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285" windowWidth="6600" windowHeight="5820" tabRatio="652" activeTab="0"/>
  </bookViews>
  <sheets>
    <sheet name="Contents" sheetId="1" r:id="rId1"/>
    <sheet name="1 - summary" sheetId="2" r:id="rId2"/>
    <sheet name="Figure 1" sheetId="3" r:id="rId3"/>
    <sheet name="2 - causes" sheetId="4" r:id="rId4"/>
    <sheet name="3 - drugs reported" sheetId="5" r:id="rId5"/>
    <sheet name="4 - sex and age" sheetId="6" r:id="rId6"/>
    <sheet name="5 - sex age cause" sheetId="7" r:id="rId7"/>
    <sheet name="6 - sex, age and drugs" sheetId="8" r:id="rId8"/>
    <sheet name="7 - only one drug involved" sheetId="9" r:id="rId9"/>
    <sheet name="8 - death rates by age" sheetId="10" r:id="rId10"/>
    <sheet name="9 - per problem drug user" sheetId="11" r:id="rId11"/>
    <sheet name="HB1 - summary" sheetId="12" r:id="rId12"/>
    <sheet name="HB2 - causes" sheetId="13" r:id="rId13"/>
    <sheet name="HB3 - drugs reported" sheetId="14" r:id="rId14"/>
    <sheet name="HB4 - rates by age-group" sheetId="15" r:id="rId15"/>
    <sheet name="Figure 2" sheetId="16" r:id="rId16"/>
    <sheet name="HB5 - per problem drug user" sheetId="17" r:id="rId17"/>
    <sheet name="C1 - summary" sheetId="18" r:id="rId18"/>
    <sheet name="C2 - causes" sheetId="19" r:id="rId19"/>
    <sheet name="C3 - drugs reported" sheetId="20" r:id="rId20"/>
    <sheet name="C4 - rates by age-group" sheetId="21" r:id="rId21"/>
    <sheet name="Figure 3" sheetId="22" r:id="rId22"/>
    <sheet name="C5 - per problem drug user" sheetId="23" r:id="rId23"/>
    <sheet name="X - different definitions" sheetId="24" r:id="rId24"/>
    <sheet name="Figure 4" sheetId="25" r:id="rId25"/>
    <sheet name="Y - ONS 'wide' defn - drugs" sheetId="26" r:id="rId26"/>
    <sheet name="Z - excluded and other causes" sheetId="27" r:id="rId27"/>
    <sheet name="NPS1" sheetId="28" r:id="rId28"/>
    <sheet name="NPS2" sheetId="29" r:id="rId29"/>
    <sheet name="NPS3" sheetId="30" r:id="rId30"/>
    <sheet name="working + background" sheetId="31" r:id="rId31"/>
    <sheet name="unspecified drug" sheetId="32" r:id="rId32"/>
    <sheet name="1+ of main drugs implic" sheetId="33" r:id="rId33"/>
    <sheet name="8 calc Scots rates" sheetId="34" r:id="rId34"/>
    <sheet name="9 for prob drug user" sheetId="35" r:id="rId35"/>
    <sheet name="HB1 C1 calc 99-03 averages" sheetId="36" r:id="rId36"/>
    <sheet name="HB4 calc HB rates" sheetId="37" r:id="rId37"/>
    <sheet name="Calc new HB 5-yr age grp pops" sheetId="38" r:id="rId38"/>
    <sheet name="Fig 2 calc rates" sheetId="39" r:id="rId39"/>
    <sheet name="C4 calc LA rates" sheetId="40" r:id="rId40"/>
    <sheet name="Fig 3 calc rates" sheetId="41" r:id="rId41"/>
  </sheets>
  <definedNames>
    <definedName name="_xlnm.Print_Area" localSheetId="3">'2 - causes'!$A$1:$G$46</definedName>
    <definedName name="_xlnm.Print_Area" localSheetId="4">'3 - drugs reported'!$A$1:$K$44</definedName>
    <definedName name="_xlnm.Print_Area" localSheetId="17">'C1 - summary'!$A$1:$R$42</definedName>
    <definedName name="_xlnm.Print_Area" localSheetId="37">'Calc new HB 5-yr age grp pops'!$A$1:$CV$84</definedName>
    <definedName name="_xlnm.Print_Area" localSheetId="11">'HB1 - summary'!$A$1:$R$31</definedName>
    <definedName name="_xlnm.Print_Area" localSheetId="23">'X - different definitions'!$A$1:$G$29</definedName>
    <definedName name="_xlnm.Print_Area" localSheetId="26">'Z - excluded and other causes'!$A$1:$Q$44</definedName>
  </definedNames>
  <calcPr fullCalcOnLoad="1"/>
</workbook>
</file>

<file path=xl/sharedStrings.xml><?xml version="1.0" encoding="utf-8"?>
<sst xmlns="http://schemas.openxmlformats.org/spreadsheetml/2006/main" count="2052" uniqueCount="725">
  <si>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</si>
  <si>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55 and over. However, this column's figures are for ages 55-64, inclusive, as there are few drug-related deaths of people aged 65 and over.</t>
  </si>
  <si>
    <t>2) Some other tables which provide figures by age-group give the number of drug-related deaths of people who were aged under 25. However, this column's figures are for ages 15-24, inclusive, as there are very few drug-related deaths of people aged 0-14.</t>
  </si>
  <si>
    <t>3) Some other tables which provide figures by age-group give the number of drug-related deaths of people who were aged 55 and over. However, this column's figures are for ages 55-64, inclusive, as there are few drug-related deaths of people aged 65 and over.</t>
  </si>
  <si>
    <t>1) The coding rules were changed with effect from the start of 2011, as explained in paragraph 2.6 of the commentary.</t>
  </si>
  <si>
    <t>1) Paragraph A3 in Annex A explains why these kinds of deaths are excluded from the standard definition of 'drug-related death' figures produced by NRS.</t>
  </si>
  <si>
    <r>
      <t xml:space="preserve">Problem drug users (aged 15-64) in 2009/10 </t>
    </r>
    <r>
      <rPr>
        <b/>
        <u val="single"/>
        <vertAlign val="superscript"/>
        <sz val="10"/>
        <rFont val="Arial"/>
        <family val="2"/>
      </rPr>
      <t>1</t>
    </r>
  </si>
  <si>
    <r>
      <t xml:space="preserve">per 1,000 problem drug users in 2009/10 </t>
    </r>
    <r>
      <rPr>
        <b/>
        <u val="single"/>
        <vertAlign val="superscript"/>
        <sz val="10"/>
        <rFont val="Arial"/>
        <family val="2"/>
      </rPr>
      <t>4</t>
    </r>
  </si>
  <si>
    <r>
      <t xml:space="preserve">95% Confidence Interval </t>
    </r>
    <r>
      <rPr>
        <b/>
        <u val="single"/>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</si>
  <si>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</si>
  <si>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</si>
  <si>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</si>
  <si>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r>
      <t xml:space="preserve">Females </t>
    </r>
    <r>
      <rPr>
        <vertAlign val="superscript"/>
        <sz val="10"/>
        <rFont val="Arial"/>
        <family val="2"/>
      </rPr>
      <t>6</t>
    </r>
  </si>
  <si>
    <t>35-64</t>
  </si>
  <si>
    <t>Table 9</t>
  </si>
  <si>
    <t>Table HB5</t>
  </si>
  <si>
    <t>Table C5</t>
  </si>
  <si>
    <t>Figure 3</t>
  </si>
  <si>
    <t>Figure 4</t>
  </si>
  <si>
    <t>All Tables and Figures</t>
  </si>
  <si>
    <t>Drug-related deaths per 1,000 problem drug users - NHS Board areas</t>
  </si>
  <si>
    <t>Drug-related deaths per 1,000 problem drug users - Council areas</t>
  </si>
  <si>
    <t>(b) controlled substance was present only as part of a compound analgesic or a cold remedy</t>
  </si>
  <si>
    <t>2) Including (e.g.) deaths caused by infections that resulted from the use of heroin which was contaminated by, say, anthrax.</t>
  </si>
  <si>
    <t>3) Including (e.g.) accidental deaths which were caused by the use of drugs which were not controlled at the time, such as those before 16 April 2010 which resulted from using mephedrone (assuming that no controlled drugs were found in the body).</t>
  </si>
  <si>
    <t>4) Only a proportion of deaths from these causes can be attributed to drug misuse - more information can be found in paragraph B8 of Annex B.</t>
  </si>
  <si>
    <t>6) More information can be found in paragraph B13 of Annex B about the statistics that it produces. A few deaths per year may be counted both in the 'ICDP' figures and in the standard drug-related death statistics produced by NRS.</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</si>
  <si>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</si>
  <si>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</si>
  <si>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other deaths counted as 'drug-related' by the 'wide' definition - but not on the basis used for this report </t>
    </r>
    <r>
      <rPr>
        <vertAlign val="superscript"/>
        <sz val="10"/>
        <rFont val="Arial"/>
        <family val="2"/>
      </rPr>
      <t>3</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</si>
  <si>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</si>
  <si>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</si>
  <si>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</si>
  <si>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</si>
  <si>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</si>
  <si>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</si>
  <si>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</si>
  <si>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</si>
  <si>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</si>
  <si>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</si>
  <si>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</si>
  <si>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</si>
  <si>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</si>
  <si>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</si>
  <si>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</si>
  <si>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</si>
  <si>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</si>
  <si>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</si>
  <si>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</si>
  <si>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Temazepam</t>
  </si>
  <si>
    <t>Cocaine</t>
  </si>
  <si>
    <t>Ecstasy</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</si>
  <si>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</si>
  <si>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</si>
  <si>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</si>
  <si>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</si>
  <si>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</si>
  <si>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</si>
  <si>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</si>
  <si>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</si>
  <si>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</si>
  <si>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</si>
  <si>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</si>
  <si>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</si>
  <si>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</si>
  <si>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</si>
  <si>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</si>
  <si>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</si>
  <si>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</si>
  <si>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</si>
  <si>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</si>
  <si>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</si>
  <si>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</si>
  <si>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</si>
  <si>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</si>
  <si>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</si>
  <si>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</si>
  <si>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</si>
  <si>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</si>
  <si>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</si>
  <si>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</si>
  <si>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</si>
  <si>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Eilean Siar</t>
  </si>
  <si>
    <t>Edinburgh, City of</t>
  </si>
  <si>
    <t>East Renfrewshire</t>
  </si>
  <si>
    <t>East Lothian</t>
  </si>
  <si>
    <t>East Dunbartonshire</t>
  </si>
  <si>
    <t>East Ayrshire</t>
  </si>
  <si>
    <t>Dundee City</t>
  </si>
  <si>
    <t>Clackmannanshire</t>
  </si>
  <si>
    <t>Argyll &amp; Bute</t>
  </si>
  <si>
    <t>Angus</t>
  </si>
  <si>
    <t>Aberdeenshire</t>
  </si>
  <si>
    <t>Aberdeen City</t>
  </si>
  <si>
    <t>All deaths</t>
  </si>
  <si>
    <t>Figure 1</t>
  </si>
  <si>
    <t>likely lower</t>
  </si>
  <si>
    <t>likely upper</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</si>
  <si>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</si>
  <si>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</si>
  <si>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</si>
  <si>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</si>
  <si>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</si>
  <si>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</si>
  <si>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</si>
  <si>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</si>
  <si>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</si>
  <si>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</si>
  <si>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</si>
  <si>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</si>
  <si>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</si>
  <si>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</si>
  <si>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</si>
  <si>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 xml:space="preserve">All drug-related deaths </t>
  </si>
  <si>
    <t>Cannabis</t>
  </si>
  <si>
    <t xml:space="preserve">Ecstasy-type </t>
  </si>
  <si>
    <t>Tramadol</t>
  </si>
  <si>
    <t>2003-2007</t>
  </si>
  <si>
    <t>annual averages:</t>
  </si>
  <si>
    <t>45-54</t>
  </si>
  <si>
    <t>55 and over</t>
  </si>
  <si>
    <t>Age at Death</t>
  </si>
  <si>
    <t>All</t>
  </si>
  <si>
    <t>0-14</t>
  </si>
  <si>
    <t>15-24</t>
  </si>
  <si>
    <t>55-64</t>
  </si>
  <si>
    <t>65+</t>
  </si>
  <si>
    <t>Current Health Board Area Print Order Code</t>
  </si>
  <si>
    <t>Ayrshire + Arran</t>
  </si>
  <si>
    <t>Dumfries + Galloway</t>
  </si>
  <si>
    <t>Greater Glasgow + Clyde</t>
  </si>
  <si>
    <t>Highland (incl. A+B)</t>
  </si>
  <si>
    <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</si>
  <si>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</si>
  <si>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</si>
  <si>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</si>
  <si>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</si>
  <si>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</si>
  <si>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</si>
  <si>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</si>
  <si>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</si>
  <si>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</si>
  <si>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</si>
  <si>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</si>
  <si>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</si>
  <si>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</si>
  <si>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</si>
  <si>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</si>
  <si>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</si>
  <si>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</si>
  <si>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</si>
  <si>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</si>
  <si>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</si>
  <si>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</si>
  <si>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</si>
  <si>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</si>
  <si>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</si>
  <si>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</si>
  <si>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</si>
  <si>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Resulting death rates (per 1,000 population) - NB: formulas take account of the fact that we are using the total deaths in FIVE years</t>
  </si>
  <si>
    <t xml:space="preserve">Numbers  of drug-related deaths - from SAS output </t>
  </si>
  <si>
    <t>Registration Year</t>
  </si>
  <si>
    <t>PERSONS</t>
  </si>
  <si>
    <t>Resulting death rates (per 1,000 population)</t>
  </si>
  <si>
    <t>NB:</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</si>
  <si>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</si>
  <si>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</si>
  <si>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</si>
  <si>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</si>
  <si>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</si>
  <si>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</si>
  <si>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</si>
  <si>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</si>
  <si>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</si>
  <si>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</si>
  <si>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</si>
  <si>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</si>
  <si>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 xml:space="preserve">(NB: this does not cover other possible ways of saying the same kind of thing - </t>
  </si>
  <si>
    <t>Argyll + Bute</t>
  </si>
  <si>
    <t>Edinburgh City</t>
  </si>
  <si>
    <t>Perth + Kinross</t>
  </si>
  <si>
    <t>SCOTLAND</t>
  </si>
  <si>
    <t>new coding rules</t>
  </si>
  <si>
    <t>85 &amp; over</t>
  </si>
  <si>
    <t>Population aged 15 to 64</t>
  </si>
  <si>
    <t>age 15-64 only</t>
  </si>
  <si>
    <t>check</t>
  </si>
  <si>
    <t>old rules - 2011</t>
  </si>
  <si>
    <t>Underlying cause of death (ICD10 codes)</t>
  </si>
  <si>
    <t>1996-2000</t>
  </si>
  <si>
    <t>Table 1</t>
  </si>
  <si>
    <t>Drug-related deaths in Scotland, 3- and 5-year moving averages, and likely range of values around 5-year moving average</t>
  </si>
  <si>
    <t>Table 2</t>
  </si>
  <si>
    <t>Table 3</t>
  </si>
  <si>
    <t>Table 4</t>
  </si>
  <si>
    <t>Table 5</t>
  </si>
  <si>
    <t>Table 6</t>
  </si>
  <si>
    <t>Table 7</t>
  </si>
  <si>
    <t>Table 8</t>
  </si>
  <si>
    <t>Table C1</t>
  </si>
  <si>
    <t>Table C2</t>
  </si>
  <si>
    <t>Table C3</t>
  </si>
  <si>
    <t>Table C4</t>
  </si>
  <si>
    <t>Table HB1</t>
  </si>
  <si>
    <t>Table HB2</t>
  </si>
  <si>
    <t>Table HB3</t>
  </si>
  <si>
    <t>Table HB4</t>
  </si>
  <si>
    <t>Table X</t>
  </si>
  <si>
    <t>Figure 2</t>
  </si>
  <si>
    <t>Drug-related deaths in Scotland - different definitions</t>
  </si>
  <si>
    <t>Table Y</t>
  </si>
  <si>
    <t>Table Z</t>
  </si>
  <si>
    <t>Footnote</t>
  </si>
  <si>
    <t>Drug-related deaths</t>
  </si>
  <si>
    <r>
      <t xml:space="preserve">Likely range of values around 5-year average </t>
    </r>
    <r>
      <rPr>
        <b/>
        <vertAlign val="superscript"/>
        <sz val="10"/>
        <rFont val="Arial"/>
        <family val="2"/>
      </rPr>
      <t>1</t>
    </r>
  </si>
  <si>
    <t>Figure 1: Drug-related deaths in Scotland, 3- and 5-year moving averages, and likely range of values around 5-year moving average</t>
  </si>
  <si>
    <t>All causes of death</t>
  </si>
  <si>
    <t>Accidental poisoning</t>
  </si>
  <si>
    <t>Intentional self-poisoning</t>
  </si>
  <si>
    <t>Assault by drugs, etc.</t>
  </si>
  <si>
    <t>Undetermined intent</t>
  </si>
  <si>
    <t>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</si>
  <si>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</si>
  <si>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</si>
  <si>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</si>
  <si>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Meth-adone</t>
  </si>
  <si>
    <t>Amphet-amines</t>
  </si>
  <si>
    <t>Any benzo-diazepine</t>
  </si>
  <si>
    <t>Temaz-epam</t>
  </si>
  <si>
    <t>Footnotes</t>
  </si>
  <si>
    <t>(a) drugs which were implicated in, or which potentially contributed to the cause of death; and</t>
  </si>
  <si>
    <t>(b) other drugs which were present but which were not considered to have had any direct contribution to the death.</t>
  </si>
  <si>
    <t>The figures for 2008 onwards are on the first basis - i.e. basis (a) - which is now the standard basis for figures for individual drugs. The figures for 2008 have been revised from those published in Drug-related Deaths in Scotland in 2008'.</t>
  </si>
  <si>
    <t>2) More information can be found in paragraph 3.3.1 of the commentary.</t>
  </si>
  <si>
    <r>
      <t xml:space="preserve">Heroin / morphine </t>
    </r>
    <r>
      <rPr>
        <b/>
        <vertAlign val="superscript"/>
        <sz val="10"/>
        <rFont val="Arial"/>
        <family val="2"/>
      </rPr>
      <t>2</t>
    </r>
  </si>
  <si>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</si>
  <si>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Female</t>
  </si>
  <si>
    <t>under 25</t>
  </si>
  <si>
    <t>25 - 34</t>
  </si>
  <si>
    <t>35 - 44</t>
  </si>
  <si>
    <t>45 - 54</t>
  </si>
  <si>
    <t>55 &amp; over</t>
  </si>
  <si>
    <t>Lower quartile</t>
  </si>
  <si>
    <t>Upper quartile</t>
  </si>
  <si>
    <r>
      <t xml:space="preserve">Age-group </t>
    </r>
    <r>
      <rPr>
        <b/>
        <vertAlign val="superscript"/>
        <sz val="10"/>
        <rFont val="Arial"/>
        <family val="2"/>
      </rPr>
      <t>1</t>
    </r>
  </si>
  <si>
    <t>1) For 2001, 2003 and 2006, there are differences of one or two between the overall total for the year and the sum of the figures for the individual age-groups. This is due to the use of a new database - further information can be found in Annex A, paragraph A4.</t>
  </si>
  <si>
    <t xml:space="preserve">1) More than one drug may be reported per death. These are mentions of each drug, and should not be added to give total deaths.  </t>
  </si>
  <si>
    <t>Alcohol (with only one drug - more information can be found in footnotes)</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</si>
  <si>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</si>
  <si>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not be counted at all in the upper part of the table.</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</si>
  <si>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</si>
  <si>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not under methadone').</t>
  </si>
  <si>
    <t>(c) cocaine, methadone and alcohol were all implicated would not be counted at all in this table.</t>
  </si>
  <si>
    <t>3) Including ages 0-14 and 65+.</t>
  </si>
  <si>
    <r>
      <t xml:space="preserve">15 - 24 </t>
    </r>
    <r>
      <rPr>
        <b/>
        <vertAlign val="superscript"/>
        <sz val="10"/>
        <rFont val="Arial"/>
        <family val="2"/>
      </rPr>
      <t>1</t>
    </r>
  </si>
  <si>
    <t>Ages 15 - 64</t>
  </si>
  <si>
    <r>
      <t xml:space="preserve">All ages </t>
    </r>
    <r>
      <rPr>
        <b/>
        <vertAlign val="superscript"/>
        <sz val="10"/>
        <rFont val="Arial"/>
        <family val="2"/>
      </rPr>
      <t>3</t>
    </r>
  </si>
  <si>
    <r>
      <t xml:space="preserve">55 - 64 </t>
    </r>
    <r>
      <rPr>
        <b/>
        <vertAlign val="superscript"/>
        <sz val="10"/>
        <rFont val="Arial"/>
        <family val="2"/>
      </rPr>
      <t>2</t>
    </r>
  </si>
  <si>
    <t>1) Using the population in the middle of the 5-year period as a proxy for the average population over the whole period.</t>
  </si>
  <si>
    <t>(b) from 2011 - the appropriate 'poisoning' category, such as 'X42 - accidental poisoning by and exposure to narcotics and psychodysleptics (hallucinogens) not elsewhere classified'.</t>
  </si>
  <si>
    <t>2) More information can found in paragraph 3.3.1 of the commentary.</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</si>
  <si>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</si>
  <si>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The figures in this table are on the first basis - i.e. basis (a) - which is now the standard basis for figures for individual drugs. They are on a different basis from those published in Table HB3 of 'Drug-related Deaths in Scotland in 2008' and earlier editions.</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</si>
  <si>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</si>
  <si>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</si>
  <si>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r>
      <t xml:space="preserve">15 - 24 </t>
    </r>
    <r>
      <rPr>
        <b/>
        <vertAlign val="superscript"/>
        <sz val="10"/>
        <rFont val="Arial"/>
        <family val="2"/>
      </rPr>
      <t>2</t>
    </r>
  </si>
  <si>
    <r>
      <t xml:space="preserve">All ages </t>
    </r>
    <r>
      <rPr>
        <b/>
        <vertAlign val="superscript"/>
        <sz val="10"/>
        <rFont val="Arial"/>
        <family val="2"/>
      </rPr>
      <t>4</t>
    </r>
  </si>
  <si>
    <r>
      <t xml:space="preserve">55 - 64 </t>
    </r>
    <r>
      <rPr>
        <b/>
        <vertAlign val="superscript"/>
        <sz val="10"/>
        <rFont val="Arial"/>
        <family val="2"/>
      </rPr>
      <t>3</t>
    </r>
  </si>
  <si>
    <t xml:space="preserve">average deaths per 1,000 population </t>
  </si>
  <si>
    <t>Intentional
self-poisoning</t>
  </si>
  <si>
    <t>4) Calculated by dividing the average number of drug-related deaths per year over the specified 5-year period by the estimated population in the middle of the 5-year period (which is a proxy for the average population over the whole of the period).</t>
  </si>
  <si>
    <t xml:space="preserve">      </t>
  </si>
  <si>
    <t xml:space="preserve">                 </t>
  </si>
  <si>
    <t>this paper (based on UK Drug Strategy 'baseline' definition)</t>
  </si>
  <si>
    <t>(on the 'wide' definition)</t>
  </si>
  <si>
    <t>The figures for 2008 onwards are on the first basis - i.e. basis (a) - which is now the standard basis for figures for individual drugs. The figures for 2008 have been revised from those published in the 2008 edition.</t>
  </si>
  <si>
    <t>3) e.g. amitriptyline, citalopram, dothiepin, fluoexetine, prothaiaden.</t>
  </si>
  <si>
    <t>4) e.g. chlorpromazine, clozapine, olanzapine.</t>
  </si>
  <si>
    <t>5) Including diazepam and temazepam (which appear separately below).</t>
  </si>
  <si>
    <t>6) More information can be found in paragraph 3.3.1 of the commentary.</t>
  </si>
  <si>
    <t>7) e.g. co-codamol or co-proxamol, or mention of dextropropoxyphene or propoxyphene (even if there is no mention of paracetamol or a compound analgesic).</t>
  </si>
  <si>
    <t xml:space="preserve">     </t>
  </si>
  <si>
    <t xml:space="preserve">2) The figures for some of the 'controlled' drugs may differ slightly from those given in earlier tables for two reasons. First, they were produced from what was the then General Register Office for Scotland's new database, rather than the old database (more information can be found in paragraph A4). Second, a small proportion of the deaths which involved controlled drugs were excluded from the figures which appear in the earlier tables, for reasons such as those given in paragraph A3. </t>
  </si>
  <si>
    <t xml:space="preserve">All drug-related deaths (on the 'wide' definition) </t>
  </si>
  <si>
    <t>on the basis used for this report's statistics (i.e. the Drug Strategy 'baseline' definition, as implemented by National Records of Scotland (NRS))</t>
  </si>
  <si>
    <t>(i) included in this report's statistics</t>
  </si>
  <si>
    <t>implicated in, or potentially contributed, to the death</t>
  </si>
  <si>
    <t>(a) deaths for which one (or more) New Psychoactive Substances was</t>
  </si>
  <si>
    <t>(b) deaths for which one (or more) New Psychoactive Substances was</t>
  </si>
  <si>
    <r>
      <t xml:space="preserve">(ii) </t>
    </r>
    <r>
      <rPr>
        <u val="single"/>
        <sz val="10"/>
        <rFont val="Arial"/>
        <family val="2"/>
      </rPr>
      <t>not</t>
    </r>
    <r>
      <rPr>
        <sz val="10"/>
        <rFont val="Arial"/>
        <family val="2"/>
      </rPr>
      <t xml:space="preserve"> included in this report's statistics</t>
    </r>
  </si>
  <si>
    <r>
      <t xml:space="preserve">present but </t>
    </r>
    <r>
      <rPr>
        <u val="single"/>
        <sz val="10"/>
        <rFont val="Arial"/>
        <family val="2"/>
      </rPr>
      <t>not</t>
    </r>
    <r>
      <rPr>
        <sz val="10"/>
        <rFont val="Arial"/>
        <family val="2"/>
      </rPr>
      <t xml:space="preserve"> considered to have contributed to the death</t>
    </r>
  </si>
  <si>
    <t>old rules - 2012</t>
  </si>
  <si>
    <t>There may be other differences between years and/or areas in the way in which the information was produced - more information can be found in Section 2 of the commentary.</t>
  </si>
  <si>
    <t>35 to 64</t>
  </si>
  <si>
    <t>Estimate</t>
  </si>
  <si>
    <t>Upper end</t>
  </si>
  <si>
    <t>Lower end</t>
  </si>
  <si>
    <t>Likely range of values</t>
  </si>
  <si>
    <t>plus</t>
  </si>
  <si>
    <t>minus</t>
  </si>
  <si>
    <t>To</t>
  </si>
  <si>
    <t>From</t>
  </si>
  <si>
    <t>Drug-related deaths per 1,000 problem drug users</t>
  </si>
  <si>
    <t>n-a</t>
  </si>
  <si>
    <t>Figure 4: Drug-related deaths in Scotland: different definitions</t>
  </si>
  <si>
    <t>Numbers for Figure 3 (linked to Table C5)</t>
  </si>
  <si>
    <t>Numbers for Figure 2 (linked to Table HB5)</t>
  </si>
  <si>
    <t>1) More information can be found in paragraph 3.1.2 of the commentary.</t>
  </si>
  <si>
    <t>National Records of Scotland has estimated what the figures for 2011 onwards would have been, had the data been coded using the old rules.</t>
  </si>
  <si>
    <t>Cases for which at least one of the "main" drugs was reported as being present</t>
  </si>
  <si>
    <t>Office for National Statistics 'wide' definition</t>
  </si>
  <si>
    <t>European Monitoring Centre for Drugs and Drug Addiction 'general mortality register' definition</t>
  </si>
  <si>
    <t>average</t>
  </si>
  <si>
    <r>
      <t xml:space="preserve">Problem drug users </t>
    </r>
    <r>
      <rPr>
        <u val="single"/>
        <sz val="10"/>
        <rFont val="Arial"/>
        <family val="2"/>
      </rPr>
      <t>(aged 15-64)</t>
    </r>
    <r>
      <rPr>
        <b/>
        <u val="single"/>
        <sz val="10"/>
        <rFont val="Arial"/>
        <family val="2"/>
      </rPr>
      <t xml:space="preserve"> in 2009/10 </t>
    </r>
    <r>
      <rPr>
        <b/>
        <u val="single"/>
        <vertAlign val="superscript"/>
        <sz val="10"/>
        <rFont val="Arial"/>
        <family val="2"/>
      </rPr>
      <t>1</t>
    </r>
  </si>
  <si>
    <t>Drug-related Deaths in Scotland in 2013</t>
  </si>
  <si>
    <t>Table 1: Drug-related deaths in Scotland, 1996-2013</t>
  </si>
  <si>
    <t>© Crown Copyright 2014</t>
  </si>
  <si>
    <r>
      <t xml:space="preserve">Table 2: Drug-related deaths by underlying cause of death </t>
    </r>
    <r>
      <rPr>
        <b/>
        <vertAlign val="superscript"/>
        <sz val="12"/>
        <rFont val="Arial"/>
        <family val="2"/>
      </rPr>
      <t>1</t>
    </r>
    <r>
      <rPr>
        <b/>
        <sz val="12"/>
        <rFont val="Arial"/>
        <family val="2"/>
      </rPr>
      <t xml:space="preserve"> , Scotland, 1996 - 2013</t>
    </r>
  </si>
  <si>
    <t>old rules - 2013</t>
  </si>
  <si>
    <t>1999-2003</t>
  </si>
  <si>
    <t>2009-2013 average (old coding rules)</t>
  </si>
  <si>
    <r>
      <t>Table 3: Drug-related deaths by selected drugs reported</t>
    </r>
    <r>
      <rPr>
        <b/>
        <vertAlign val="superscript"/>
        <sz val="12"/>
        <rFont val="Arial"/>
        <family val="2"/>
      </rPr>
      <t>1</t>
    </r>
    <r>
      <rPr>
        <b/>
        <sz val="12"/>
        <rFont val="Arial"/>
        <family val="2"/>
      </rPr>
      <t xml:space="preserve">, Scotland, </t>
    </r>
    <r>
      <rPr>
        <b/>
        <sz val="12"/>
        <rFont val="Arial"/>
        <family val="2"/>
      </rPr>
      <t>1996-2013</t>
    </r>
  </si>
  <si>
    <t xml:space="preserve">2009-2013 </t>
  </si>
  <si>
    <r>
      <t>Table 4: Drug-related deaths by sex and age</t>
    </r>
    <r>
      <rPr>
        <b/>
        <sz val="12"/>
        <rFont val="Arial"/>
        <family val="2"/>
      </rPr>
      <t xml:space="preserve">, Scotland, </t>
    </r>
    <r>
      <rPr>
        <b/>
        <sz val="12"/>
        <rFont val="Arial"/>
        <family val="2"/>
      </rPr>
      <t>1996-2013</t>
    </r>
  </si>
  <si>
    <t>2009-2013 average</t>
  </si>
  <si>
    <r>
      <t xml:space="preserve">Table 5: Drug-related deaths by sex, age and underlying cause of death </t>
    </r>
    <r>
      <rPr>
        <b/>
        <vertAlign val="superscript"/>
        <sz val="12"/>
        <rFont val="Arial"/>
        <family val="2"/>
      </rPr>
      <t>1</t>
    </r>
    <r>
      <rPr>
        <b/>
        <sz val="12"/>
        <rFont val="Arial"/>
        <family val="2"/>
      </rPr>
      <t xml:space="preserve"> , Scotland, 2013</t>
    </r>
  </si>
  <si>
    <r>
      <t>Table 6: Drug-related deaths by sex, age and selected drugs reported</t>
    </r>
    <r>
      <rPr>
        <b/>
        <vertAlign val="superscript"/>
        <sz val="12"/>
        <rFont val="Arial"/>
        <family val="2"/>
      </rPr>
      <t>1</t>
    </r>
    <r>
      <rPr>
        <b/>
        <sz val="12"/>
        <rFont val="Arial"/>
        <family val="2"/>
      </rPr>
      <t xml:space="preserve">, Scotland, </t>
    </r>
    <r>
      <rPr>
        <b/>
        <sz val="12"/>
        <rFont val="Arial"/>
        <family val="2"/>
      </rPr>
      <t>2013</t>
    </r>
  </si>
  <si>
    <r>
      <t>Table 7: Drug-related deaths involving only one drug by sex, age and selected drugs reported</t>
    </r>
    <r>
      <rPr>
        <b/>
        <vertAlign val="superscript"/>
        <sz val="12"/>
        <rFont val="Arial"/>
        <family val="2"/>
      </rPr>
      <t>1</t>
    </r>
    <r>
      <rPr>
        <b/>
        <sz val="12"/>
        <rFont val="Arial"/>
        <family val="2"/>
      </rPr>
      <t xml:space="preserve">, Scotland, </t>
    </r>
    <r>
      <rPr>
        <b/>
        <sz val="12"/>
        <rFont val="Arial"/>
        <family val="2"/>
      </rPr>
      <t>2013</t>
    </r>
  </si>
  <si>
    <t>average of rates for latest five years (2009 to 2013)</t>
  </si>
  <si>
    <t>2009-2013</t>
  </si>
  <si>
    <t>Annual average drug-deaths: 2009-2013</t>
  </si>
  <si>
    <t>2009 to 2013</t>
  </si>
  <si>
    <t>Population in 2011</t>
  </si>
  <si>
    <t>1999 to 2003</t>
  </si>
  <si>
    <r>
      <t>Table HB2: Drug-related deaths by underlying cause of death</t>
    </r>
    <r>
      <rPr>
        <b/>
        <vertAlign val="superscript"/>
        <sz val="12"/>
        <rFont val="Arial"/>
        <family val="2"/>
      </rPr>
      <t>1</t>
    </r>
    <r>
      <rPr>
        <b/>
        <sz val="12"/>
        <rFont val="Arial"/>
        <family val="2"/>
      </rPr>
      <t xml:space="preserve"> and NHS Board area, 2013</t>
    </r>
  </si>
  <si>
    <r>
      <t>Table HB3: Drug-related deaths by selected drugs reported</t>
    </r>
    <r>
      <rPr>
        <b/>
        <vertAlign val="superscript"/>
        <sz val="12"/>
        <rFont val="Arial"/>
        <family val="2"/>
      </rPr>
      <t>1</t>
    </r>
    <r>
      <rPr>
        <b/>
        <sz val="12"/>
        <rFont val="Arial"/>
        <family val="2"/>
      </rPr>
      <t xml:space="preserve"> and NHS Board area, 2013</t>
    </r>
  </si>
  <si>
    <r>
      <t>Table C3: Drug-related deaths by selected drugs reported</t>
    </r>
    <r>
      <rPr>
        <b/>
        <vertAlign val="superscript"/>
        <sz val="12"/>
        <rFont val="Arial"/>
        <family val="2"/>
      </rPr>
      <t>1</t>
    </r>
    <r>
      <rPr>
        <b/>
        <sz val="12"/>
        <rFont val="Arial"/>
        <family val="2"/>
      </rPr>
      <t xml:space="preserve"> and Council area, 2013</t>
    </r>
  </si>
  <si>
    <r>
      <t xml:space="preserve">Table C4: Drug-related deaths per 1,000 population, Council areas, annual averages for 2009 to 2013 </t>
    </r>
    <r>
      <rPr>
        <b/>
        <vertAlign val="superscript"/>
        <sz val="12"/>
        <rFont val="Arial"/>
        <family val="2"/>
      </rPr>
      <t>1</t>
    </r>
  </si>
  <si>
    <r>
      <t>Table X: Drug-related deaths in Scotland - different definitions</t>
    </r>
    <r>
      <rPr>
        <b/>
        <vertAlign val="superscript"/>
        <sz val="12"/>
        <rFont val="Arial"/>
        <family val="2"/>
      </rPr>
      <t>1</t>
    </r>
    <r>
      <rPr>
        <b/>
        <sz val="12"/>
        <rFont val="Arial"/>
        <family val="2"/>
      </rPr>
      <t>, 1996 to 2013</t>
    </r>
  </si>
  <si>
    <t>Table Y: Drug-related deaths, on the basis of the Office for National Statistics (ONS) 'wide' definition, by selected drugs reported, 2003 to 2013</t>
  </si>
  <si>
    <r>
      <t xml:space="preserve">(i) included in this report's statistics </t>
    </r>
    <r>
      <rPr>
        <vertAlign val="superscript"/>
        <sz val="10"/>
        <rFont val="Arial"/>
        <family val="2"/>
      </rPr>
      <t>6</t>
    </r>
  </si>
  <si>
    <t>Table NPS2</t>
  </si>
  <si>
    <t>NOT included in this report's statistics</t>
  </si>
  <si>
    <t>Benzodiazepine-type NPS present; no other types of NPS</t>
  </si>
  <si>
    <t>Other types of NPS present; no Benzodiazepine-type NPS</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</si>
  <si>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2003 to 2013</t>
  </si>
  <si>
    <t>Type(s) of NPS that were present</t>
  </si>
  <si>
    <t>1) The substances which are counted (for the purpose of these figures) as New Psychoactive Substances are described in Annex E.</t>
  </si>
  <si>
    <t>All deaths for which one or more NPSs was implicated in, or potentially contributed to, the death</t>
  </si>
  <si>
    <t>All deaths for which NPSs were present but were not considered to have contributed to the death</t>
  </si>
  <si>
    <r>
      <rPr>
        <u val="single"/>
        <sz val="10"/>
        <color indexed="8"/>
        <rFont val="Arial"/>
        <family val="2"/>
      </rPr>
      <t>Both</t>
    </r>
    <r>
      <rPr>
        <sz val="10"/>
        <color indexed="8"/>
        <rFont val="Arial"/>
        <family val="2"/>
      </rPr>
      <t xml:space="preserve"> Benzodiazepine-type NPS and other types of NPS present</t>
    </r>
  </si>
  <si>
    <r>
      <t>Included in this report's statistics</t>
    </r>
    <r>
      <rPr>
        <vertAlign val="superscript"/>
        <sz val="10"/>
        <color indexed="8"/>
        <rFont val="Arial"/>
        <family val="2"/>
      </rPr>
      <t>2</t>
    </r>
  </si>
  <si>
    <t>no.</t>
  </si>
  <si>
    <t>.</t>
  </si>
  <si>
    <t>PHENAZEPAM</t>
  </si>
  <si>
    <t>CANNABIS</t>
  </si>
  <si>
    <t>COCAINE</t>
  </si>
  <si>
    <t>METHADONE, PHENAZEPAM</t>
  </si>
  <si>
    <t>DIAZEPAM</t>
  </si>
  <si>
    <t>PREGABALIN</t>
  </si>
  <si>
    <t>CODEINE</t>
  </si>
  <si>
    <t>ALCOHOL</t>
  </si>
  <si>
    <t>MIRTAZAPINE, PHENAZEPAM</t>
  </si>
  <si>
    <t>METHADONE</t>
  </si>
  <si>
    <t>HEROIN, METHADONE</t>
  </si>
  <si>
    <t>PHENAZEPAM, DIAZEPAM</t>
  </si>
  <si>
    <t>HEROIN</t>
  </si>
  <si>
    <t>AMITRIPTYLINE, METHADONE</t>
  </si>
  <si>
    <t>(i.e. in the Drug Strategy "baseline" definition, as implemented by NRS)</t>
  </si>
  <si>
    <r>
      <t>Included in this report's statistics</t>
    </r>
    <r>
      <rPr>
        <b/>
        <vertAlign val="superscript"/>
        <sz val="10"/>
        <color indexed="8"/>
        <rFont val="Arial"/>
        <family val="2"/>
      </rPr>
      <t>2</t>
    </r>
  </si>
  <si>
    <t>Substances which were implicated in, or potentially contributed to, the cause of death</t>
  </si>
  <si>
    <t>Substances which were present, but which were not considered to have contributed to the death</t>
  </si>
  <si>
    <t>Table NPS1</t>
  </si>
  <si>
    <t>Table NPS3</t>
  </si>
  <si>
    <t>Any other drug</t>
  </si>
  <si>
    <t>(i)  New coding rules</t>
  </si>
  <si>
    <t>(ii) Old coding rules</t>
  </si>
  <si>
    <t xml:space="preserve">(i) only one drug (and, perhaps, alcohol) was found to be present in the body </t>
  </si>
  <si>
    <t>1) Part (i) of this table gives the number of deaths for which each of the specified drugs was the only drug which was found to be present in the body. For example, a death for which:</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</si>
  <si>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</si>
  <si>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</si>
  <si>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The final column of part (i) gives the number of drug-related deaths for which alcohol was found to be present in the body together with only one drug.</t>
  </si>
  <si>
    <t>(i) New coding rules</t>
  </si>
  <si>
    <t>Any drug: all such deaths</t>
  </si>
  <si>
    <t>99 to 03</t>
  </si>
  <si>
    <t>Highland 2</t>
  </si>
  <si>
    <t>Total</t>
  </si>
  <si>
    <t>Calculate 1999 to 2003 annual averages</t>
  </si>
  <si>
    <t>The figures that have been used for earlier years are the numbers that would have been seen had the new boundaries applied in those years.</t>
  </si>
  <si>
    <t>HEROIN, PHENAZEPAM, DIAZEPAM</t>
  </si>
  <si>
    <t>HEROIN, GABAPENTIN, PHENAZEPAM</t>
  </si>
  <si>
    <t>CODEINE, CYCLIZINE, MIRTAZAPINE</t>
  </si>
  <si>
    <t>METHADONE, TRAZODONE, PHENAZEPAM</t>
  </si>
  <si>
    <t>BUPRENORPHINE, GABAPENTIN, PHENAZEPAM</t>
  </si>
  <si>
    <t>METHADONE, HEROIN, DIAZEPAM, PHENAZEPAM</t>
  </si>
  <si>
    <t>METHADONE, HEROIN, GABAPENTIN, PHENAZEPAM</t>
  </si>
  <si>
    <t>MORPHINE, METHADONE, DIHYDROCODEINE, DIAZEPAM, PHENAZEPAM</t>
  </si>
  <si>
    <t>MORPHINE, HEROIN, DIHYDROCODEINE, PHENAZEPAM</t>
  </si>
  <si>
    <t>CODEINE, GABAPENTIN, LAMOTRIGINE, OLANZAPINE, PROMETHAZINE, VENLAFAXINE, TRAZODONE, CANNABIS</t>
  </si>
  <si>
    <t>METHADONE, MORPHINE, DIAZEPAM, PHENAZEPAM</t>
  </si>
  <si>
    <t>CODEINE, PARACETAMOL, MIRTAZAPINE, CANNABIS</t>
  </si>
  <si>
    <t>METHADONE, DIHYDROCODEINE, DIAZEPAM, PHENAZEPAM</t>
  </si>
  <si>
    <t>MIRTAZAPINE, COCAINE</t>
  </si>
  <si>
    <t>METHADONE, MORPHINE, ETIZOLAM, GABAPENTIN</t>
  </si>
  <si>
    <t>HEROIN, DIHYDROCODEINE, PHENAZEPAM</t>
  </si>
  <si>
    <t>CODEINE, DIAZEPAM, ALCOHOL</t>
  </si>
  <si>
    <t>METHADONE, DIHYDROCODEINE, MIRTAZAPINE, PHENAZEPAM, DIAZEPAM, AMPHETAMINE</t>
  </si>
  <si>
    <t>HEROIN, PHENAZEPAM</t>
  </si>
  <si>
    <t>DIAZEPAM, BUPRENORPHINE, ALCOHOL</t>
  </si>
  <si>
    <t>DOTHIEPIN, GABAPENTIN, TRAMADOL, PHENAZEPAM, FENTANYL</t>
  </si>
  <si>
    <t>METHADONE, HEROIN, PHENAZEPAM, GABAPENTIN, DIHYDROCODEINE, MIRTAZAPINE, FLUOXETINE, DIAZEPAM</t>
  </si>
  <si>
    <t>DIHYDROCODEINE, METHADONE, PHENAZEPAM</t>
  </si>
  <si>
    <t>DIAZEPAM, AMITRIPTYLINE, CITALOPRAM, ALCOHOL</t>
  </si>
  <si>
    <t>PHENAZEPAM, ETIZOLAM, MORPHINE</t>
  </si>
  <si>
    <t>PHENAZEPAM, DIHYDROCODEINE</t>
  </si>
  <si>
    <t>DIAZEPAM, MIRTAZAPINE</t>
  </si>
  <si>
    <t>QUETIAPINE, DIAZEPAM</t>
  </si>
  <si>
    <t>METHADONE, PHENAZEPAM, COCAINE</t>
  </si>
  <si>
    <t>DIAZEPAM, CANNABIS</t>
  </si>
  <si>
    <t>HEROIN, ETIZOLAM</t>
  </si>
  <si>
    <t>METHADONE, MIRTAZAPINE, BUPRENORPHINE</t>
  </si>
  <si>
    <t>METHADONE, DIAZEPAM, MORPHINE, BUPRENORPHINE, PHENAZEPAM</t>
  </si>
  <si>
    <t>METHADONE, ETIZOLAM, DIAZEPAM, DIHYDROCODEINE</t>
  </si>
  <si>
    <t>AMPHETAMINE, DIAZEPAM, AMITRIPTYLINE</t>
  </si>
  <si>
    <t>METHADONE, ETIZOLAM, PHENAZEPAM, AMITRIPTYLINE, CODEINE</t>
  </si>
  <si>
    <t>HEROIN, PHENAZEPAM, METHADONE, DIAZEPAM, MIRTAZAPINE</t>
  </si>
  <si>
    <t>METHADONE, PHENAZEPAM, DIAZEPAM</t>
  </si>
  <si>
    <t>QUETIAPINE, MIRTAZAPINE, GABAPENTIN, AMISULPRIDE</t>
  </si>
  <si>
    <t>HEROIN, METHADONE, BENZODIAZEPINE, PHENAZEPAM, DIAZEPAM, TEMAZEPAM</t>
  </si>
  <si>
    <t>MIRTAZAPINE, CANNABIS</t>
  </si>
  <si>
    <t>METHADONE, MORPHINE, PHENAZEPAM, COCAINE</t>
  </si>
  <si>
    <t>PARACETAMOL, CHLORPROMAZINE PHENAZEPAM, CODEINE, DIAZEPAM, ALCOHOL</t>
  </si>
  <si>
    <t>CITALOPRAM</t>
  </si>
  <si>
    <t>OXYCODONE, DICLAZEPAM, ETIZOLAM, DIPHENHYDRAMINE, MDMA, LORAZEPAM</t>
  </si>
  <si>
    <t>COCAINE, AMITRIPTYLINE, GABAPENTIN, CITALOPRAM, DIAZEPAM, METHADONE, HEROIN, PHENAZEPAM</t>
  </si>
  <si>
    <t>METHADONE, DIAZEPAM, MIRTAZAPINE, HEROIN, PHENAZEPAM</t>
  </si>
  <si>
    <t>ETIZOLAM, METHADONE, DIAZEPAM, CODEINE, MORPHINE, AMPHETAMINE, MIRTAZAPINE, ALCOHOL</t>
  </si>
  <si>
    <t>PARACETAMOL, CANNABIS</t>
  </si>
  <si>
    <t>no such deaths</t>
  </si>
  <si>
    <t>METHADONE, BENZODIAZEPINE, TRAMADOL, METHIOPROPAMINE, MDPV, TFMPP</t>
  </si>
  <si>
    <t>MIRTAZAPINE</t>
  </si>
  <si>
    <t>METHADONE, DIHYDROCODEINE, DIAZEPAM, AMITRIPTYLINE, METHYLETHCATHINONE, GABAPENTIN</t>
  </si>
  <si>
    <t>PMA, MDMA, BZP, AMPHETAMINE</t>
  </si>
  <si>
    <t>PMMA, COCAINE</t>
  </si>
  <si>
    <t>DIAZEPAM, LORAZEPAM, CHLORPROMAZINE, LIGNOCAINE, ALCOHOL</t>
  </si>
  <si>
    <t>MDMA, PMA, PMMA, BZP, COCAINE</t>
  </si>
  <si>
    <t>CANNABIS, ALCOHOL</t>
  </si>
  <si>
    <t>AMT</t>
  </si>
  <si>
    <t>PMA, MDMA, BZP, TFMPP</t>
  </si>
  <si>
    <t>COCAINE, PARACETAMOL, CANNABIS, ALCOHOL</t>
  </si>
  <si>
    <t>PMA, PMMA, MDMA, BZP</t>
  </si>
  <si>
    <t>MEPHEDRONE, ALCOHOL</t>
  </si>
  <si>
    <t>MDMA, PMA, BZP, COCAINE</t>
  </si>
  <si>
    <t>METHADONE, CODEINE, PARACETAMOL</t>
  </si>
  <si>
    <t>PMA, AMPHETAMINE</t>
  </si>
  <si>
    <t>AMPHETAMINE, BZP, TRAMADOL</t>
  </si>
  <si>
    <t>MIRTAZAPINE, CITALOPRAM</t>
  </si>
  <si>
    <t>ETHYLPHENIDATE, DIAZEPAM, HEROIN, MORPHINE, CODEINE</t>
  </si>
  <si>
    <t>METHADONE, METHIOPROPAMINE, PROMETHAZINE, DIAZEPAM, DIHYDROCODEINE</t>
  </si>
  <si>
    <t>PMA, BZP, COCAINE</t>
  </si>
  <si>
    <t>API</t>
  </si>
  <si>
    <t>API, APB, METHYLONE</t>
  </si>
  <si>
    <t>(c) Both Benzodiazepine-type NPS and other types of NPS present</t>
  </si>
  <si>
    <t>FENTANYL, ETIZOLAM, BENZODIAZEPINE, DIAZEPAM, MDPV</t>
  </si>
  <si>
    <t>PMA, MDMA, COCAINE</t>
  </si>
  <si>
    <t>PHENAZEPAM, DIAZEPAM, CANNABIS, ALCOHOL</t>
  </si>
  <si>
    <t>PHENAZEPAM, MORPHINE, DIAZEPAM, PARACETAMOL</t>
  </si>
  <si>
    <t>HEROIN, DIAZEPAM, AMITRIPTYLINE</t>
  </si>
  <si>
    <t>TRAMADOL</t>
  </si>
  <si>
    <t>PHENAZEPAM, QUETIAPINE, MIRTAZAPINE</t>
  </si>
  <si>
    <t>DIHYDROCODEINE</t>
  </si>
  <si>
    <t>BENZODIAZEPINE, DIAZEPAM, NORDIAZEPAM, CHLORDIAZEPOXIDE, PHENAZEPAM, PARACETAMOL, PROPRANOLOL</t>
  </si>
  <si>
    <t>DIAZEPAM, PHENAZEPAM</t>
  </si>
  <si>
    <t>METHADONE, BUTANE</t>
  </si>
  <si>
    <t>DIAZEPAM, PHENAZEPAM, TRIMETHOPRIM</t>
  </si>
  <si>
    <t>DIAZEPAM, PHENAZEPAM, DIHYDROCODEINE, CANNABIS</t>
  </si>
  <si>
    <t>HEROIN, ALCOHOL</t>
  </si>
  <si>
    <t>CANNABIS, MIRTAZAPINE, PHENAZEPAM</t>
  </si>
  <si>
    <t>COCAINE, METHADONE, ALCOHOL</t>
  </si>
  <si>
    <t>AMITRIPTYLINE, DIAZEPAM, PHENAZEPAM</t>
  </si>
  <si>
    <t>ETIZOLAM</t>
  </si>
  <si>
    <t>PHENAZEPAM, CODEINE, SERTRALINE, ATENOLOL, DIAZEPAM</t>
  </si>
  <si>
    <t>MORPHINE</t>
  </si>
  <si>
    <t>DIAZEPAM, PHENAZEPAM, PARACETAMOL, ALCOHOL</t>
  </si>
  <si>
    <t>TRAMADOL, METHADONE, MORPHINE</t>
  </si>
  <si>
    <t>AMITRIPTYLINE, CITALOPRAM, PHENAZEPAM, PROMETHAZINE, DIAZEPAM, CANNABIS</t>
  </si>
  <si>
    <t>HEROIN, COCAINE</t>
  </si>
  <si>
    <t>PHENAZEPAM, CANNABIS</t>
  </si>
  <si>
    <t>BUPRENORPHINE, DIAZEPAM, PHENAZEPAM, ALCOHOL</t>
  </si>
  <si>
    <t>PHENAZEPAM, CODEINE, ALCOHOL</t>
  </si>
  <si>
    <t>COCAINE, CODEINE, ETIZOLAM, PHENAZEPAM, DIAZEPAM, AMPHETAMINE</t>
  </si>
  <si>
    <t>METHADONE, PHENAZEPAM, VENLAFAXINE, OLANZAPINE</t>
  </si>
  <si>
    <t>AMPHETAMINE, DIAZEPAM, PHENAZEPAM, FLUOXETINE, MIRTAZAPINE, TRAMADOL, ALCOHOL</t>
  </si>
  <si>
    <t>BUPRENORPHINE, COCAINE</t>
  </si>
  <si>
    <t>DIAZEPAM, PHENAZEPAM, ALCOHOL</t>
  </si>
  <si>
    <t>PHENAZEPAM, PARACETAMOL, TRAMADOL, ALCOHOL</t>
  </si>
  <si>
    <t>SERTRALINE, ETIZOLAM</t>
  </si>
  <si>
    <t>CODEINE, MIRTAZAPINE, QUETIAPINE, PHENAZEPAM, CANNABIS</t>
  </si>
  <si>
    <t>METHADONE, HEROIN</t>
  </si>
  <si>
    <t>METHADONE, ALCOHOL</t>
  </si>
  <si>
    <t>PHENAZEPAM, MIRTAZAPINE, TRAMADOL, CANNABIS</t>
  </si>
  <si>
    <t>AMPHETAMINE, CODEINE, ETIZOLAM, PHENAZEPAM, ALCOHOL</t>
  </si>
  <si>
    <t>METHADONE, GABAPENTIN, DIAZEPAM</t>
  </si>
  <si>
    <t>METHADONE, GABAPENTIN</t>
  </si>
  <si>
    <t>PHENAZEPAM, DIAZEPAM, PROMETHAZINE</t>
  </si>
  <si>
    <t>DIAZEPAM, PHENAZEPAM, CODEINE</t>
  </si>
  <si>
    <t>METHADONE, EDDP, MIRTAZAPINE, PHENAZEPAM, BENZOYLECOGNINE, AMPHETAMINE, ALCOHOL</t>
  </si>
  <si>
    <t>GABAPENTIN, METHADONE, COCAINE</t>
  </si>
  <si>
    <t>PHENAZEPAM, MIRTAZAPINE, CANNABIS, ALCOHOL</t>
  </si>
  <si>
    <t>DIAZEPAM, MIRTAZAPINE, PHENAZEPAM, ALCOHOL</t>
  </si>
  <si>
    <t>DIAZEPAM, CANNABIS, PHENAZEPAM</t>
  </si>
  <si>
    <t>ETIZOLAM, CANNABIS</t>
  </si>
  <si>
    <t>ETIZOLAM, CHLORPROMAZINE, CITALOPRAM, CANNABIS, ALCOHOL</t>
  </si>
  <si>
    <t>DIAZEPAM, PHENAZEPAM, PROCYCLIDINE, ALCOHOL</t>
  </si>
  <si>
    <t>AMITRIPTYLINE, DIAZEPAM, PHENAZEPAM, PROPRANOLOL</t>
  </si>
  <si>
    <t>PHENAZEPAM, CODEINE</t>
  </si>
  <si>
    <t>DIAZEPAM, PHENAZEPAM, TRAMADOL</t>
  </si>
  <si>
    <t>METHADONE, MORPHINE, ALCOHOL</t>
  </si>
  <si>
    <t>PREGABALIN, PHENAZEPAM, DIAZEPAM</t>
  </si>
  <si>
    <t>TRAZODONE, ETIZOLAM</t>
  </si>
  <si>
    <t>DIAZEPAM, PHENAZEPAM, CANNABIS</t>
  </si>
  <si>
    <t>DIAZEPAM, DIHYDROCODEINE, GABAPENTIN, PHENAZEPAM, CANNABIS</t>
  </si>
  <si>
    <t>METHADONE, DIHYDROCODEINE</t>
  </si>
  <si>
    <t>DIAZEPAM, MIRTAZAPINE, AMITRIPTYLINE, ZOPICLONE, FENTANYL, PHENAZEPAM</t>
  </si>
  <si>
    <t>OPIATE, AMITRIPTYLINE, BENZODIAZEPINE. GABAPENTIN</t>
  </si>
  <si>
    <t>COCAINE, AMPHETAMINE, MEPHEDRONE</t>
  </si>
  <si>
    <t>CLOMIPRAMINE, DIAZEPAM, MPA, CAMFETAMINE, ALCOHOL</t>
  </si>
  <si>
    <t>Drug-related deaths in Scotland, 1996-2013</t>
  </si>
  <si>
    <t>Drug-related deaths by underlying cause of death, Scotland, 1996-2013</t>
  </si>
  <si>
    <t>Drug-related deaths by sex and age, Scotland, 1996-2013</t>
  </si>
  <si>
    <t>Drug-related deaths by sex, age and underlying cause of death, Scotland, 2013</t>
  </si>
  <si>
    <t>Drug-related deaths by sex, age and selected drugs reported, Scotland, 2013</t>
  </si>
  <si>
    <t>Drug-related deaths per 1,000 population, Scotland, 2000 to 2013</t>
  </si>
  <si>
    <t>Drug-related deaths by sex and age-group: average for 2009 to 2013, and relative to the estimated number of problem drug users</t>
  </si>
  <si>
    <t>Drug-related deaths by NHS Board area, 2003-2013 (with averages for 1999-2003 and 2009-2013)</t>
  </si>
  <si>
    <t>Drug-related deaths by underlying cause of death and NHS Board area, 2013</t>
  </si>
  <si>
    <t>Drug-related deaths per 1,000 population, NHS Boards, annual averages for 2009 to 2013</t>
  </si>
  <si>
    <t>Drug-related deaths by NHS Board area: average for 2009 to 2013, and relative to the estimated number of problem drug users</t>
  </si>
  <si>
    <t>Drug-related deaths by Council area, 2003 - 2013 (with averages for 1999-2003 and 2009-2013)</t>
  </si>
  <si>
    <t>Drug-related deaths by underlying cause of death and Council area, 2013</t>
  </si>
  <si>
    <t>Drug-related deaths by selected drugs reported and Council area, 2013</t>
  </si>
  <si>
    <t>Drug-related deaths per 1,000 population, Council areas, annual averages for 2009 to 2013</t>
  </si>
  <si>
    <t>Drug-related deaths by Council area: average for 2009 to 2013, and relative to the estimated number of problem drug users</t>
  </si>
  <si>
    <t>Drug-related deaths in Scotland - different definitions, 1996 to 2013</t>
  </si>
  <si>
    <t>Drug-related deaths, on the basis of the Office for National Statistics (ONS) 'wide' definition, by selected drugs reported, 2003 to 2013</t>
  </si>
  <si>
    <t>Drug-related deaths involving only one drug by sex, age and selected drugs reported, Scotland, 2013</t>
  </si>
  <si>
    <t>Drug-related deaths on the basis of the 'wide' and  'baseline' definitions, deaths from some causes which may be associated with drug misuse, and volatile substance abuse deaths, 2003 to 2013</t>
  </si>
  <si>
    <t>Drug-related deaths on the basis of the Office for National Statistics (ONS) 'wide' definition which involved New Psychoactive Substances (NPSs), 2013</t>
  </si>
  <si>
    <t>Drug-related deaths on the basis of the Office for National Statistics (ONS) 'wide' definition which involved New Psychoactive Substances (NPSs), 2003 to 2013</t>
  </si>
  <si>
    <t xml:space="preserve">NB:  The numbers of drug-related deaths for each area are based on the Board boundaries that apply with effect from 1st April 2014.  </t>
  </si>
  <si>
    <r>
      <t>Table C2: Drug-related deaths by underlying cause of death</t>
    </r>
    <r>
      <rPr>
        <b/>
        <vertAlign val="superscript"/>
        <sz val="12"/>
        <rFont val="Arial"/>
        <family val="2"/>
      </rPr>
      <t>1</t>
    </r>
    <r>
      <rPr>
        <b/>
        <sz val="12"/>
        <rFont val="Arial"/>
        <family val="2"/>
      </rPr>
      <t xml:space="preserve"> and Council area, 2013                  </t>
    </r>
  </si>
  <si>
    <t>Table NPS2: Drug-related deaths on the basis of the Office for National Statistics (ONS) 'wide' definition which involved New Psychoactive Substances (NPSs), 2003 to 2013</t>
  </si>
  <si>
    <t>7)  an artificial example would be a death which occurred up to 15 April 2010, co-codamol was said to be implicated in, or potentially contributed, to the death;</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</si>
  <si>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</si>
  <si>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</si>
  <si>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</si>
  <si>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t>Other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</si>
  <si>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</si>
  <si>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</si>
  <si>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t>2008-2012</t>
  </si>
  <si>
    <t>As a result, an occasional figure in part (i) of the table may be larger than the corresponding figure in part (ii) of the table.</t>
  </si>
  <si>
    <r>
      <t xml:space="preserve">2002 </t>
    </r>
    <r>
      <rPr>
        <vertAlign val="superscript"/>
        <sz val="10"/>
        <rFont val="Arial"/>
        <family val="2"/>
      </rPr>
      <t>4</t>
    </r>
  </si>
  <si>
    <r>
      <t xml:space="preserve">2003 </t>
    </r>
    <r>
      <rPr>
        <vertAlign val="superscript"/>
        <sz val="10"/>
        <rFont val="Arial"/>
        <family val="2"/>
      </rPr>
      <t>4</t>
    </r>
  </si>
  <si>
    <r>
      <t xml:space="preserve">2004 </t>
    </r>
    <r>
      <rPr>
        <vertAlign val="superscript"/>
        <sz val="10"/>
        <rFont val="Arial"/>
        <family val="2"/>
      </rPr>
      <t>4</t>
    </r>
  </si>
  <si>
    <r>
      <t xml:space="preserve">2005 </t>
    </r>
    <r>
      <rPr>
        <vertAlign val="superscript"/>
        <sz val="10"/>
        <rFont val="Arial"/>
        <family val="2"/>
      </rPr>
      <t>4</t>
    </r>
  </si>
  <si>
    <r>
      <t xml:space="preserve">2006 </t>
    </r>
    <r>
      <rPr>
        <vertAlign val="superscript"/>
        <sz val="10"/>
        <rFont val="Arial"/>
        <family val="2"/>
      </rPr>
      <t>4</t>
    </r>
  </si>
  <si>
    <r>
      <t xml:space="preserve">2007 </t>
    </r>
    <r>
      <rPr>
        <vertAlign val="superscript"/>
        <sz val="10"/>
        <rFont val="Arial"/>
        <family val="2"/>
      </rPr>
      <t>4</t>
    </r>
  </si>
  <si>
    <r>
      <t xml:space="preserve">2008 </t>
    </r>
    <r>
      <rPr>
        <vertAlign val="superscript"/>
        <sz val="10"/>
        <rFont val="Arial"/>
        <family val="2"/>
      </rPr>
      <t>4</t>
    </r>
  </si>
  <si>
    <r>
      <t xml:space="preserve">2009 </t>
    </r>
    <r>
      <rPr>
        <vertAlign val="superscript"/>
        <sz val="10"/>
        <rFont val="Arial"/>
        <family val="2"/>
      </rPr>
      <t>4</t>
    </r>
  </si>
  <si>
    <r>
      <t xml:space="preserve">2010 </t>
    </r>
    <r>
      <rPr>
        <vertAlign val="superscript"/>
        <sz val="10"/>
        <rFont val="Arial"/>
        <family val="2"/>
      </rPr>
      <t>4</t>
    </r>
  </si>
  <si>
    <r>
      <t xml:space="preserve">2011 </t>
    </r>
    <r>
      <rPr>
        <vertAlign val="superscript"/>
        <sz val="10"/>
        <rFont val="Arial"/>
        <family val="2"/>
      </rPr>
      <t>4</t>
    </r>
  </si>
  <si>
    <t xml:space="preserve">Table HB1: Drug-related deaths by NHS Board area, 2003-2013 (with averages for 1999-2003 and 2009-2013)          </t>
  </si>
  <si>
    <r>
      <t xml:space="preserve">NHS Board area </t>
    </r>
    <r>
      <rPr>
        <b/>
        <vertAlign val="superscript"/>
        <sz val="10"/>
        <rFont val="Arial"/>
        <family val="2"/>
      </rPr>
      <t>2</t>
    </r>
  </si>
  <si>
    <r>
      <t xml:space="preserve">Greater Glasgow &amp; Clyde </t>
    </r>
    <r>
      <rPr>
        <vertAlign val="superscript"/>
        <sz val="10"/>
        <rFont val="Arial"/>
        <family val="2"/>
      </rPr>
      <t>3</t>
    </r>
  </si>
  <si>
    <r>
      <t xml:space="preserve">Highland </t>
    </r>
    <r>
      <rPr>
        <vertAlign val="superscript"/>
        <sz val="10"/>
        <rFont val="Arial"/>
        <family val="2"/>
      </rPr>
      <t>3</t>
    </r>
  </si>
  <si>
    <r>
      <t>Mid-year population estimates: Scotland and its NHS Board areas</t>
    </r>
    <r>
      <rPr>
        <b/>
        <vertAlign val="superscript"/>
        <sz val="12"/>
        <color indexed="8"/>
        <rFont val="Arial"/>
        <family val="2"/>
      </rPr>
      <t>1</t>
    </r>
    <r>
      <rPr>
        <b/>
        <sz val="12"/>
        <color indexed="8"/>
        <rFont val="Arial"/>
        <family val="2"/>
      </rPr>
      <t xml:space="preserve"> by single year of age and sex: 2011</t>
    </r>
  </si>
  <si>
    <t>Persons (continued)</t>
  </si>
  <si>
    <t>Persons</t>
  </si>
  <si>
    <t>Males (continued)</t>
  </si>
  <si>
    <t>Females (continued)</t>
  </si>
  <si>
    <t>1) April 2014 NHS Board areas.</t>
  </si>
  <si>
    <t>All ages</t>
  </si>
  <si>
    <t>0-4</t>
  </si>
  <si>
    <t>5-9</t>
  </si>
  <si>
    <t>10-14</t>
  </si>
  <si>
    <t>15-19</t>
  </si>
  <si>
    <t>20-24</t>
  </si>
  <si>
    <t>25-29</t>
  </si>
  <si>
    <t>30-34</t>
  </si>
  <si>
    <t>35-39</t>
  </si>
  <si>
    <t>40-44</t>
  </si>
  <si>
    <t>45-49</t>
  </si>
  <si>
    <t>50-54</t>
  </si>
  <si>
    <t>55-59</t>
  </si>
  <si>
    <t>60-64</t>
  </si>
  <si>
    <t>65-69</t>
  </si>
  <si>
    <t>70-74</t>
  </si>
  <si>
    <t>75-79</t>
  </si>
  <si>
    <t>80-84</t>
  </si>
  <si>
    <t>85-89</t>
  </si>
  <si>
    <t>sum of HBs</t>
  </si>
  <si>
    <r>
      <t xml:space="preserve">Table HB4: Drug-related deaths per 1,000 population, NHS Boards, annual averages for 2009 to 2013 </t>
    </r>
    <r>
      <rPr>
        <b/>
        <vertAlign val="superscript"/>
        <sz val="12"/>
        <rFont val="Arial"/>
        <family val="2"/>
      </rPr>
      <t xml:space="preserve">1       </t>
    </r>
  </si>
  <si>
    <t>National Records of Scotland has estimated what the figures for 2013 would have been, had the data been coded using the old rules.</t>
  </si>
  <si>
    <t>Total: all deaths which involved New Psychoactive Substances</t>
  </si>
  <si>
    <t>However, the estimated numbers of problem drug users are based on the Board boundaries that applied in 2009/10.</t>
  </si>
  <si>
    <t>It is thought that the boundary changes will have had very little effect on the figures for other areas.</t>
  </si>
  <si>
    <r>
      <rPr>
        <b/>
        <sz val="8"/>
        <rFont val="Arial"/>
        <family val="2"/>
      </rPr>
      <t>However, there may be a few exceptions:</t>
    </r>
    <r>
      <rPr>
        <sz val="8"/>
        <rFont val="Arial"/>
        <family val="2"/>
      </rPr>
      <t xml:space="preserve"> </t>
    </r>
  </si>
  <si>
    <t>(ii) only one drug (and, perhaps, alcohol) was implicated in, or potentially contributed to, the cause of death</t>
  </si>
  <si>
    <t>Drug-related deaths registered in year</t>
  </si>
  <si>
    <t>Part (ii) counts all the drugs which the pathologist found to be present in the body, including those which the pathologist did not consider to have had any direct contribution to the death.</t>
  </si>
  <si>
    <t>(other drugs may have been reported as being present, but were not considered to have had any direct contribution to the death)</t>
  </si>
  <si>
    <t xml:space="preserve">NB: almost all the deaths which are counted in part (i) of the table are also counted in part (ii) of the table.  </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</si>
  <si>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</si>
  <si>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4) The rates for 2002 to 2011 differ slightly from the ones that were published in the previous edition in August 2013. This is because the figures for those years have been recalculated using 'rebased' estimates of the mid-year population which take account of the results of the 2011 Census.</t>
  </si>
  <si>
    <t>(The 'rebased' estimates for 2002 to 2010 were not published until December 2013, and so were not available when the previous edition was prepared.)</t>
  </si>
  <si>
    <t>One can see that some of the figures for 2005 to 2011 have been revised if one compares the previous and current versions of this table; for all the other rates for 2002 to 2011, the revisions do not change what is displayed in the table (i.e. the value of the rate when it is given to two decimal places).</t>
  </si>
  <si>
    <t>average number of drug-related deaths per year</t>
  </si>
  <si>
    <t>1) Estimates of problem drug users aged 15 to 64, as published by the Information Services Division (ISD) of NHS National Services Scotland. ISD's estimates by sex and by age-group exclude problem drug users in Orkney, Shetland and Western Isles / Eilean Siar, because ISD was unable to estimate the numbers of problem drug users of each sex in those areas.</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</si>
  <si>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</si>
  <si>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6) The 'female' figure for each age-group has been estimated by subtracting the corresponding 'male' figure from the total for the age-group. ISD did not publish estimates of the number of female problem drug users broken down by age-group because of their potential unreliability.</t>
  </si>
  <si>
    <t>4) These death rates are broad indications only, as (e.g.) the estimated numbers of problem drug users may be subject to wide confidence intervals.</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</si>
  <si>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</si>
  <si>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r>
      <t xml:space="preserve">average deaths per 1,000 population </t>
    </r>
    <r>
      <rPr>
        <b/>
        <vertAlign val="superscript"/>
        <sz val="10"/>
        <rFont val="Arial"/>
        <family val="2"/>
      </rPr>
      <t xml:space="preserve">1 </t>
    </r>
  </si>
  <si>
    <t>Figures for earlier years show what the numbers would have been had the new boundaries applied in those years (and up to 2012 have been revised, where appropriate, from what was published previously).</t>
  </si>
  <si>
    <t xml:space="preserve">2) The statistics for each Board's area are based on the boundaries that apply with effect from 1st April 2014.  </t>
  </si>
  <si>
    <t>3) Including the relevant parts of the former Argyll &amp; Clyde Board area.</t>
  </si>
  <si>
    <r>
      <rPr>
        <b/>
        <sz val="8"/>
        <rFont val="Arial"/>
        <family val="2"/>
      </rPr>
      <t>NB:</t>
    </r>
    <r>
      <rPr>
        <sz val="8"/>
        <rFont val="Arial"/>
        <family val="2"/>
      </rPr>
      <t xml:space="preserve"> the figures for each area are based on the Board boundaries that apply with effect from 1st April 2014.</t>
    </r>
  </si>
  <si>
    <r>
      <rPr>
        <b/>
        <sz val="8"/>
        <rFont val="Arial"/>
        <family val="2"/>
      </rPr>
      <t xml:space="preserve">NB: </t>
    </r>
    <r>
      <rPr>
        <sz val="8"/>
        <rFont val="Arial"/>
        <family val="2"/>
      </rPr>
      <t>the figures for each area are based on the Board boundaries that apply with effect from 1st April 2014.</t>
    </r>
  </si>
  <si>
    <r>
      <rPr>
        <b/>
        <sz val="8"/>
        <rFont val="Arial"/>
        <family val="2"/>
      </rPr>
      <t xml:space="preserve">NB: </t>
    </r>
    <r>
      <rPr>
        <sz val="8"/>
        <rFont val="Arial"/>
        <family val="2"/>
      </rPr>
      <t xml:space="preserve"> The figures for each area are based on the Board boundaries that apply with effect from 1st April 2014.  </t>
    </r>
  </si>
  <si>
    <t>NB: these figures were calculated using the annual average number of drug-deaths for 2009-2013 and the estimated numbers of problem drug users for 2009/10 The 'error bars' indicate the likely ranges of values - refer to the note below.</t>
  </si>
  <si>
    <r>
      <rPr>
        <b/>
        <sz val="8"/>
        <rFont val="Arial"/>
        <family val="2"/>
      </rPr>
      <t>NB:</t>
    </r>
    <r>
      <rPr>
        <sz val="8"/>
        <rFont val="Arial"/>
        <family val="2"/>
      </rPr>
      <t xml:space="preserve"> figures for Orkney are not available - refer to Table HB5 and paragraph 4.7 </t>
    </r>
  </si>
  <si>
    <t>Table HB5: Drug-related deaths by NHS Board area: average for 2009 to 2013, and relative to the estimated number of problem drug users</t>
  </si>
  <si>
    <t>2009-2013 annual average drug-deaths (all ages)</t>
  </si>
  <si>
    <t xml:space="preserve">1) Estimates of problem drug users aged 15 to 64, as published by the Information Services Division (ISD) of NHS National Services Scotland. Some of the estimates are subject to potentially large percentage margins of error, as indicated by the 95% Confidence Intervals. </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</si>
  <si>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</si>
  <si>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</si>
  <si>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t>Table C1: Drug-related deaths by Council area, 2003 - 2013 (with averages for 1999-2003 and 2009-2013)</t>
  </si>
  <si>
    <t>The figures in this table are on the first basis - i.e. basis (a) which is now the standard basis for the figures for individual drugs. They are on a different basis from those published in Table C3 of 'Drug-related Deaths in Scotland in 2008' and earlier editions.</t>
  </si>
  <si>
    <t>Table C5: Drug-related deaths by Council area: average for 2009 to 2013, and relative to the estimated number of problem drug users</t>
  </si>
  <si>
    <t>2009-2013 average drug-deaths per year (all ages)</t>
  </si>
  <si>
    <t>1) to 5) refer to the corresponding footnotes to Table HB5</t>
  </si>
  <si>
    <r>
      <t xml:space="preserve">Deaths from some causes which may be associated with present or past drug misuse </t>
    </r>
    <r>
      <rPr>
        <b/>
        <vertAlign val="superscript"/>
        <sz val="10"/>
        <rFont val="Arial"/>
        <family val="2"/>
      </rPr>
      <t>4</t>
    </r>
  </si>
  <si>
    <r>
      <t xml:space="preserve">Deaths in Scotland - International Centre for Drugs Policy (ICDP) figures </t>
    </r>
    <r>
      <rPr>
        <vertAlign val="superscript"/>
        <sz val="10"/>
        <rFont val="Arial"/>
        <family val="2"/>
      </rPr>
      <t>6</t>
    </r>
  </si>
  <si>
    <r>
      <t xml:space="preserve">Table NPS1: Drug-related deaths on the basis of the Office for National Statistics (ONS) 'wide' definition which involved New Psychoactive Substances (NPSs) </t>
    </r>
    <r>
      <rPr>
        <b/>
        <vertAlign val="superscript"/>
        <sz val="12"/>
        <rFont val="Arial"/>
        <family val="2"/>
      </rPr>
      <t>1</t>
    </r>
    <r>
      <rPr>
        <b/>
        <sz val="12"/>
        <rFont val="Arial"/>
        <family val="2"/>
      </rPr>
      <t>, 2013</t>
    </r>
  </si>
  <si>
    <t>Benzodiaz-'epine-type NPS present; no other types of NPS</t>
  </si>
  <si>
    <t>Other types of NPS present; no Benzodiaz-epine-type NPS</t>
  </si>
  <si>
    <r>
      <rPr>
        <b/>
        <u val="single"/>
        <sz val="10"/>
        <color indexed="8"/>
        <rFont val="Arial"/>
        <family val="2"/>
      </rPr>
      <t>Both</t>
    </r>
    <r>
      <rPr>
        <b/>
        <sz val="10"/>
        <color indexed="8"/>
        <rFont val="Arial"/>
        <family val="2"/>
      </rPr>
      <t xml:space="preserve"> benzo-diazepine-type NPS and other types of NPS</t>
    </r>
  </si>
  <si>
    <t>All type(s) of NPS</t>
  </si>
  <si>
    <t>under
25</t>
  </si>
  <si>
    <t>35 to 
44</t>
  </si>
  <si>
    <t>2) i.e. within the Drug Strategy 'baseline' definition, as implemented by National Records of Scotland</t>
  </si>
  <si>
    <t>* apart, perhaps, from alcohol. For example, a death for which mephedrone and alcohol were the only substances that were implicated in the death would be counted under 'NPS the only substance(s) implicated in the death'.</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</si>
  <si>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</si>
  <si>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</si>
  <si>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</si>
  <si>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2)  e.g. the death was after 15 April 2010, the cause of death was certified as "mephedrone intoxication", and no other substance was said to have been found.</t>
  </si>
  <si>
    <t xml:space="preserve">3)  e.g. the cause of death was certified as 'adverse effects of methadone and mephedrone'.  </t>
  </si>
  <si>
    <t>Note that the date of death is not a factor, because methadone has 'always' been controlled.</t>
  </si>
  <si>
    <t>4)  e.g. the death occurred up to 15 April 2010, the cause of death was certified as "mephedrone intoxication", and no other substance was said to have been found.</t>
  </si>
  <si>
    <t>5)  e.g. the death occurred up to 15 April 2010, and both mephedrone and an uncontrolled volatile substance were said to be implicated in, or potentially contributed, to the death.</t>
  </si>
  <si>
    <t>6)  e.g. the cause of death was given as 'heroin, alcohol and diazepam toxicity', and BZP and TFMPP were also present.</t>
  </si>
  <si>
    <r>
      <t xml:space="preserve">(ii) </t>
    </r>
    <r>
      <rPr>
        <u val="single"/>
        <sz val="10"/>
        <rFont val="Arial"/>
        <family val="2"/>
      </rPr>
      <t>not</t>
    </r>
    <r>
      <rPr>
        <sz val="10"/>
        <rFont val="Arial"/>
        <family val="2"/>
      </rPr>
      <t xml:space="preserve"> included in this report's statistics </t>
    </r>
    <r>
      <rPr>
        <vertAlign val="superscript"/>
        <sz val="10"/>
        <rFont val="Arial"/>
        <family val="2"/>
      </rPr>
      <t>7</t>
    </r>
  </si>
  <si>
    <t>mephedrone was said to be present but did not contribute to the death</t>
  </si>
  <si>
    <t>* apart, perhaps, from alcohol. For example, these figures would include a death for which mephedrone and alcohol were the only substances implicated (jointly).</t>
  </si>
  <si>
    <r>
      <t>Table NPS3: Drug-related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2013</t>
    </r>
  </si>
  <si>
    <t>2) i.e. within the Drug Strategy 'baseline' definition, as implemented by National Records of Scotland.</t>
  </si>
  <si>
    <t>Cases for which 'unspecified drug' appears in the 'Poison' field (or, for 2008 onwards, the 'AlsoPres' field)</t>
  </si>
  <si>
    <t>e.g. referring to 'unknown drug', although that does not appear in the look-up table, because there have been no cases of it yet.</t>
  </si>
  <si>
    <t>Nor does it identify cases for which 'UNSPECIFIED CHEMICAL', 'UNSPECIFIED GAS' or 'UNSPECIFIED SOLVENT' were mentioned.)</t>
  </si>
  <si>
    <t>ONS / 'wide' definition</t>
  </si>
  <si>
    <t>of which: 'unspecified drug'</t>
  </si>
  <si>
    <t>% with 'unspecified drug'</t>
  </si>
  <si>
    <t>All 'wide definition' deaths</t>
  </si>
  <si>
    <t>(the 'main' drugs being the ones that are listed in Table 3, with the exception of alcohol)</t>
  </si>
  <si>
    <t>(break in series between 2007 and 2008, due to introduction of new 'ME4' form in 2008)</t>
  </si>
  <si>
    <t>of which: at least one of the 'main' drugs was present</t>
  </si>
  <si>
    <t>none of the 'main' drugs were present</t>
  </si>
  <si>
    <t>% of deaths for which at least one of the 'main' drugs was present</t>
  </si>
  <si>
    <r>
      <rPr>
        <b/>
        <sz val="8"/>
        <rFont val="Arial"/>
        <family val="2"/>
      </rPr>
      <t>NB:</t>
    </r>
    <r>
      <rPr>
        <sz val="8"/>
        <rFont val="Arial"/>
        <family val="2"/>
      </rPr>
      <t xml:space="preserve"> figures for 2008 onwards have been revised from those used before: previously, looked only at drugs which were implicated in, or potentially contributed to, the death were counted (I.e. only drugs which were named in the 'Poison' field); now looking at all drugs which were reported including those which were not considered to have contributed to the death.</t>
    </r>
  </si>
  <si>
    <t xml:space="preserve">Population of Scotland - from Time-Series Tables on Website </t>
  </si>
  <si>
    <t>Population - grouped into age-groups used for 'Drug-related Deaths' table</t>
  </si>
  <si>
    <r>
      <rPr>
        <b/>
        <sz val="10"/>
        <rFont val="Arial"/>
        <family val="2"/>
      </rPr>
      <t xml:space="preserve">NB: </t>
    </r>
    <r>
      <rPr>
        <sz val="10"/>
        <rFont val="Arial"/>
        <family val="2"/>
      </rPr>
      <t>updated on 11 July 2014 to use the rebased mid-year estimates for 2002 to 2011</t>
    </r>
  </si>
  <si>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</si>
  <si>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</si>
  <si>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</si>
  <si>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r>
      <t>(</t>
    </r>
    <r>
      <rPr>
        <b/>
        <sz val="10"/>
        <rFont val="Arial"/>
        <family val="2"/>
      </rPr>
      <t>NB:</t>
    </r>
    <r>
      <rPr>
        <sz val="10"/>
        <rFont val="Arial"/>
        <family val="2"/>
      </rPr>
      <t xml:space="preserve"> youngest and oldest age-groups are included in the 'all ages' figures, but do not appear in the table)</t>
    </r>
  </si>
  <si>
    <t>Averages for 'cells' that are used</t>
  </si>
  <si>
    <t>NHS Board areas - boundaries with effect from 1 April 2014 - totals of relevant local authority areas</t>
  </si>
  <si>
    <t>Total number of drug-related deaths in latest FIVE years - from SAS output 2009-2013</t>
  </si>
  <si>
    <t>Population in middle year of latest five-year period - copied and pasted from next sheet, which calculated them from the Website's 'new Board boundary' figures for single years of age 2011</t>
  </si>
  <si>
    <t>copied from Website</t>
  </si>
  <si>
    <r>
      <rPr>
        <b/>
        <i/>
        <sz val="10"/>
        <rFont val="Arial"/>
        <family val="2"/>
      </rPr>
      <t>NB:</t>
    </r>
    <r>
      <rPr>
        <i/>
        <sz val="10"/>
        <rFont val="Arial"/>
        <family val="2"/>
      </rPr>
      <t xml:space="preserve"> all the 'Male' and 'Female' rows are hidden, to reduce number of pages when the sheet is printed</t>
    </r>
  </si>
  <si>
    <t>Calculate the mid-2011 populations of the 'new boundary' areas in 5-year age-groups (as such figures are not provided on the Website)</t>
  </si>
  <si>
    <t>HENCE:  'error bars'</t>
  </si>
  <si>
    <t>Population in middle year of latest five-year period - from mid-year estimates on Website 2011</t>
  </si>
  <si>
    <t>It follows (refer to paragraph 4.7) that the 'per 1,000 problem drug user' death rates are likely to be under-estimated
for Greater Glasgow &amp; Clyde, and over-estimated for Lanarkshire.</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</si>
  <si>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</si>
  <si>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</si>
  <si>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</si>
  <si>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</si>
  <si>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r>
      <t xml:space="preserve">Heroin/diamorphine or Morphine </t>
    </r>
    <r>
      <rPr>
        <vertAlign val="superscript"/>
        <sz val="10"/>
        <rFont val="Arial"/>
        <family val="2"/>
      </rPr>
      <t>6</t>
    </r>
  </si>
  <si>
    <r>
      <t xml:space="preserve">Paracetamol or a compound </t>
    </r>
    <r>
      <rPr>
        <vertAlign val="superscript"/>
        <sz val="10"/>
        <rFont val="Arial"/>
        <family val="2"/>
      </rPr>
      <t>7</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</si>
  <si>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</si>
  <si>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There may be other differences between years and/or areas in the way in which the information was produced - more information can be found in Section 2 of
the commentary.</t>
  </si>
  <si>
    <t>Numbers for each Council areas - from Table C1 in the '2009' edition of the publication</t>
  </si>
  <si>
    <r>
      <t>Table 8: Drug-related deaths per 1,000 population</t>
    </r>
    <r>
      <rPr>
        <b/>
        <sz val="12"/>
        <rFont val="Arial"/>
        <family val="2"/>
      </rPr>
      <t>, Scotland, 2000 to 2013</t>
    </r>
  </si>
  <si>
    <t>Figure 3: Drug-related deaths per 1,000 problem drug users - Council areas</t>
  </si>
  <si>
    <t>Table 9: Drug-related deaths by sex and age-group: average for 2009 to 2013, and relative to the estimated number of problem drug users</t>
  </si>
  <si>
    <t>Figure 2: Drug-related deaths per 1,000 problem drug users - NHS Board areas</t>
  </si>
  <si>
    <t>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</si>
  <si>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Back to contents</t>
  </si>
  <si>
    <t>Drug-related deaths by selected drugs reported, Scotland, 1996-2013</t>
  </si>
  <si>
    <t>Drug-related deaths by selected drugs reported and NHS Board area, 2013</t>
  </si>
  <si>
    <t>(ii) all drugs which were found to be present in the body</t>
  </si>
  <si>
    <t xml:space="preserve">(i) drugs which were implicated in, or which potentially contributed to, the cause of death </t>
  </si>
  <si>
    <t>Part (i) counts only drugs which, the pathologist believed, were implicated in, or potentially contributed to, the cause of death.</t>
  </si>
  <si>
    <t>3) The average of the percentage differences between (a) the estimate and the lower end of the 95% Confidence Interval and (b) the estimate and the upper end of the 95% Confidence Interval. It is calculated using the rounded values of the estimate and the two ends.</t>
  </si>
  <si>
    <t>(a) up to 2010 - as 'F11 - mental and behavioural disorders due to use of opioids'.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</si>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</sst>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 \ \ \ \ \ \ \ \ \ \ \ \ \ \ \ \ "/>
    <numFmt numFmtId="166" formatCode="#,##0\ \ \ \ \ \ \ \ "/>
    <numFmt numFmtId="167" formatCode="0\ \ \ \ \ "/>
    <numFmt numFmtId="168" formatCode="#,##0\ \ \ \ \ \ \ \ \ \ \ \ "/>
    <numFmt numFmtId="169" formatCode="#,##0\ \ \ \ \ \ \ \ \ "/>
    <numFmt numFmtId="170" formatCode="#,##0\ \ \ \ \ "/>
    <numFmt numFmtId="171" formatCode="0.0%"/>
  </numFmts>
  <fonts count="106">
    <font>
      <sz val="8"/>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u val="single"/>
      <sz val="8"/>
      <color indexed="12"/>
      <name val="Arial"/>
      <family val="2"/>
    </font>
    <font>
      <vertAlign val="superscript"/>
      <sz val="12"/>
      <name val="Arial"/>
      <family val="2"/>
    </font>
    <font>
      <b/>
      <vertAlign val="superscript"/>
      <sz val="12"/>
      <name val="Arial"/>
      <family val="2"/>
    </font>
    <font>
      <b/>
      <sz val="10"/>
      <name val="Arial"/>
      <family val="2"/>
    </font>
    <font>
      <b/>
      <u val="single"/>
      <sz val="12"/>
      <name val="Arial"/>
      <family val="2"/>
    </font>
    <font>
      <b/>
      <u val="single"/>
      <sz val="10"/>
      <name val="Arial"/>
      <family val="2"/>
    </font>
    <font>
      <sz val="10"/>
      <name val="Arial Unicode MS"/>
      <family val="2"/>
    </font>
    <font>
      <sz val="10"/>
      <name val="Helv"/>
      <family val="0"/>
    </font>
    <font>
      <sz val="11"/>
      <name val="Arial"/>
      <family val="2"/>
    </font>
    <font>
      <sz val="9"/>
      <color indexed="12"/>
      <name val="Arial"/>
      <family val="2"/>
    </font>
    <font>
      <sz val="9"/>
      <name val="Arial"/>
      <family val="2"/>
    </font>
    <font>
      <u val="single"/>
      <sz val="9"/>
      <name val="Arial"/>
      <family val="2"/>
    </font>
    <font>
      <sz val="9"/>
      <name val="Arial Unicode MS"/>
      <family val="2"/>
    </font>
    <font>
      <b/>
      <sz val="8"/>
      <name val="Arial"/>
      <family val="2"/>
    </font>
    <font>
      <b/>
      <vertAlign val="superscript"/>
      <sz val="10"/>
      <name val="Arial"/>
      <family val="2"/>
    </font>
    <font>
      <u val="single"/>
      <sz val="10"/>
      <name val="Arial"/>
      <family val="2"/>
    </font>
    <font>
      <i/>
      <sz val="10"/>
      <name val="Arial"/>
      <family val="2"/>
    </font>
    <font>
      <sz val="8"/>
      <name val="Times New Roman"/>
      <family val="1"/>
    </font>
    <font>
      <vertAlign val="superscript"/>
      <sz val="10"/>
      <name val="Arial"/>
      <family val="2"/>
    </font>
    <font>
      <vertAlign val="superscript"/>
      <sz val="8"/>
      <name val="Arial"/>
      <family val="2"/>
    </font>
    <font>
      <u val="single"/>
      <sz val="10"/>
      <color indexed="12"/>
      <name val="Arial"/>
      <family val="2"/>
    </font>
    <font>
      <sz val="8"/>
      <color indexed="12"/>
      <name val="Arial"/>
      <family val="2"/>
    </font>
    <font>
      <u val="single"/>
      <sz val="8"/>
      <name val="Arial"/>
      <family val="2"/>
    </font>
    <font>
      <b/>
      <u val="single"/>
      <vertAlign val="superscript"/>
      <sz val="10"/>
      <name val="Arial"/>
      <family val="2"/>
    </font>
    <font>
      <b/>
      <sz val="10"/>
      <color indexed="10"/>
      <name val="Arial"/>
      <family val="2"/>
    </font>
    <font>
      <b/>
      <i/>
      <sz val="10"/>
      <name val="Arial"/>
      <family val="2"/>
    </font>
    <font>
      <b/>
      <sz val="10"/>
      <color indexed="8"/>
      <name val="Arial"/>
      <family val="2"/>
    </font>
    <font>
      <u val="single"/>
      <sz val="10"/>
      <color indexed="8"/>
      <name val="Arial"/>
      <family val="2"/>
    </font>
    <font>
      <vertAlign val="superscript"/>
      <sz val="10"/>
      <color indexed="8"/>
      <name val="Arial"/>
      <family val="2"/>
    </font>
    <font>
      <b/>
      <vertAlign val="superscript"/>
      <sz val="10"/>
      <color indexed="8"/>
      <name val="Arial"/>
      <family val="2"/>
    </font>
    <font>
      <b/>
      <u val="single"/>
      <sz val="10"/>
      <color indexed="8"/>
      <name val="Arial"/>
      <family val="2"/>
    </font>
    <font>
      <b/>
      <sz val="12"/>
      <color indexed="8"/>
      <name val="Arial"/>
      <family val="2"/>
    </font>
    <font>
      <b/>
      <vertAlign val="superscript"/>
      <sz val="12"/>
      <color indexed="8"/>
      <name val="Arial"/>
      <family val="2"/>
    </font>
    <font>
      <sz val="10"/>
      <color indexed="12"/>
      <name val="Arial"/>
      <family val="2"/>
    </font>
    <font>
      <b/>
      <i/>
      <sz val="12"/>
      <name val="Arial"/>
      <family val="2"/>
    </font>
    <font>
      <sz val="12"/>
      <color indexed="8"/>
      <name val="Arial"/>
      <family val="0"/>
    </font>
    <font>
      <sz val="8.5"/>
      <color indexed="8"/>
      <name val="Arial"/>
      <family val="0"/>
    </font>
    <font>
      <sz val="9.65"/>
      <color indexed="8"/>
      <name val="Arial"/>
      <family val="0"/>
    </font>
    <font>
      <sz val="16"/>
      <color indexed="8"/>
      <name val="Arial"/>
      <family val="0"/>
    </font>
    <font>
      <sz val="8"/>
      <color indexed="8"/>
      <name val="Arial"/>
      <family val="0"/>
    </font>
    <font>
      <sz val="9.25"/>
      <color indexed="8"/>
      <name val="Arial"/>
      <family val="0"/>
    </font>
    <font>
      <sz val="7"/>
      <color indexed="8"/>
      <name val="Arial"/>
      <family val="0"/>
    </font>
    <font>
      <sz val="11.75"/>
      <color indexed="8"/>
      <name val="Arial"/>
      <family val="0"/>
    </font>
    <font>
      <sz val="9.2"/>
      <color indexed="8"/>
      <name val="Arial"/>
      <family val="0"/>
    </font>
    <font>
      <sz val="10"/>
      <color indexed="9"/>
      <name val="Arial"/>
      <family val="2"/>
    </font>
    <font>
      <sz val="10"/>
      <color indexed="20"/>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sz val="36"/>
      <color indexed="10"/>
      <name val="Arial"/>
      <family val="2"/>
    </font>
    <font>
      <b/>
      <u val="single"/>
      <sz val="12"/>
      <color indexed="8"/>
      <name val="Arial"/>
      <family val="2"/>
    </font>
    <font>
      <b/>
      <sz val="10"/>
      <color indexed="8"/>
      <name val="Arial Unicode MS"/>
      <family val="2"/>
    </font>
    <font>
      <sz val="10"/>
      <color indexed="8"/>
      <name val="Arial Unicode MS"/>
      <family val="2"/>
    </font>
    <font>
      <sz val="10"/>
      <color indexed="30"/>
      <name val="Arial"/>
      <family val="2"/>
    </font>
    <font>
      <u val="single"/>
      <sz val="10"/>
      <color indexed="8"/>
      <name val="Arial Unicode MS"/>
      <family val="2"/>
    </font>
    <font>
      <sz val="10"/>
      <color indexed="56"/>
      <name val="Arial"/>
      <family val="2"/>
    </font>
    <font>
      <b/>
      <sz val="10"/>
      <color indexed="56"/>
      <name val="Arial"/>
      <family val="2"/>
    </font>
    <font>
      <b/>
      <sz val="11"/>
      <color indexed="8"/>
      <name val="Arial"/>
      <family val="2"/>
    </font>
    <font>
      <b/>
      <sz val="12"/>
      <color indexed="8"/>
      <name val="Arial Unicode M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36"/>
      <color rgb="FFFF0000"/>
      <name val="Arial"/>
      <family val="2"/>
    </font>
    <font>
      <b/>
      <u val="single"/>
      <sz val="12"/>
      <color theme="1"/>
      <name val="Arial"/>
      <family val="2"/>
    </font>
    <font>
      <sz val="10"/>
      <color rgb="FF000000"/>
      <name val="Arial"/>
      <family val="2"/>
    </font>
    <font>
      <b/>
      <sz val="10"/>
      <color rgb="FF000000"/>
      <name val="Arial Unicode MS"/>
      <family val="2"/>
    </font>
    <font>
      <b/>
      <sz val="10"/>
      <color rgb="FF000000"/>
      <name val="Arial"/>
      <family val="2"/>
    </font>
    <font>
      <u val="single"/>
      <sz val="10"/>
      <color rgb="FF000000"/>
      <name val="Arial"/>
      <family val="2"/>
    </font>
    <font>
      <sz val="10"/>
      <color rgb="FF000000"/>
      <name val="Arial Unicode MS"/>
      <family val="2"/>
    </font>
    <font>
      <sz val="10"/>
      <color rgb="FF0070C0"/>
      <name val="Arial"/>
      <family val="2"/>
    </font>
    <font>
      <u val="single"/>
      <sz val="10"/>
      <color rgb="FF000000"/>
      <name val="Arial Unicode MS"/>
      <family val="2"/>
    </font>
    <font>
      <sz val="10"/>
      <color theme="4"/>
      <name val="Arial"/>
      <family val="2"/>
    </font>
    <font>
      <b/>
      <sz val="10"/>
      <color theme="3" tint="0.39998000860214233"/>
      <name val="Arial"/>
      <family val="2"/>
    </font>
    <font>
      <b/>
      <sz val="11"/>
      <color theme="1"/>
      <name val="Arial"/>
      <family val="2"/>
    </font>
    <font>
      <b/>
      <sz val="12"/>
      <color rgb="FF000000"/>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
      <left/>
      <right/>
      <top/>
      <bottom style="hair"/>
    </border>
    <border>
      <left/>
      <right/>
      <top/>
      <bottom style="medium"/>
    </border>
    <border>
      <left/>
      <right/>
      <top style="medium"/>
      <bottom/>
    </border>
    <border>
      <left style="thin"/>
      <right style="thin"/>
      <top/>
      <bottom/>
    </border>
    <border>
      <left/>
      <right/>
      <top style="thin"/>
      <bottom style="thin"/>
    </border>
    <border>
      <left/>
      <right style="thin"/>
      <top/>
      <bottom/>
    </border>
    <border>
      <left style="thin"/>
      <right style="thin"/>
      <top style="thin"/>
      <bottom style="thin"/>
    </border>
    <border>
      <left/>
      <right/>
      <top style="thin"/>
      <bottom style="hair"/>
    </border>
    <border>
      <left/>
      <right/>
      <top style="hair"/>
      <bottom/>
    </border>
    <border>
      <left style="thin"/>
      <right/>
      <top/>
      <bottom/>
    </border>
    <border>
      <left/>
      <right/>
      <top style="thin"/>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5" fillId="0" borderId="0">
      <alignment/>
      <protection/>
    </xf>
    <xf numFmtId="0" fontId="7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0" fillId="0" borderId="0">
      <alignment/>
      <protection/>
    </xf>
    <xf numFmtId="0" fontId="6" fillId="0" borderId="0">
      <alignment/>
      <protection/>
    </xf>
    <xf numFmtId="0" fontId="0"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5" fillId="32" borderId="7" applyNumberFormat="0" applyFont="0" applyAlignment="0" applyProtection="0"/>
    <xf numFmtId="0" fontId="89" fillId="27" borderId="8" applyNumberFormat="0" applyAlignment="0" applyProtection="0"/>
    <xf numFmtId="9" fontId="4" fillId="0" borderId="0" applyFont="0" applyFill="0" applyBorder="0" applyAlignment="0" applyProtection="0"/>
    <xf numFmtId="9" fontId="5"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822">
    <xf numFmtId="0" fontId="0" fillId="0" borderId="0" xfId="0" applyAlignment="1">
      <alignment/>
    </xf>
    <xf numFmtId="0" fontId="2" fillId="0" borderId="0" xfId="94" applyFont="1">
      <alignment/>
      <protection/>
    </xf>
    <xf numFmtId="0" fontId="4" fillId="0" borderId="0" xfId="94" applyFont="1">
      <alignment/>
      <protection/>
    </xf>
    <xf numFmtId="1" fontId="4" fillId="0" borderId="0" xfId="94" applyNumberFormat="1" applyFont="1">
      <alignment/>
      <protection/>
    </xf>
    <xf numFmtId="0" fontId="4" fillId="0" borderId="0" xfId="0" applyFont="1" applyAlignment="1">
      <alignment/>
    </xf>
    <xf numFmtId="0" fontId="2" fillId="0" borderId="0" xfId="95" applyFont="1">
      <alignment/>
      <protection/>
    </xf>
    <xf numFmtId="0" fontId="2" fillId="0" borderId="0" xfId="95" applyFont="1" applyAlignment="1">
      <alignment vertical="center"/>
      <protection/>
    </xf>
    <xf numFmtId="0" fontId="3" fillId="0" borderId="0" xfId="95" applyFont="1">
      <alignment/>
      <protection/>
    </xf>
    <xf numFmtId="1" fontId="2" fillId="0" borderId="0" xfId="95" applyNumberFormat="1" applyFont="1" applyAlignment="1">
      <alignment vertical="center"/>
      <protection/>
    </xf>
    <xf numFmtId="1" fontId="2" fillId="0" borderId="10" xfId="95" applyNumberFormat="1" applyFont="1" applyBorder="1" applyAlignment="1">
      <alignment vertical="center"/>
      <protection/>
    </xf>
    <xf numFmtId="0" fontId="2" fillId="0" borderId="10" xfId="94" applyFont="1" applyBorder="1">
      <alignment/>
      <protection/>
    </xf>
    <xf numFmtId="0" fontId="4" fillId="0" borderId="10" xfId="0" applyFont="1" applyBorder="1" applyAlignment="1">
      <alignment/>
    </xf>
    <xf numFmtId="0" fontId="2" fillId="0" borderId="11" xfId="95" applyFont="1" applyBorder="1" applyAlignment="1">
      <alignment horizontal="center"/>
      <protection/>
    </xf>
    <xf numFmtId="0" fontId="2" fillId="0" borderId="11" xfId="95" applyFont="1" applyBorder="1" applyAlignment="1">
      <alignment horizontal="centerContinuous"/>
      <protection/>
    </xf>
    <xf numFmtId="0" fontId="2" fillId="0" borderId="12" xfId="95" applyFont="1" applyBorder="1">
      <alignment/>
      <protection/>
    </xf>
    <xf numFmtId="0" fontId="2" fillId="0" borderId="12" xfId="95" applyFont="1" applyBorder="1" applyAlignment="1">
      <alignment horizontal="center"/>
      <protection/>
    </xf>
    <xf numFmtId="1" fontId="2" fillId="0" borderId="12" xfId="95" applyNumberFormat="1" applyFont="1" applyBorder="1" applyAlignment="1">
      <alignment horizontal="center"/>
      <protection/>
    </xf>
    <xf numFmtId="0" fontId="8" fillId="0" borderId="10" xfId="95" applyFont="1" applyBorder="1">
      <alignment/>
      <protection/>
    </xf>
    <xf numFmtId="0" fontId="4" fillId="0" borderId="10" xfId="95" applyFont="1" applyBorder="1">
      <alignment/>
      <protection/>
    </xf>
    <xf numFmtId="1" fontId="4" fillId="0" borderId="10" xfId="95" applyNumberFormat="1" applyFont="1" applyBorder="1">
      <alignment/>
      <protection/>
    </xf>
    <xf numFmtId="0" fontId="2" fillId="0" borderId="10" xfId="95" applyFont="1" applyBorder="1" applyAlignment="1">
      <alignment vertical="center"/>
      <protection/>
    </xf>
    <xf numFmtId="0" fontId="4" fillId="0" borderId="0" xfId="70" applyFont="1">
      <alignment/>
      <protection/>
    </xf>
    <xf numFmtId="0" fontId="4" fillId="0" borderId="0" xfId="70" applyFont="1">
      <alignment/>
      <protection/>
    </xf>
    <xf numFmtId="0" fontId="2" fillId="0" borderId="0" xfId="94" applyFont="1">
      <alignment/>
      <protection/>
    </xf>
    <xf numFmtId="0" fontId="4" fillId="0" borderId="0" xfId="94" applyFont="1" applyFill="1">
      <alignment/>
      <protection/>
    </xf>
    <xf numFmtId="0" fontId="4" fillId="0" borderId="13" xfId="0" applyFont="1" applyBorder="1" applyAlignment="1">
      <alignment/>
    </xf>
    <xf numFmtId="0" fontId="4" fillId="0" borderId="0" xfId="95" applyFont="1" applyAlignment="1">
      <alignment horizontal="left"/>
      <protection/>
    </xf>
    <xf numFmtId="0" fontId="2" fillId="0" borderId="0" xfId="0" applyFont="1" applyAlignment="1">
      <alignment/>
    </xf>
    <xf numFmtId="170" fontId="4" fillId="0" borderId="13" xfId="95" applyNumberFormat="1" applyFont="1" applyBorder="1" applyAlignment="1" quotePrefix="1">
      <alignment horizontal="right"/>
      <protection/>
    </xf>
    <xf numFmtId="170" fontId="4" fillId="0" borderId="13" xfId="95" applyNumberFormat="1" applyFont="1" applyFill="1" applyBorder="1" applyAlignment="1" quotePrefix="1">
      <alignment horizontal="right"/>
      <protection/>
    </xf>
    <xf numFmtId="170" fontId="4" fillId="0" borderId="13" xfId="0" applyNumberFormat="1" applyFont="1" applyBorder="1" applyAlignment="1">
      <alignment/>
    </xf>
    <xf numFmtId="3" fontId="4" fillId="0" borderId="13" xfId="95" applyNumberFormat="1" applyFont="1" applyBorder="1" applyAlignment="1" quotePrefix="1">
      <alignment horizontal="right"/>
      <protection/>
    </xf>
    <xf numFmtId="2" fontId="4" fillId="0" borderId="13" xfId="0" applyNumberFormat="1" applyFont="1" applyBorder="1" applyAlignment="1">
      <alignment horizontal="center"/>
    </xf>
    <xf numFmtId="0" fontId="4" fillId="0" borderId="10" xfId="95" applyFont="1" applyBorder="1" applyAlignment="1">
      <alignment horizontal="left"/>
      <protection/>
    </xf>
    <xf numFmtId="165" fontId="4" fillId="0" borderId="10" xfId="95" applyNumberFormat="1" applyFont="1" applyBorder="1" applyAlignment="1">
      <alignment/>
      <protection/>
    </xf>
    <xf numFmtId="166" fontId="4" fillId="0" borderId="10" xfId="95" applyNumberFormat="1" applyFont="1" applyBorder="1" applyAlignment="1">
      <alignment/>
      <protection/>
    </xf>
    <xf numFmtId="0" fontId="4" fillId="0" borderId="0" xfId="95" applyFont="1" applyFill="1" applyAlignment="1">
      <alignment horizontal="center"/>
      <protection/>
    </xf>
    <xf numFmtId="0" fontId="4" fillId="0" borderId="0" xfId="95" applyFont="1" applyAlignment="1">
      <alignment horizontal="center"/>
      <protection/>
    </xf>
    <xf numFmtId="170" fontId="4" fillId="0" borderId="0" xfId="94" applyNumberFormat="1" applyFont="1">
      <alignment/>
      <protection/>
    </xf>
    <xf numFmtId="0" fontId="4" fillId="0" borderId="0" xfId="94" applyFont="1">
      <alignment/>
      <protection/>
    </xf>
    <xf numFmtId="0" fontId="4" fillId="0" borderId="10" xfId="95" applyFont="1" applyBorder="1" applyAlignment="1">
      <alignment/>
      <protection/>
    </xf>
    <xf numFmtId="0" fontId="5" fillId="0" borderId="0" xfId="95" applyFont="1" applyAlignment="1">
      <alignment horizontal="left"/>
      <protection/>
    </xf>
    <xf numFmtId="1" fontId="4" fillId="0" borderId="0" xfId="95" applyNumberFormat="1" applyFont="1" applyFill="1" applyAlignment="1" quotePrefix="1">
      <alignment horizontal="right" indent="3"/>
      <protection/>
    </xf>
    <xf numFmtId="0" fontId="4" fillId="0" borderId="0" xfId="95" applyFont="1" applyBorder="1" applyAlignment="1">
      <alignment horizontal="right" wrapText="1"/>
      <protection/>
    </xf>
    <xf numFmtId="0" fontId="5" fillId="0" borderId="0" xfId="95" applyFont="1" applyBorder="1" applyAlignment="1">
      <alignment horizontal="center"/>
      <protection/>
    </xf>
    <xf numFmtId="1" fontId="5" fillId="0" borderId="0" xfId="95" applyNumberFormat="1" applyFont="1" applyBorder="1" applyAlignment="1">
      <alignment horizontal="center"/>
      <protection/>
    </xf>
    <xf numFmtId="0" fontId="2" fillId="0" borderId="0" xfId="0" applyFont="1" applyBorder="1" applyAlignment="1">
      <alignment/>
    </xf>
    <xf numFmtId="0" fontId="0" fillId="0" borderId="0" xfId="0" applyBorder="1" applyAlignment="1">
      <alignment wrapText="1"/>
    </xf>
    <xf numFmtId="0" fontId="4" fillId="0" borderId="10" xfId="70" applyFont="1" applyBorder="1">
      <alignment/>
      <protection/>
    </xf>
    <xf numFmtId="0" fontId="5" fillId="0" borderId="0" xfId="95" applyFont="1" applyBorder="1" applyAlignment="1">
      <alignment/>
      <protection/>
    </xf>
    <xf numFmtId="0" fontId="0" fillId="0" borderId="0" xfId="0" applyBorder="1" applyAlignment="1">
      <alignment/>
    </xf>
    <xf numFmtId="0" fontId="5" fillId="0" borderId="14" xfId="95" applyFont="1" applyBorder="1" applyAlignment="1">
      <alignment wrapText="1"/>
      <protection/>
    </xf>
    <xf numFmtId="0" fontId="11" fillId="0" borderId="0" xfId="95" applyFont="1" applyBorder="1" applyAlignment="1">
      <alignment horizontal="left"/>
      <protection/>
    </xf>
    <xf numFmtId="0" fontId="12" fillId="0" borderId="0" xfId="0" applyFont="1" applyAlignment="1">
      <alignment/>
    </xf>
    <xf numFmtId="0" fontId="13" fillId="0" borderId="0" xfId="64" applyFont="1" applyAlignment="1">
      <alignment vertical="top"/>
      <protection/>
    </xf>
    <xf numFmtId="0" fontId="13" fillId="0" borderId="0" xfId="64" applyFont="1" applyAlignment="1">
      <alignment vertical="top" wrapText="1"/>
      <protection/>
    </xf>
    <xf numFmtId="0" fontId="5" fillId="0" borderId="0" xfId="0" applyFont="1" applyAlignment="1">
      <alignment/>
    </xf>
    <xf numFmtId="0" fontId="0" fillId="0" borderId="0" xfId="95" applyFont="1" applyBorder="1" applyAlignment="1">
      <alignment/>
      <protection/>
    </xf>
    <xf numFmtId="0" fontId="0" fillId="0" borderId="0" xfId="94" applyFont="1">
      <alignment/>
      <protection/>
    </xf>
    <xf numFmtId="0" fontId="0" fillId="0" borderId="0" xfId="0" applyFill="1" applyAlignment="1">
      <alignment/>
    </xf>
    <xf numFmtId="0" fontId="0" fillId="0" borderId="14" xfId="0" applyBorder="1" applyAlignment="1">
      <alignment/>
    </xf>
    <xf numFmtId="2" fontId="0" fillId="0" borderId="14" xfId="0" applyNumberFormat="1" applyBorder="1" applyAlignment="1">
      <alignment/>
    </xf>
    <xf numFmtId="0" fontId="2" fillId="0" borderId="10" xfId="0" applyFont="1" applyBorder="1" applyAlignment="1">
      <alignment/>
    </xf>
    <xf numFmtId="0" fontId="15" fillId="0" borderId="0" xfId="94" applyFont="1">
      <alignment/>
      <protection/>
    </xf>
    <xf numFmtId="0" fontId="4" fillId="0" borderId="0" xfId="95" applyFont="1" applyFill="1" applyAlignment="1">
      <alignment horizontal="left"/>
      <protection/>
    </xf>
    <xf numFmtId="0" fontId="0" fillId="0" borderId="0" xfId="0" applyFill="1" applyBorder="1" applyAlignment="1">
      <alignment/>
    </xf>
    <xf numFmtId="0" fontId="17" fillId="0" borderId="0" xfId="0" applyFont="1" applyFill="1" applyAlignment="1">
      <alignment/>
    </xf>
    <xf numFmtId="0" fontId="17" fillId="0" borderId="0" xfId="0" applyFont="1" applyAlignment="1">
      <alignment/>
    </xf>
    <xf numFmtId="0" fontId="17" fillId="0" borderId="0" xfId="0" applyFont="1" applyFill="1" applyAlignment="1">
      <alignment/>
    </xf>
    <xf numFmtId="0" fontId="18"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19"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center" vertical="top" wrapText="1"/>
    </xf>
    <xf numFmtId="0" fontId="2" fillId="0" borderId="0" xfId="75" applyFont="1" applyAlignment="1">
      <alignment wrapText="1"/>
      <protection/>
    </xf>
    <xf numFmtId="0" fontId="5" fillId="0" borderId="0" xfId="75">
      <alignment/>
      <protection/>
    </xf>
    <xf numFmtId="0" fontId="5" fillId="0" borderId="0" xfId="75" applyFont="1">
      <alignment/>
      <protection/>
    </xf>
    <xf numFmtId="0" fontId="5" fillId="0" borderId="0" xfId="75" applyAlignment="1">
      <alignment vertical="center"/>
      <protection/>
    </xf>
    <xf numFmtId="0" fontId="5" fillId="0" borderId="0" xfId="75" applyFont="1" applyAlignment="1">
      <alignment vertical="center"/>
      <protection/>
    </xf>
    <xf numFmtId="0" fontId="4" fillId="0" borderId="0" xfId="78" applyFont="1">
      <alignment/>
      <protection/>
    </xf>
    <xf numFmtId="0" fontId="20" fillId="0" borderId="0" xfId="78" applyFont="1">
      <alignment/>
      <protection/>
    </xf>
    <xf numFmtId="0" fontId="0" fillId="0" borderId="0" xfId="78" applyFont="1">
      <alignment/>
      <protection/>
    </xf>
    <xf numFmtId="0" fontId="0" fillId="0" borderId="0" xfId="78" applyFont="1" applyAlignment="1">
      <alignment horizontal="left"/>
      <protection/>
    </xf>
    <xf numFmtId="0" fontId="10" fillId="0" borderId="0" xfId="95" applyFont="1" applyBorder="1" applyAlignment="1">
      <alignment horizontal="center"/>
      <protection/>
    </xf>
    <xf numFmtId="0" fontId="10" fillId="0" borderId="0" xfId="95" applyFont="1" applyAlignment="1">
      <alignment horizontal="center"/>
      <protection/>
    </xf>
    <xf numFmtId="1" fontId="10" fillId="0" borderId="0" xfId="94" applyNumberFormat="1" applyFont="1" applyAlignment="1">
      <alignment horizontal="center"/>
      <protection/>
    </xf>
    <xf numFmtId="0" fontId="4" fillId="0" borderId="0" xfId="76" applyFont="1">
      <alignment/>
      <protection/>
    </xf>
    <xf numFmtId="0" fontId="10" fillId="0" borderId="12" xfId="95" applyFont="1" applyBorder="1">
      <alignment/>
      <protection/>
    </xf>
    <xf numFmtId="0" fontId="5" fillId="0" borderId="12" xfId="95" applyFont="1" applyBorder="1" applyAlignment="1">
      <alignment horizontal="center"/>
      <protection/>
    </xf>
    <xf numFmtId="1" fontId="5" fillId="0" borderId="12" xfId="95" applyNumberFormat="1" applyFont="1" applyBorder="1" applyAlignment="1">
      <alignment horizontal="center"/>
      <protection/>
    </xf>
    <xf numFmtId="0" fontId="5" fillId="0" borderId="0" xfId="95" applyFont="1" applyBorder="1" applyAlignment="1">
      <alignment horizontal="right" vertical="center" wrapText="1"/>
      <protection/>
    </xf>
    <xf numFmtId="1" fontId="5" fillId="0" borderId="0" xfId="95" applyNumberFormat="1" applyFont="1" applyBorder="1" applyAlignment="1">
      <alignment horizontal="right" vertical="center" indent="3"/>
      <protection/>
    </xf>
    <xf numFmtId="1" fontId="5" fillId="0" borderId="0" xfId="95" applyNumberFormat="1" applyFont="1" applyBorder="1" applyAlignment="1">
      <alignment horizontal="right" indent="2"/>
      <protection/>
    </xf>
    <xf numFmtId="1" fontId="5" fillId="0" borderId="0" xfId="95" applyNumberFormat="1" applyFont="1" applyAlignment="1" quotePrefix="1">
      <alignment horizontal="right" indent="3"/>
      <protection/>
    </xf>
    <xf numFmtId="1" fontId="5" fillId="0" borderId="0" xfId="95" applyNumberFormat="1" applyFont="1" applyFill="1" applyAlignment="1" quotePrefix="1">
      <alignment horizontal="right" indent="3"/>
      <protection/>
    </xf>
    <xf numFmtId="1" fontId="5" fillId="0" borderId="0" xfId="95" applyNumberFormat="1" applyFont="1" applyFill="1" applyBorder="1" applyAlignment="1">
      <alignment horizontal="right" wrapText="1" indent="2"/>
      <protection/>
    </xf>
    <xf numFmtId="0" fontId="5" fillId="0" borderId="0" xfId="95" applyFont="1" applyFill="1" applyBorder="1" applyAlignment="1">
      <alignment horizontal="right" wrapText="1"/>
      <protection/>
    </xf>
    <xf numFmtId="0" fontId="5" fillId="0" borderId="0" xfId="95" applyFont="1" applyBorder="1" applyAlignment="1">
      <alignment horizontal="right" wrapText="1"/>
      <protection/>
    </xf>
    <xf numFmtId="0" fontId="10" fillId="0" borderId="0" xfId="95" applyFont="1" applyBorder="1" applyAlignment="1">
      <alignment horizontal="right" wrapText="1"/>
      <protection/>
    </xf>
    <xf numFmtId="0" fontId="20" fillId="0" borderId="0" xfId="94" applyFont="1">
      <alignment/>
      <protection/>
    </xf>
    <xf numFmtId="0" fontId="0" fillId="0" borderId="0" xfId="95" applyFont="1" applyFill="1" applyAlignment="1">
      <alignment horizontal="left"/>
      <protection/>
    </xf>
    <xf numFmtId="1" fontId="0" fillId="0" borderId="0" xfId="94" applyNumberFormat="1" applyFont="1">
      <alignment/>
      <protection/>
    </xf>
    <xf numFmtId="0" fontId="10" fillId="0" borderId="0" xfId="95" applyFont="1" applyBorder="1" applyAlignment="1">
      <alignment horizontal="left"/>
      <protection/>
    </xf>
    <xf numFmtId="0" fontId="10" fillId="0" borderId="0" xfId="95" applyFont="1" applyBorder="1" applyAlignment="1">
      <alignment horizontal="center"/>
      <protection/>
    </xf>
    <xf numFmtId="1" fontId="5" fillId="0" borderId="0" xfId="95" applyNumberFormat="1" applyFont="1" applyBorder="1" applyAlignment="1">
      <alignment horizontal="right" vertical="center" indent="3"/>
      <protection/>
    </xf>
    <xf numFmtId="0" fontId="5" fillId="0" borderId="0" xfId="95" applyFont="1" applyBorder="1" applyAlignment="1">
      <alignment horizontal="right" wrapText="1"/>
      <protection/>
    </xf>
    <xf numFmtId="1" fontId="5" fillId="0" borderId="0" xfId="95" applyNumberFormat="1" applyFont="1" applyAlignment="1">
      <alignment horizontal="center"/>
      <protection/>
    </xf>
    <xf numFmtId="1" fontId="5" fillId="0" borderId="0" xfId="95" applyNumberFormat="1" applyFont="1" applyAlignment="1" quotePrefix="1">
      <alignment horizontal="right" indent="3"/>
      <protection/>
    </xf>
    <xf numFmtId="1" fontId="5" fillId="0" borderId="0" xfId="95" applyNumberFormat="1" applyFont="1" applyBorder="1" applyAlignment="1">
      <alignment horizontal="right" indent="3"/>
      <protection/>
    </xf>
    <xf numFmtId="1" fontId="5" fillId="0" borderId="0" xfId="95" applyNumberFormat="1" applyFont="1" applyFill="1" applyAlignment="1" quotePrefix="1">
      <alignment horizontal="right" indent="3"/>
      <protection/>
    </xf>
    <xf numFmtId="1" fontId="5" fillId="0" borderId="13" xfId="95" applyNumberFormat="1" applyFont="1" applyBorder="1" applyAlignment="1">
      <alignment horizontal="right" indent="3"/>
      <protection/>
    </xf>
    <xf numFmtId="1" fontId="5" fillId="0" borderId="0" xfId="95" applyNumberFormat="1" applyFont="1" applyFill="1" applyBorder="1" applyAlignment="1">
      <alignment horizontal="right" indent="3"/>
      <protection/>
    </xf>
    <xf numFmtId="1" fontId="5" fillId="0" borderId="0" xfId="95" applyNumberFormat="1" applyFont="1" applyAlignment="1">
      <alignment horizontal="right" indent="2"/>
      <protection/>
    </xf>
    <xf numFmtId="0" fontId="10" fillId="0" borderId="0" xfId="94" applyFont="1">
      <alignment/>
      <protection/>
    </xf>
    <xf numFmtId="0" fontId="22" fillId="0" borderId="0" xfId="94" applyFont="1">
      <alignment/>
      <protection/>
    </xf>
    <xf numFmtId="1" fontId="5" fillId="0" borderId="13" xfId="95" applyNumberFormat="1" applyFont="1" applyFill="1" applyBorder="1" applyAlignment="1">
      <alignment horizontal="right" indent="3"/>
      <protection/>
    </xf>
    <xf numFmtId="166" fontId="4" fillId="0" borderId="0" xfId="95" applyNumberFormat="1" applyFont="1" applyBorder="1" applyAlignment="1">
      <alignment/>
      <protection/>
    </xf>
    <xf numFmtId="166" fontId="20" fillId="0" borderId="0" xfId="95" applyNumberFormat="1" applyFont="1" applyBorder="1" applyAlignment="1">
      <alignment/>
      <protection/>
    </xf>
    <xf numFmtId="0" fontId="0" fillId="0" borderId="0" xfId="94" applyFont="1" applyAlignment="1">
      <alignment vertical="center"/>
      <protection/>
    </xf>
    <xf numFmtId="0" fontId="4" fillId="0" borderId="0" xfId="79" applyFont="1">
      <alignment/>
      <protection/>
    </xf>
    <xf numFmtId="0" fontId="10" fillId="0" borderId="12" xfId="95" applyFont="1" applyBorder="1" applyAlignment="1">
      <alignment horizontal="center"/>
      <protection/>
    </xf>
    <xf numFmtId="1" fontId="5" fillId="0" borderId="0" xfId="95" applyNumberFormat="1" applyFont="1" applyBorder="1" applyAlignment="1">
      <alignment horizontal="right" vertical="center" indent="1"/>
      <protection/>
    </xf>
    <xf numFmtId="1" fontId="5" fillId="0" borderId="0" xfId="95" applyNumberFormat="1" applyFont="1" applyBorder="1" applyAlignment="1">
      <alignment horizontal="right" vertical="center" indent="2"/>
      <protection/>
    </xf>
    <xf numFmtId="1" fontId="5" fillId="0" borderId="0" xfId="95" applyNumberFormat="1" applyFont="1" applyAlignment="1">
      <alignment horizontal="right" indent="2"/>
      <protection/>
    </xf>
    <xf numFmtId="1" fontId="5" fillId="0" borderId="0" xfId="95" applyNumberFormat="1" applyFont="1" applyBorder="1" applyAlignment="1">
      <alignment horizontal="right" indent="1"/>
      <protection/>
    </xf>
    <xf numFmtId="1" fontId="5" fillId="0" borderId="0" xfId="95" applyNumberFormat="1" applyFont="1" applyAlignment="1">
      <alignment horizontal="right" indent="1"/>
      <protection/>
    </xf>
    <xf numFmtId="1" fontId="23" fillId="0" borderId="0" xfId="95" applyNumberFormat="1" applyFont="1" applyAlignment="1" quotePrefix="1">
      <alignment horizontal="right" indent="1"/>
      <protection/>
    </xf>
    <xf numFmtId="1" fontId="5" fillId="0" borderId="0" xfId="95" applyNumberFormat="1" applyFont="1" applyAlignment="1" quotePrefix="1">
      <alignment horizontal="right" indent="1"/>
      <protection/>
    </xf>
    <xf numFmtId="1" fontId="4" fillId="0" borderId="0" xfId="79" applyNumberFormat="1" applyFont="1">
      <alignment/>
      <protection/>
    </xf>
    <xf numFmtId="1" fontId="5" fillId="0" borderId="0" xfId="95" applyNumberFormat="1" applyFont="1" applyFill="1" applyAlignment="1">
      <alignment horizontal="right" indent="1"/>
      <protection/>
    </xf>
    <xf numFmtId="1" fontId="5" fillId="0" borderId="0" xfId="95" applyNumberFormat="1" applyFont="1" applyFill="1" applyAlignment="1" quotePrefix="1">
      <alignment horizontal="right" indent="1"/>
      <protection/>
    </xf>
    <xf numFmtId="1" fontId="5" fillId="0" borderId="0" xfId="95" applyNumberFormat="1" applyFont="1" applyFill="1" applyBorder="1" applyAlignment="1">
      <alignment horizontal="right" indent="1"/>
      <protection/>
    </xf>
    <xf numFmtId="1" fontId="5" fillId="0" borderId="0" xfId="95" applyNumberFormat="1" applyFont="1" applyFill="1" applyBorder="1" applyAlignment="1">
      <alignment horizontal="right" vertical="center" indent="1"/>
      <protection/>
    </xf>
    <xf numFmtId="1" fontId="5" fillId="0" borderId="0" xfId="95" applyNumberFormat="1" applyFont="1" applyFill="1" applyBorder="1" applyAlignment="1">
      <alignment horizontal="right" indent="2"/>
      <protection/>
    </xf>
    <xf numFmtId="0" fontId="4" fillId="0" borderId="0" xfId="75" applyFont="1">
      <alignment/>
      <protection/>
    </xf>
    <xf numFmtId="0" fontId="20" fillId="0" borderId="0" xfId="75" applyFont="1">
      <alignment/>
      <protection/>
    </xf>
    <xf numFmtId="0" fontId="5" fillId="0" borderId="0" xfId="75" applyFont="1">
      <alignment/>
      <protection/>
    </xf>
    <xf numFmtId="0" fontId="0" fillId="0" borderId="0" xfId="80">
      <alignment/>
      <protection/>
    </xf>
    <xf numFmtId="0" fontId="10" fillId="0" borderId="11" xfId="95" applyFont="1" applyBorder="1">
      <alignment/>
      <protection/>
    </xf>
    <xf numFmtId="0" fontId="5" fillId="0" borderId="0" xfId="80" applyFont="1">
      <alignment/>
      <protection/>
    </xf>
    <xf numFmtId="0" fontId="10" fillId="0" borderId="0" xfId="95" applyFont="1" applyBorder="1">
      <alignment/>
      <protection/>
    </xf>
    <xf numFmtId="0" fontId="5" fillId="0" borderId="0" xfId="95" applyFont="1" applyBorder="1" applyAlignment="1">
      <alignment horizontal="center"/>
      <protection/>
    </xf>
    <xf numFmtId="1" fontId="5" fillId="0" borderId="0" xfId="95" applyNumberFormat="1" applyFont="1" applyBorder="1" applyAlignment="1">
      <alignment horizontal="center"/>
      <protection/>
    </xf>
    <xf numFmtId="0" fontId="10" fillId="0" borderId="0" xfId="95" applyFont="1" applyAlignment="1">
      <alignment horizontal="left"/>
      <protection/>
    </xf>
    <xf numFmtId="169" fontId="10" fillId="0" borderId="0" xfId="95" applyNumberFormat="1" applyFont="1" applyFill="1" applyAlignment="1" quotePrefix="1">
      <alignment horizontal="right"/>
      <protection/>
    </xf>
    <xf numFmtId="169" fontId="5" fillId="0" borderId="0" xfId="95" applyNumberFormat="1" applyFont="1" applyFill="1" applyAlignment="1" quotePrefix="1">
      <alignment horizontal="right"/>
      <protection/>
    </xf>
    <xf numFmtId="0" fontId="5" fillId="0" borderId="0" xfId="94" applyFont="1">
      <alignment/>
      <protection/>
    </xf>
    <xf numFmtId="0" fontId="5" fillId="0" borderId="0" xfId="95" applyFont="1" applyAlignment="1">
      <alignment horizontal="left"/>
      <protection/>
    </xf>
    <xf numFmtId="0" fontId="10" fillId="0" borderId="0" xfId="94" applyFont="1">
      <alignment/>
      <protection/>
    </xf>
    <xf numFmtId="0" fontId="5" fillId="0" borderId="10" xfId="94" applyFont="1" applyBorder="1">
      <alignment/>
      <protection/>
    </xf>
    <xf numFmtId="0" fontId="5" fillId="0" borderId="10" xfId="94" applyFont="1" applyFill="1" applyBorder="1">
      <alignment/>
      <protection/>
    </xf>
    <xf numFmtId="0" fontId="20" fillId="0" borderId="0" xfId="95" applyFont="1" applyAlignment="1">
      <alignment horizontal="left"/>
      <protection/>
    </xf>
    <xf numFmtId="0" fontId="10" fillId="0" borderId="0" xfId="95" applyFont="1" applyAlignment="1">
      <alignment horizontal="center"/>
      <protection/>
    </xf>
    <xf numFmtId="0" fontId="5" fillId="0" borderId="0" xfId="94" applyFont="1">
      <alignment/>
      <protection/>
    </xf>
    <xf numFmtId="0" fontId="10" fillId="0" borderId="12" xfId="95" applyFont="1" applyBorder="1" applyAlignment="1">
      <alignment horizontal="center"/>
      <protection/>
    </xf>
    <xf numFmtId="0" fontId="10" fillId="0" borderId="0" xfId="95" applyFont="1" applyAlignment="1">
      <alignment horizontal="left"/>
      <protection/>
    </xf>
    <xf numFmtId="0" fontId="5" fillId="0" borderId="13" xfId="95" applyFont="1" applyBorder="1" applyAlignment="1">
      <alignment horizontal="left"/>
      <protection/>
    </xf>
    <xf numFmtId="0" fontId="0" fillId="0" borderId="0" xfId="81" applyBorder="1" applyAlignment="1">
      <alignment/>
      <protection/>
    </xf>
    <xf numFmtId="0" fontId="0" fillId="0" borderId="0" xfId="81" applyFont="1" applyBorder="1" applyAlignment="1">
      <alignment/>
      <protection/>
    </xf>
    <xf numFmtId="0" fontId="0" fillId="0" borderId="0" xfId="95" applyFont="1" applyBorder="1" applyAlignment="1">
      <alignment horizontal="left"/>
      <protection/>
    </xf>
    <xf numFmtId="1" fontId="10" fillId="0" borderId="15" xfId="94" applyNumberFormat="1" applyFont="1" applyBorder="1">
      <alignment/>
      <protection/>
    </xf>
    <xf numFmtId="1" fontId="5" fillId="0" borderId="15" xfId="94" applyNumberFormat="1" applyFont="1" applyBorder="1">
      <alignment/>
      <protection/>
    </xf>
    <xf numFmtId="0" fontId="5" fillId="0" borderId="13" xfId="75" applyFont="1" applyBorder="1" applyAlignment="1">
      <alignment/>
      <protection/>
    </xf>
    <xf numFmtId="0" fontId="5" fillId="0" borderId="0" xfId="75" applyFont="1" applyBorder="1" applyAlignment="1">
      <alignment/>
      <protection/>
    </xf>
    <xf numFmtId="0" fontId="20" fillId="0" borderId="0" xfId="95" applyFont="1" applyAlignment="1">
      <alignment horizontal="left" vertical="top"/>
      <protection/>
    </xf>
    <xf numFmtId="0" fontId="0" fillId="0" borderId="0" xfId="94" applyFont="1" applyAlignment="1">
      <alignment vertical="top"/>
      <protection/>
    </xf>
    <xf numFmtId="1" fontId="0" fillId="0" borderId="0" xfId="94" applyNumberFormat="1" applyFont="1" applyAlignment="1">
      <alignment vertical="top"/>
      <protection/>
    </xf>
    <xf numFmtId="0" fontId="0" fillId="0" borderId="0" xfId="0" applyFont="1" applyBorder="1" applyAlignment="1">
      <alignment vertical="top"/>
    </xf>
    <xf numFmtId="0" fontId="20" fillId="0" borderId="0" xfId="82" applyFont="1">
      <alignment/>
      <protection/>
    </xf>
    <xf numFmtId="0" fontId="0" fillId="0" borderId="0" xfId="82" applyBorder="1" applyAlignment="1">
      <alignment/>
      <protection/>
    </xf>
    <xf numFmtId="0" fontId="0" fillId="0" borderId="0" xfId="82">
      <alignment/>
      <protection/>
    </xf>
    <xf numFmtId="0" fontId="0" fillId="0" borderId="0" xfId="95" applyFont="1" applyBorder="1" applyAlignment="1">
      <alignment wrapText="1"/>
      <protection/>
    </xf>
    <xf numFmtId="0" fontId="10" fillId="0" borderId="0" xfId="94" applyFont="1" applyAlignment="1">
      <alignment horizontal="center"/>
      <protection/>
    </xf>
    <xf numFmtId="1" fontId="5" fillId="0" borderId="10" xfId="95" applyNumberFormat="1" applyFont="1" applyBorder="1" applyAlignment="1">
      <alignment horizontal="right" indent="3"/>
      <protection/>
    </xf>
    <xf numFmtId="0" fontId="5" fillId="0" borderId="0" xfId="95" applyFont="1" applyAlignment="1">
      <alignment horizontal="left" wrapText="1"/>
      <protection/>
    </xf>
    <xf numFmtId="0" fontId="10" fillId="0" borderId="0" xfId="0" applyFont="1" applyAlignment="1">
      <alignment/>
    </xf>
    <xf numFmtId="0" fontId="10" fillId="0" borderId="12" xfId="0" applyFont="1" applyBorder="1" applyAlignment="1">
      <alignment/>
    </xf>
    <xf numFmtId="170" fontId="10" fillId="0" borderId="12" xfId="95" applyNumberFormat="1" applyFont="1" applyBorder="1" applyAlignment="1" quotePrefix="1">
      <alignment horizontal="right"/>
      <protection/>
    </xf>
    <xf numFmtId="1" fontId="10" fillId="0" borderId="0" xfId="0" applyNumberFormat="1" applyFont="1" applyAlignment="1">
      <alignment/>
    </xf>
    <xf numFmtId="170" fontId="10" fillId="0" borderId="0" xfId="0" applyNumberFormat="1" applyFont="1" applyAlignment="1">
      <alignment/>
    </xf>
    <xf numFmtId="2" fontId="10" fillId="0" borderId="0" xfId="0" applyNumberFormat="1" applyFont="1" applyFill="1" applyAlignment="1">
      <alignment horizontal="center"/>
    </xf>
    <xf numFmtId="3" fontId="10" fillId="0" borderId="0" xfId="95" applyNumberFormat="1" applyFont="1" applyFill="1" applyBorder="1" applyAlignment="1" quotePrefix="1">
      <alignment horizontal="right"/>
      <protection/>
    </xf>
    <xf numFmtId="1" fontId="5" fillId="0" borderId="0" xfId="95" applyNumberFormat="1" applyFont="1" applyFill="1" applyBorder="1" applyAlignment="1">
      <alignment horizontal="right"/>
      <protection/>
    </xf>
    <xf numFmtId="170" fontId="5" fillId="0" borderId="0" xfId="95" applyNumberFormat="1" applyFont="1" applyFill="1" applyBorder="1" applyAlignment="1">
      <alignment horizontal="right"/>
      <protection/>
    </xf>
    <xf numFmtId="3" fontId="5" fillId="0" borderId="0" xfId="96" applyNumberFormat="1" applyFont="1" applyFill="1">
      <alignment/>
      <protection/>
    </xf>
    <xf numFmtId="2" fontId="5" fillId="0" borderId="0" xfId="0" applyNumberFormat="1" applyFont="1" applyFill="1" applyAlignment="1">
      <alignment horizontal="center"/>
    </xf>
    <xf numFmtId="170" fontId="5" fillId="0" borderId="0" xfId="0" applyNumberFormat="1" applyFont="1" applyAlignment="1">
      <alignment/>
    </xf>
    <xf numFmtId="170" fontId="5" fillId="0" borderId="0" xfId="95" applyNumberFormat="1" applyFont="1" applyBorder="1" applyAlignment="1" quotePrefix="1">
      <alignment horizontal="right"/>
      <protection/>
    </xf>
    <xf numFmtId="3" fontId="5" fillId="0" borderId="0" xfId="0" applyNumberFormat="1" applyFont="1" applyAlignment="1">
      <alignment/>
    </xf>
    <xf numFmtId="2" fontId="5" fillId="0" borderId="0" xfId="0" applyNumberFormat="1" applyFont="1" applyAlignment="1">
      <alignment/>
    </xf>
    <xf numFmtId="0" fontId="10" fillId="0" borderId="11" xfId="0" applyFont="1" applyBorder="1" applyAlignment="1">
      <alignment/>
    </xf>
    <xf numFmtId="167" fontId="10" fillId="0" borderId="11" xfId="95" applyNumberFormat="1" applyFont="1" applyBorder="1" applyAlignment="1" quotePrefix="1">
      <alignment horizontal="right"/>
      <protection/>
    </xf>
    <xf numFmtId="167" fontId="10" fillId="0" borderId="0" xfId="95" applyNumberFormat="1" applyFont="1" applyBorder="1" applyAlignment="1" quotePrefix="1">
      <alignment horizontal="left"/>
      <protection/>
    </xf>
    <xf numFmtId="167" fontId="10" fillId="0" borderId="11" xfId="95" applyNumberFormat="1" applyFont="1" applyBorder="1" applyAlignment="1" quotePrefix="1">
      <alignment horizontal="center"/>
      <protection/>
    </xf>
    <xf numFmtId="0" fontId="10" fillId="0" borderId="0" xfId="0" applyFont="1" applyBorder="1" applyAlignment="1">
      <alignment horizontal="center" vertical="center"/>
    </xf>
    <xf numFmtId="1" fontId="10" fillId="0" borderId="0" xfId="0" applyNumberFormat="1" applyFont="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vertical="center" wrapText="1"/>
    </xf>
    <xf numFmtId="169" fontId="5" fillId="0" borderId="0" xfId="95" applyNumberFormat="1" applyFont="1" applyAlignment="1" quotePrefix="1">
      <alignment horizontal="right"/>
      <protection/>
    </xf>
    <xf numFmtId="168" fontId="10" fillId="0" borderId="0" xfId="94" applyNumberFormat="1" applyFont="1">
      <alignment/>
      <protection/>
    </xf>
    <xf numFmtId="0" fontId="5" fillId="0" borderId="10" xfId="95" applyFont="1" applyBorder="1" applyAlignment="1">
      <alignment horizontal="center"/>
      <protection/>
    </xf>
    <xf numFmtId="0" fontId="20" fillId="0" borderId="0" xfId="94" applyFont="1" applyFill="1">
      <alignment/>
      <protection/>
    </xf>
    <xf numFmtId="0" fontId="0" fillId="0" borderId="0" xfId="95" applyFont="1" applyFill="1" applyAlignment="1">
      <alignment horizontal="center"/>
      <protection/>
    </xf>
    <xf numFmtId="0" fontId="0" fillId="0" borderId="0" xfId="95" applyFont="1" applyAlignment="1">
      <alignment horizontal="center"/>
      <protection/>
    </xf>
    <xf numFmtId="0" fontId="26" fillId="0" borderId="0" xfId="95" applyFont="1">
      <alignment/>
      <protection/>
    </xf>
    <xf numFmtId="169" fontId="0" fillId="0" borderId="0" xfId="94" applyNumberFormat="1" applyFont="1">
      <alignment/>
      <protection/>
    </xf>
    <xf numFmtId="0" fontId="10" fillId="0" borderId="0" xfId="95" applyFont="1" applyBorder="1">
      <alignment/>
      <protection/>
    </xf>
    <xf numFmtId="0" fontId="5" fillId="0" borderId="10" xfId="95" applyFont="1" applyBorder="1" applyAlignment="1">
      <alignment horizontal="left"/>
      <protection/>
    </xf>
    <xf numFmtId="165" fontId="5" fillId="0" borderId="10" xfId="95" applyNumberFormat="1" applyFont="1" applyBorder="1" applyAlignment="1">
      <alignment/>
      <protection/>
    </xf>
    <xf numFmtId="166" fontId="5" fillId="0" borderId="10" xfId="95" applyNumberFormat="1" applyFont="1" applyBorder="1" applyAlignment="1">
      <alignment/>
      <protection/>
    </xf>
    <xf numFmtId="0" fontId="5" fillId="0" borderId="11" xfId="75" applyBorder="1" applyAlignment="1">
      <alignment wrapText="1"/>
      <protection/>
    </xf>
    <xf numFmtId="0" fontId="0" fillId="0" borderId="0" xfId="84" applyFont="1" applyBorder="1" applyAlignment="1">
      <alignment horizontal="left"/>
      <protection/>
    </xf>
    <xf numFmtId="0" fontId="0" fillId="0" borderId="0" xfId="0" applyFont="1" applyBorder="1" applyAlignment="1">
      <alignment wrapText="1"/>
    </xf>
    <xf numFmtId="0" fontId="0" fillId="0" borderId="0" xfId="85" applyBorder="1" applyAlignment="1">
      <alignment/>
      <protection/>
    </xf>
    <xf numFmtId="0" fontId="0" fillId="0" borderId="0" xfId="85">
      <alignment/>
      <protection/>
    </xf>
    <xf numFmtId="0" fontId="5" fillId="0" borderId="0" xfId="0" applyFont="1" applyAlignment="1">
      <alignment/>
    </xf>
    <xf numFmtId="0" fontId="10" fillId="0" borderId="0" xfId="95" applyFont="1" applyFill="1" applyBorder="1" applyAlignment="1">
      <alignment horizontal="left"/>
      <protection/>
    </xf>
    <xf numFmtId="0" fontId="12" fillId="0" borderId="0" xfId="95" applyFont="1" applyFill="1" applyBorder="1" applyAlignment="1">
      <alignment horizontal="left"/>
      <protection/>
    </xf>
    <xf numFmtId="0" fontId="5" fillId="0" borderId="0" xfId="0" applyFont="1" applyFill="1" applyAlignment="1">
      <alignment/>
    </xf>
    <xf numFmtId="0" fontId="5" fillId="0" borderId="13" xfId="95" applyFont="1" applyFill="1" applyBorder="1" applyAlignment="1">
      <alignment horizontal="left"/>
      <protection/>
    </xf>
    <xf numFmtId="0" fontId="5" fillId="0" borderId="13" xfId="0" applyFont="1" applyFill="1" applyBorder="1" applyAlignment="1">
      <alignment/>
    </xf>
    <xf numFmtId="1" fontId="5" fillId="0" borderId="0" xfId="94" applyNumberFormat="1" applyFont="1">
      <alignment/>
      <protection/>
    </xf>
    <xf numFmtId="1" fontId="10" fillId="0" borderId="0" xfId="95" applyNumberFormat="1" applyFont="1" applyBorder="1" applyAlignment="1" quotePrefix="1">
      <alignment horizontal="right"/>
      <protection/>
    </xf>
    <xf numFmtId="0" fontId="5" fillId="0" borderId="0" xfId="0" applyFont="1" applyFill="1" applyAlignment="1">
      <alignment/>
    </xf>
    <xf numFmtId="1" fontId="5" fillId="0" borderId="0" xfId="94" applyNumberFormat="1" applyFont="1" applyFill="1" applyAlignment="1">
      <alignment horizontal="right" indent="3"/>
      <protection/>
    </xf>
    <xf numFmtId="0" fontId="5" fillId="0" borderId="0" xfId="71" applyFont="1" applyAlignment="1">
      <alignment/>
      <protection/>
    </xf>
    <xf numFmtId="0" fontId="5" fillId="0" borderId="0" xfId="72" applyFont="1" applyAlignment="1">
      <alignment/>
      <protection/>
    </xf>
    <xf numFmtId="0" fontId="5" fillId="0" borderId="0" xfId="0" applyFont="1" applyBorder="1" applyAlignment="1">
      <alignment/>
    </xf>
    <xf numFmtId="1" fontId="5" fillId="0" borderId="0" xfId="95" applyNumberFormat="1" applyFont="1" applyBorder="1" applyAlignment="1" quotePrefix="1">
      <alignment horizontal="right"/>
      <protection/>
    </xf>
    <xf numFmtId="3" fontId="5" fillId="0" borderId="0" xfId="95" applyNumberFormat="1" applyFont="1" applyBorder="1" applyAlignment="1" quotePrefix="1">
      <alignment horizontal="right"/>
      <protection/>
    </xf>
    <xf numFmtId="0" fontId="5" fillId="0" borderId="0" xfId="94" applyFont="1" applyBorder="1">
      <alignment/>
      <protection/>
    </xf>
    <xf numFmtId="170" fontId="5" fillId="0" borderId="0" xfId="0" applyNumberFormat="1" applyFont="1" applyBorder="1" applyAlignment="1">
      <alignment/>
    </xf>
    <xf numFmtId="2" fontId="5" fillId="0" borderId="0" xfId="0" applyNumberFormat="1" applyFont="1" applyFill="1" applyBorder="1" applyAlignment="1">
      <alignment horizontal="center"/>
    </xf>
    <xf numFmtId="1" fontId="10" fillId="0" borderId="0" xfId="95" applyNumberFormat="1" applyFont="1" applyBorder="1" applyAlignment="1" quotePrefix="1">
      <alignment horizontal="right" vertical="center"/>
      <protection/>
    </xf>
    <xf numFmtId="0" fontId="10" fillId="0" borderId="11" xfId="0" applyFont="1" applyBorder="1" applyAlignment="1">
      <alignment horizontal="center"/>
    </xf>
    <xf numFmtId="167" fontId="10" fillId="0" borderId="11" xfId="95" applyNumberFormat="1" applyFont="1" applyBorder="1" applyAlignment="1">
      <alignment horizontal="right"/>
      <protection/>
    </xf>
    <xf numFmtId="1" fontId="5" fillId="0" borderId="10" xfId="95" applyNumberFormat="1" applyFont="1" applyBorder="1" applyAlignment="1">
      <alignment horizontal="center"/>
      <protection/>
    </xf>
    <xf numFmtId="0" fontId="10" fillId="0" borderId="0" xfId="94" applyFont="1" applyBorder="1">
      <alignment/>
      <protection/>
    </xf>
    <xf numFmtId="0" fontId="5" fillId="0" borderId="0" xfId="75" applyFont="1" applyBorder="1">
      <alignment/>
      <protection/>
    </xf>
    <xf numFmtId="0" fontId="5" fillId="0" borderId="0" xfId="94" applyFont="1" applyBorder="1">
      <alignment/>
      <protection/>
    </xf>
    <xf numFmtId="0" fontId="5" fillId="0" borderId="13" xfId="75" applyFont="1" applyBorder="1">
      <alignment/>
      <protection/>
    </xf>
    <xf numFmtId="1" fontId="5" fillId="0" borderId="0" xfId="94" applyNumberFormat="1" applyFont="1">
      <alignment/>
      <protection/>
    </xf>
    <xf numFmtId="0" fontId="0" fillId="0" borderId="0" xfId="94" applyFont="1" applyFill="1">
      <alignment/>
      <protection/>
    </xf>
    <xf numFmtId="0" fontId="5" fillId="0" borderId="0" xfId="75" applyFont="1" applyBorder="1">
      <alignment/>
      <protection/>
    </xf>
    <xf numFmtId="0" fontId="5" fillId="0" borderId="13" xfId="75" applyFont="1" applyBorder="1">
      <alignment/>
      <protection/>
    </xf>
    <xf numFmtId="169" fontId="5" fillId="0" borderId="13" xfId="94" applyNumberFormat="1" applyFont="1" applyFill="1" applyBorder="1">
      <alignment/>
      <protection/>
    </xf>
    <xf numFmtId="0" fontId="10" fillId="0" borderId="0" xfId="95" applyFont="1" applyFill="1" applyBorder="1" applyAlignment="1">
      <alignment horizontal="center"/>
      <protection/>
    </xf>
    <xf numFmtId="0" fontId="20" fillId="0" borderId="0" xfId="83" applyFont="1">
      <alignment/>
      <protection/>
    </xf>
    <xf numFmtId="0" fontId="0" fillId="0" borderId="0" xfId="83" applyFont="1" applyBorder="1" applyAlignment="1">
      <alignment/>
      <protection/>
    </xf>
    <xf numFmtId="0" fontId="0" fillId="0" borderId="0" xfId="83" applyFont="1">
      <alignment/>
      <protection/>
    </xf>
    <xf numFmtId="0" fontId="4" fillId="0" borderId="0" xfId="86" applyFont="1">
      <alignment/>
      <protection/>
    </xf>
    <xf numFmtId="0" fontId="5" fillId="0" borderId="0" xfId="0" applyFont="1" applyAlignment="1">
      <alignment horizontal="center"/>
    </xf>
    <xf numFmtId="169" fontId="5" fillId="0" borderId="0" xfId="95" applyNumberFormat="1" applyFont="1" applyAlignment="1" quotePrefix="1">
      <alignment horizontal="center"/>
      <protection/>
    </xf>
    <xf numFmtId="169" fontId="5" fillId="0" borderId="0" xfId="95" applyNumberFormat="1" applyFont="1" applyFill="1" applyAlignment="1" quotePrefix="1">
      <alignment horizontal="center"/>
      <protection/>
    </xf>
    <xf numFmtId="0" fontId="5" fillId="0" borderId="0" xfId="0" applyFont="1" applyFill="1" applyAlignment="1">
      <alignment horizontal="center"/>
    </xf>
    <xf numFmtId="0" fontId="10" fillId="0" borderId="16" xfId="86" applyFont="1" applyBorder="1" applyAlignment="1">
      <alignment horizontal="center" vertical="center" wrapText="1"/>
      <protection/>
    </xf>
    <xf numFmtId="0" fontId="10" fillId="0" borderId="10" xfId="0" applyFont="1" applyBorder="1" applyAlignment="1">
      <alignment horizontal="center" vertical="center"/>
    </xf>
    <xf numFmtId="0" fontId="4" fillId="0" borderId="0" xfId="77" applyFont="1">
      <alignment/>
      <protection/>
    </xf>
    <xf numFmtId="0" fontId="0" fillId="0" borderId="0" xfId="87">
      <alignment/>
      <protection/>
    </xf>
    <xf numFmtId="0" fontId="5" fillId="0" borderId="0" xfId="87" applyFont="1">
      <alignment/>
      <protection/>
    </xf>
    <xf numFmtId="0" fontId="10" fillId="0" borderId="0" xfId="75" applyFont="1">
      <alignment/>
      <protection/>
    </xf>
    <xf numFmtId="1" fontId="10" fillId="0" borderId="0" xfId="95" applyNumberFormat="1" applyFont="1" applyFill="1" applyBorder="1" applyAlignment="1">
      <alignment horizontal="right"/>
      <protection/>
    </xf>
    <xf numFmtId="0" fontId="5" fillId="0" borderId="0" xfId="75" applyFont="1" applyFill="1">
      <alignment/>
      <protection/>
    </xf>
    <xf numFmtId="1" fontId="5" fillId="0" borderId="17" xfId="95" applyNumberFormat="1" applyFont="1" applyBorder="1" applyAlignment="1" quotePrefix="1">
      <alignment horizontal="right"/>
      <protection/>
    </xf>
    <xf numFmtId="0" fontId="5" fillId="0" borderId="0" xfId="75" applyFont="1" applyFill="1" applyBorder="1">
      <alignment/>
      <protection/>
    </xf>
    <xf numFmtId="0" fontId="5" fillId="0" borderId="10" xfId="75" applyFont="1" applyBorder="1">
      <alignment/>
      <protection/>
    </xf>
    <xf numFmtId="0" fontId="4" fillId="0" borderId="0" xfId="75" applyFont="1" applyFill="1" applyBorder="1">
      <alignment/>
      <protection/>
    </xf>
    <xf numFmtId="0" fontId="0" fillId="0" borderId="0" xfId="87" applyFont="1">
      <alignment/>
      <protection/>
    </xf>
    <xf numFmtId="0" fontId="0" fillId="0" borderId="0" xfId="87" applyFont="1" applyFill="1" applyBorder="1">
      <alignment/>
      <protection/>
    </xf>
    <xf numFmtId="0" fontId="4" fillId="0" borderId="0" xfId="87" applyFont="1" applyFill="1" applyBorder="1">
      <alignment/>
      <protection/>
    </xf>
    <xf numFmtId="0" fontId="20" fillId="0" borderId="0" xfId="0" applyFont="1" applyFill="1" applyBorder="1" applyAlignment="1">
      <alignment/>
    </xf>
    <xf numFmtId="0" fontId="0" fillId="0" borderId="0" xfId="0" applyFont="1" applyAlignment="1">
      <alignment/>
    </xf>
    <xf numFmtId="0" fontId="0" fillId="0" borderId="0" xfId="88">
      <alignment/>
      <protection/>
    </xf>
    <xf numFmtId="0" fontId="5" fillId="0" borderId="0" xfId="88" applyFont="1">
      <alignment/>
      <protection/>
    </xf>
    <xf numFmtId="0" fontId="10" fillId="0" borderId="0" xfId="75" applyFont="1" applyBorder="1">
      <alignment/>
      <protection/>
    </xf>
    <xf numFmtId="170" fontId="10" fillId="0" borderId="0" xfId="95" applyNumberFormat="1" applyFont="1" applyBorder="1" applyAlignment="1" quotePrefix="1">
      <alignment horizontal="right"/>
      <protection/>
    </xf>
    <xf numFmtId="0" fontId="23" fillId="0" borderId="0" xfId="75" applyFont="1">
      <alignment/>
      <protection/>
    </xf>
    <xf numFmtId="0" fontId="5" fillId="0" borderId="0" xfId="94" applyFont="1" applyAlignment="1">
      <alignment/>
      <protection/>
    </xf>
    <xf numFmtId="0" fontId="5" fillId="0" borderId="0" xfId="94" applyFont="1" applyFill="1" applyAlignment="1">
      <alignment horizontal="right"/>
      <protection/>
    </xf>
    <xf numFmtId="0" fontId="5" fillId="0" borderId="0" xfId="94" applyFont="1" applyAlignment="1">
      <alignment horizontal="right"/>
      <protection/>
    </xf>
    <xf numFmtId="0" fontId="5" fillId="0" borderId="10" xfId="75" applyBorder="1">
      <alignment/>
      <protection/>
    </xf>
    <xf numFmtId="0" fontId="0" fillId="0" borderId="0" xfId="88" applyFont="1">
      <alignment/>
      <protection/>
    </xf>
    <xf numFmtId="0" fontId="0" fillId="0" borderId="0" xfId="88" applyFont="1" applyFill="1" applyBorder="1">
      <alignment/>
      <protection/>
    </xf>
    <xf numFmtId="0" fontId="4" fillId="0" borderId="0" xfId="88" applyFont="1" applyFill="1" applyBorder="1">
      <alignment/>
      <protection/>
    </xf>
    <xf numFmtId="0" fontId="0" fillId="0" borderId="0" xfId="0" applyFont="1" applyFill="1" applyBorder="1" applyAlignment="1">
      <alignment/>
    </xf>
    <xf numFmtId="1" fontId="5" fillId="0" borderId="0" xfId="95" applyNumberFormat="1" applyFont="1" applyAlignment="1" quotePrefix="1">
      <alignment horizontal="right" indent="2"/>
      <protection/>
    </xf>
    <xf numFmtId="1" fontId="5" fillId="0" borderId="0" xfId="95" applyNumberFormat="1" applyFont="1" applyFill="1" applyAlignment="1" quotePrefix="1">
      <alignment horizontal="right" indent="2"/>
      <protection/>
    </xf>
    <xf numFmtId="0" fontId="5" fillId="0" borderId="0" xfId="75" applyAlignment="1">
      <alignment vertical="top"/>
      <protection/>
    </xf>
    <xf numFmtId="0" fontId="0" fillId="0" borderId="0" xfId="0" applyFont="1" applyAlignment="1">
      <alignment wrapText="1"/>
    </xf>
    <xf numFmtId="0" fontId="5" fillId="0" borderId="0" xfId="94" applyFont="1" applyAlignment="1">
      <alignment horizontal="left"/>
      <protection/>
    </xf>
    <xf numFmtId="0" fontId="0" fillId="0" borderId="0" xfId="94" applyFont="1" applyAlignment="1">
      <alignment horizontal="left"/>
      <protection/>
    </xf>
    <xf numFmtId="0" fontId="24" fillId="0" borderId="0" xfId="86" applyFont="1" applyAlignment="1">
      <alignment horizontal="left"/>
      <protection/>
    </xf>
    <xf numFmtId="0" fontId="5" fillId="0" borderId="0" xfId="89" applyFont="1" applyAlignment="1">
      <alignment/>
      <protection/>
    </xf>
    <xf numFmtId="0" fontId="13" fillId="0" borderId="0" xfId="98" applyFont="1" applyAlignment="1">
      <alignment vertical="top"/>
      <protection/>
    </xf>
    <xf numFmtId="0" fontId="4" fillId="0" borderId="0" xfId="0" applyFont="1" applyAlignment="1">
      <alignment horizontal="right"/>
    </xf>
    <xf numFmtId="2" fontId="4" fillId="0" borderId="0" xfId="0" applyNumberFormat="1" applyFont="1" applyAlignment="1">
      <alignment/>
    </xf>
    <xf numFmtId="167" fontId="2" fillId="0" borderId="0" xfId="95" applyNumberFormat="1" applyFont="1" applyBorder="1" applyAlignment="1" quotePrefix="1">
      <alignment horizontal="left"/>
      <protection/>
    </xf>
    <xf numFmtId="167" fontId="2" fillId="0" borderId="11" xfId="95" applyNumberFormat="1" applyFont="1" applyBorder="1" applyAlignment="1" quotePrefix="1">
      <alignment horizontal="right"/>
      <protection/>
    </xf>
    <xf numFmtId="2" fontId="28" fillId="0" borderId="0" xfId="0" applyNumberFormat="1" applyFont="1" applyAlignment="1">
      <alignment/>
    </xf>
    <xf numFmtId="0" fontId="28" fillId="0" borderId="0" xfId="0" applyFont="1" applyAlignment="1">
      <alignment/>
    </xf>
    <xf numFmtId="0" fontId="29" fillId="0" borderId="0" xfId="0" applyFont="1" applyAlignment="1">
      <alignment/>
    </xf>
    <xf numFmtId="3" fontId="4" fillId="0" borderId="0" xfId="94" applyNumberFormat="1" applyFont="1">
      <alignment/>
      <protection/>
    </xf>
    <xf numFmtId="2" fontId="4" fillId="0" borderId="0" xfId="0" applyNumberFormat="1" applyFont="1" applyBorder="1" applyAlignment="1">
      <alignment horizontal="center"/>
    </xf>
    <xf numFmtId="0" fontId="10" fillId="0" borderId="0" xfId="0" applyFont="1" applyBorder="1" applyAlignment="1">
      <alignment horizontal="left" vertical="top"/>
    </xf>
    <xf numFmtId="167" fontId="10" fillId="0" borderId="0" xfId="95" applyNumberFormat="1" applyFont="1" applyBorder="1" applyAlignment="1">
      <alignment horizontal="right"/>
      <protection/>
    </xf>
    <xf numFmtId="0" fontId="10" fillId="0" borderId="0" xfId="0" applyFont="1" applyBorder="1" applyAlignment="1">
      <alignment horizontal="center" vertical="top"/>
    </xf>
    <xf numFmtId="0" fontId="10" fillId="0" borderId="0" xfId="0" applyFont="1" applyAlignment="1">
      <alignment horizontal="right" wrapText="1"/>
    </xf>
    <xf numFmtId="0" fontId="10" fillId="0" borderId="0" xfId="0" applyFont="1" applyAlignment="1">
      <alignment horizontal="right"/>
    </xf>
    <xf numFmtId="167" fontId="12" fillId="0" borderId="0" xfId="95" applyNumberFormat="1" applyFont="1" applyBorder="1" applyAlignment="1">
      <alignment horizontal="left" vertical="center"/>
      <protection/>
    </xf>
    <xf numFmtId="0" fontId="10" fillId="0" borderId="0" xfId="0" applyFont="1" applyAlignment="1">
      <alignment wrapText="1"/>
    </xf>
    <xf numFmtId="0" fontId="10" fillId="0" borderId="0" xfId="0" applyFont="1" applyAlignment="1" quotePrefix="1">
      <alignment horizontal="right" wrapText="1"/>
    </xf>
    <xf numFmtId="9" fontId="10" fillId="0" borderId="0" xfId="102" applyNumberFormat="1" applyFont="1" applyFill="1" applyBorder="1" applyAlignment="1" quotePrefix="1">
      <alignment horizontal="right"/>
    </xf>
    <xf numFmtId="164" fontId="10" fillId="0" borderId="0" xfId="0" applyNumberFormat="1" applyFont="1" applyAlignment="1">
      <alignment/>
    </xf>
    <xf numFmtId="0" fontId="10" fillId="0" borderId="0" xfId="0" applyFont="1" applyFill="1" applyAlignment="1">
      <alignment/>
    </xf>
    <xf numFmtId="3" fontId="5" fillId="0" borderId="0" xfId="96" applyNumberFormat="1" applyFont="1" applyFill="1" applyAlignment="1">
      <alignment horizontal="right"/>
      <protection/>
    </xf>
    <xf numFmtId="0" fontId="5" fillId="0" borderId="0" xfId="0" applyFont="1" applyAlignment="1">
      <alignment horizontal="right"/>
    </xf>
    <xf numFmtId="0" fontId="5" fillId="0" borderId="0" xfId="69" applyFont="1" applyAlignment="1">
      <alignment horizontal="left"/>
      <protection/>
    </xf>
    <xf numFmtId="0" fontId="5" fillId="0" borderId="0" xfId="69" applyFont="1" applyAlignment="1">
      <alignment/>
      <protection/>
    </xf>
    <xf numFmtId="0" fontId="10" fillId="0" borderId="0" xfId="0" applyFont="1" applyBorder="1" applyAlignment="1">
      <alignment/>
    </xf>
    <xf numFmtId="0" fontId="10" fillId="0" borderId="10" xfId="0" applyFont="1" applyBorder="1" applyAlignment="1">
      <alignment/>
    </xf>
    <xf numFmtId="0" fontId="5" fillId="0" borderId="10" xfId="0" applyFont="1" applyBorder="1" applyAlignment="1">
      <alignment/>
    </xf>
    <xf numFmtId="0" fontId="31" fillId="0" borderId="0" xfId="0" applyFont="1" applyAlignment="1">
      <alignment/>
    </xf>
    <xf numFmtId="0" fontId="10" fillId="0" borderId="10" xfId="0" applyFont="1" applyBorder="1" applyAlignment="1">
      <alignment horizontal="right" wrapText="1"/>
    </xf>
    <xf numFmtId="170" fontId="10" fillId="0" borderId="10" xfId="95" applyNumberFormat="1" applyFont="1" applyBorder="1" applyAlignment="1" quotePrefix="1">
      <alignment horizontal="right"/>
      <protection/>
    </xf>
    <xf numFmtId="0" fontId="5" fillId="0" borderId="13" xfId="0" applyFont="1" applyBorder="1" applyAlignment="1">
      <alignment/>
    </xf>
    <xf numFmtId="3" fontId="5" fillId="0" borderId="13" xfId="95" applyNumberFormat="1" applyFont="1" applyBorder="1" applyAlignment="1" quotePrefix="1">
      <alignment horizontal="right"/>
      <protection/>
    </xf>
    <xf numFmtId="2" fontId="5" fillId="0" borderId="13" xfId="0" applyNumberFormat="1" applyFont="1" applyBorder="1" applyAlignment="1">
      <alignment horizontal="center"/>
    </xf>
    <xf numFmtId="0" fontId="0" fillId="0" borderId="0" xfId="83" applyAlignment="1">
      <alignment wrapText="1"/>
      <protection/>
    </xf>
    <xf numFmtId="1" fontId="5" fillId="0" borderId="0" xfId="95" applyNumberFormat="1" applyFont="1" applyFill="1" applyBorder="1" applyAlignment="1">
      <alignment horizontal="right" vertical="center" indent="2"/>
      <protection/>
    </xf>
    <xf numFmtId="0" fontId="10" fillId="0" borderId="0" xfId="94" applyFont="1" applyFill="1">
      <alignment/>
      <protection/>
    </xf>
    <xf numFmtId="0" fontId="5" fillId="0" borderId="0" xfId="94" applyFont="1" applyFill="1">
      <alignment/>
      <protection/>
    </xf>
    <xf numFmtId="0" fontId="10" fillId="0" borderId="0" xfId="94" applyFont="1" applyFill="1" applyAlignment="1">
      <alignment horizontal="right"/>
      <protection/>
    </xf>
    <xf numFmtId="0" fontId="0" fillId="0" borderId="0" xfId="0" applyFont="1" applyFill="1" applyAlignment="1">
      <alignment wrapText="1"/>
    </xf>
    <xf numFmtId="0" fontId="5" fillId="0" borderId="0" xfId="95" applyFont="1" applyFill="1" applyAlignment="1">
      <alignment horizontal="left"/>
      <protection/>
    </xf>
    <xf numFmtId="0" fontId="2" fillId="0" borderId="0" xfId="95" applyFont="1" applyAlignment="1">
      <alignment horizontal="left" vertical="center"/>
      <protection/>
    </xf>
    <xf numFmtId="0" fontId="2" fillId="0" borderId="0" xfId="0" applyFont="1" applyAlignment="1">
      <alignment horizontal="left" wrapText="1"/>
    </xf>
    <xf numFmtId="0" fontId="2" fillId="0" borderId="0" xfId="95" applyFont="1" applyAlignment="1">
      <alignment wrapText="1"/>
      <protection/>
    </xf>
    <xf numFmtId="0" fontId="5" fillId="0" borderId="0" xfId="75" applyAlignment="1">
      <alignment wrapText="1"/>
      <protection/>
    </xf>
    <xf numFmtId="0" fontId="0" fillId="0" borderId="0" xfId="83" applyAlignment="1">
      <alignment horizontal="left" wrapText="1"/>
      <protection/>
    </xf>
    <xf numFmtId="0" fontId="93" fillId="0" borderId="0" xfId="75" applyFont="1">
      <alignment/>
      <protection/>
    </xf>
    <xf numFmtId="0" fontId="5" fillId="0" borderId="0" xfId="95" applyFont="1" applyBorder="1" applyAlignment="1">
      <alignment horizontal="center" wrapText="1"/>
      <protection/>
    </xf>
    <xf numFmtId="0" fontId="0" fillId="0" borderId="0" xfId="95" applyFont="1" applyBorder="1" applyAlignment="1">
      <alignment wrapText="1"/>
      <protection/>
    </xf>
    <xf numFmtId="0" fontId="0" fillId="0" borderId="0" xfId="0" applyFont="1" applyAlignment="1">
      <alignment horizontal="left"/>
    </xf>
    <xf numFmtId="3" fontId="16" fillId="0" borderId="0" xfId="0" applyNumberFormat="1" applyFont="1" applyFill="1" applyAlignment="1">
      <alignment/>
    </xf>
    <xf numFmtId="0" fontId="17"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vertical="center"/>
    </xf>
    <xf numFmtId="0" fontId="10" fillId="0" borderId="0" xfId="0" applyFont="1" applyFill="1" applyAlignment="1">
      <alignment horizontal="right" wrapText="1"/>
    </xf>
    <xf numFmtId="0" fontId="10" fillId="0" borderId="0" xfId="0" applyFont="1" applyFill="1" applyAlignment="1" quotePrefix="1">
      <alignment horizontal="right" wrapText="1"/>
    </xf>
    <xf numFmtId="9" fontId="5" fillId="0" borderId="0" xfId="102" applyNumberFormat="1" applyFont="1" applyFill="1" applyBorder="1" applyAlignment="1" quotePrefix="1">
      <alignment horizontal="right"/>
    </xf>
    <xf numFmtId="170" fontId="10" fillId="0" borderId="10" xfId="95" applyNumberFormat="1" applyFont="1" applyFill="1" applyBorder="1" applyAlignment="1" quotePrefix="1">
      <alignment horizontal="right"/>
      <protection/>
    </xf>
    <xf numFmtId="0" fontId="31" fillId="0" borderId="10" xfId="0" applyFont="1" applyFill="1" applyBorder="1" applyAlignment="1">
      <alignment/>
    </xf>
    <xf numFmtId="0" fontId="10" fillId="0" borderId="10" xfId="0" applyFont="1" applyFill="1" applyBorder="1" applyAlignment="1">
      <alignment/>
    </xf>
    <xf numFmtId="3" fontId="10" fillId="0" borderId="0" xfId="0" applyNumberFormat="1" applyFont="1" applyFill="1" applyAlignment="1">
      <alignment/>
    </xf>
    <xf numFmtId="3" fontId="5" fillId="0" borderId="0" xfId="0" applyNumberFormat="1" applyFont="1" applyFill="1" applyAlignment="1">
      <alignment/>
    </xf>
    <xf numFmtId="3" fontId="5" fillId="0" borderId="0" xfId="95" applyNumberFormat="1" applyFont="1" applyFill="1" applyBorder="1" applyAlignment="1" quotePrefix="1">
      <alignment horizontal="right"/>
      <protection/>
    </xf>
    <xf numFmtId="2" fontId="5" fillId="0" borderId="0" xfId="95" applyNumberFormat="1" applyFont="1" applyFill="1" applyBorder="1" applyAlignment="1">
      <alignment horizontal="center"/>
      <protection/>
    </xf>
    <xf numFmtId="1" fontId="5" fillId="0" borderId="0" xfId="95" applyNumberFormat="1" applyFont="1" applyFill="1" applyBorder="1" applyAlignment="1">
      <alignment horizontal="right" indent="3"/>
      <protection/>
    </xf>
    <xf numFmtId="0" fontId="0" fillId="0" borderId="0" xfId="95" applyFont="1" applyFill="1" applyBorder="1" applyAlignment="1">
      <alignment/>
      <protection/>
    </xf>
    <xf numFmtId="1" fontId="4" fillId="0" borderId="0" xfId="94" applyNumberFormat="1" applyFont="1" applyFill="1">
      <alignment/>
      <protection/>
    </xf>
    <xf numFmtId="0" fontId="0" fillId="0" borderId="0" xfId="94" applyFont="1">
      <alignment/>
      <protection/>
    </xf>
    <xf numFmtId="0" fontId="5" fillId="0" borderId="0" xfId="94" applyFont="1" applyFill="1">
      <alignment/>
      <protection/>
    </xf>
    <xf numFmtId="0" fontId="0" fillId="0" borderId="10" xfId="0" applyBorder="1" applyAlignment="1">
      <alignment/>
    </xf>
    <xf numFmtId="0" fontId="0" fillId="0" borderId="0" xfId="0" applyFont="1" applyAlignment="1">
      <alignment/>
    </xf>
    <xf numFmtId="0" fontId="0" fillId="0" borderId="0" xfId="0" applyFont="1" applyFill="1" applyBorder="1" applyAlignment="1">
      <alignment/>
    </xf>
    <xf numFmtId="0" fontId="0" fillId="0" borderId="10" xfId="0" applyFont="1" applyBorder="1" applyAlignment="1">
      <alignment/>
    </xf>
    <xf numFmtId="0" fontId="91" fillId="0" borderId="0" xfId="0" applyFont="1" applyAlignment="1">
      <alignment horizontal="left" vertical="top"/>
    </xf>
    <xf numFmtId="0" fontId="75" fillId="0" borderId="0" xfId="0" applyFont="1" applyAlignment="1">
      <alignment vertical="top"/>
    </xf>
    <xf numFmtId="0" fontId="94" fillId="0" borderId="0" xfId="0" applyFont="1" applyAlignment="1">
      <alignment horizontal="left" vertical="top"/>
    </xf>
    <xf numFmtId="0" fontId="75" fillId="0" borderId="0" xfId="0" applyFont="1" applyAlignment="1">
      <alignment horizontal="center" vertical="top"/>
    </xf>
    <xf numFmtId="0" fontId="75" fillId="0" borderId="0" xfId="0" applyFont="1" applyAlignment="1">
      <alignment horizontal="left" vertical="top"/>
    </xf>
    <xf numFmtId="0" fontId="95" fillId="0" borderId="0" xfId="0" applyFont="1" applyFill="1" applyBorder="1" applyAlignment="1">
      <alignment/>
    </xf>
    <xf numFmtId="0" fontId="95" fillId="0" borderId="0" xfId="0" applyFont="1" applyFill="1" applyBorder="1" applyAlignment="1">
      <alignment horizontal="left"/>
    </xf>
    <xf numFmtId="0" fontId="96" fillId="0" borderId="0" xfId="0" applyFont="1" applyFill="1" applyBorder="1" applyAlignment="1">
      <alignment/>
    </xf>
    <xf numFmtId="0" fontId="97" fillId="0" borderId="0" xfId="0" applyFont="1" applyFill="1" applyBorder="1" applyAlignment="1">
      <alignment/>
    </xf>
    <xf numFmtId="0" fontId="98" fillId="0" borderId="0" xfId="0" applyFont="1" applyFill="1" applyBorder="1" applyAlignment="1">
      <alignment horizontal="center" vertical="center"/>
    </xf>
    <xf numFmtId="0" fontId="95" fillId="0" borderId="0" xfId="0" applyFont="1" applyFill="1" applyBorder="1" applyAlignment="1">
      <alignment horizontal="center" vertical="top"/>
    </xf>
    <xf numFmtId="0" fontId="99" fillId="0" borderId="0" xfId="0" applyFont="1" applyFill="1" applyBorder="1" applyAlignment="1">
      <alignment horizontal="left" vertical="top" wrapText="1"/>
    </xf>
    <xf numFmtId="0" fontId="96" fillId="0" borderId="0" xfId="0" applyFont="1" applyFill="1" applyBorder="1" applyAlignment="1">
      <alignment horizontal="left"/>
    </xf>
    <xf numFmtId="0" fontId="97" fillId="0" borderId="0" xfId="0" applyFont="1" applyFill="1" applyBorder="1" applyAlignment="1">
      <alignment horizontal="left"/>
    </xf>
    <xf numFmtId="0" fontId="98" fillId="0" borderId="10" xfId="0" applyFont="1" applyFill="1" applyBorder="1" applyAlignment="1">
      <alignment/>
    </xf>
    <xf numFmtId="0" fontId="98" fillId="0" borderId="10" xfId="0" applyFont="1" applyFill="1" applyBorder="1" applyAlignment="1">
      <alignment horizontal="left"/>
    </xf>
    <xf numFmtId="0" fontId="91" fillId="0" borderId="0" xfId="0" applyFont="1" applyFill="1" applyAlignment="1">
      <alignment vertical="top"/>
    </xf>
    <xf numFmtId="0" fontId="22" fillId="0" borderId="0" xfId="75" applyFont="1">
      <alignment/>
      <protection/>
    </xf>
    <xf numFmtId="0" fontId="10" fillId="0" borderId="0" xfId="94" applyFont="1" applyBorder="1">
      <alignment/>
      <protection/>
    </xf>
    <xf numFmtId="0" fontId="10" fillId="0" borderId="10" xfId="95" applyFont="1" applyBorder="1" applyAlignment="1">
      <alignment horizontal="center"/>
      <protection/>
    </xf>
    <xf numFmtId="0" fontId="13" fillId="0" borderId="15" xfId="65" applyFont="1" applyFill="1" applyBorder="1" applyAlignment="1">
      <alignment vertical="top"/>
      <protection/>
    </xf>
    <xf numFmtId="0" fontId="5" fillId="0" borderId="0" xfId="95" applyFont="1" applyFill="1" applyBorder="1" applyAlignment="1">
      <alignment horizontal="center"/>
      <protection/>
    </xf>
    <xf numFmtId="169" fontId="5" fillId="0" borderId="0" xfId="95" applyNumberFormat="1" applyFont="1" applyFill="1" applyAlignment="1" quotePrefix="1">
      <alignment horizontal="right"/>
      <protection/>
    </xf>
    <xf numFmtId="164" fontId="10" fillId="0" borderId="0" xfId="0" applyNumberFormat="1" applyFont="1" applyFill="1" applyAlignment="1">
      <alignment/>
    </xf>
    <xf numFmtId="1" fontId="5" fillId="0" borderId="0" xfId="0" applyNumberFormat="1" applyFont="1" applyFill="1" applyAlignment="1">
      <alignment horizontal="right"/>
    </xf>
    <xf numFmtId="1" fontId="5" fillId="0" borderId="0" xfId="95" applyNumberFormat="1" applyFont="1" applyFill="1" applyBorder="1" applyAlignment="1">
      <alignment horizontal="center"/>
      <protection/>
    </xf>
    <xf numFmtId="0" fontId="4" fillId="0" borderId="0" xfId="0" applyFont="1" applyFill="1" applyAlignment="1">
      <alignment/>
    </xf>
    <xf numFmtId="1" fontId="5" fillId="0" borderId="15" xfId="95" applyNumberFormat="1" applyFont="1" applyFill="1" applyBorder="1" applyAlignment="1">
      <alignment horizontal="right" indent="3"/>
      <protection/>
    </xf>
    <xf numFmtId="0" fontId="10" fillId="0" borderId="0" xfId="95" applyFont="1" applyFill="1" applyAlignment="1">
      <alignment horizontal="left"/>
      <protection/>
    </xf>
    <xf numFmtId="0" fontId="5" fillId="0" borderId="13" xfId="81" applyFont="1" applyFill="1" applyBorder="1" applyAlignment="1">
      <alignment/>
      <protection/>
    </xf>
    <xf numFmtId="1" fontId="10" fillId="0" borderId="0" xfId="0" applyNumberFormat="1" applyFont="1" applyFill="1" applyAlignment="1">
      <alignment horizontal="right"/>
    </xf>
    <xf numFmtId="169" fontId="10" fillId="0" borderId="0" xfId="95" applyNumberFormat="1" applyFont="1" applyFill="1" applyAlignment="1" quotePrefix="1">
      <alignment horizontal="right"/>
      <protection/>
    </xf>
    <xf numFmtId="0" fontId="10" fillId="0" borderId="0" xfId="95" applyFont="1" applyFill="1" applyBorder="1">
      <alignment/>
      <protection/>
    </xf>
    <xf numFmtId="170" fontId="5" fillId="0" borderId="0" xfId="95" applyNumberFormat="1" applyFont="1" applyFill="1" applyBorder="1" applyAlignment="1" quotePrefix="1">
      <alignment horizontal="right"/>
      <protection/>
    </xf>
    <xf numFmtId="1" fontId="10" fillId="0" borderId="0" xfId="95" applyNumberFormat="1" applyFont="1" applyFill="1" applyAlignment="1" quotePrefix="1">
      <alignment horizontal="right" indent="3"/>
      <protection/>
    </xf>
    <xf numFmtId="1" fontId="10" fillId="0" borderId="0" xfId="95" applyNumberFormat="1" applyFont="1" applyFill="1" applyAlignment="1" quotePrefix="1">
      <alignment horizontal="right" indent="3"/>
      <protection/>
    </xf>
    <xf numFmtId="164" fontId="5" fillId="0" borderId="0" xfId="0" applyNumberFormat="1" applyFont="1" applyFill="1" applyAlignment="1">
      <alignment/>
    </xf>
    <xf numFmtId="0" fontId="5" fillId="0" borderId="0" xfId="89" applyFont="1" applyFill="1" applyAlignment="1">
      <alignment/>
      <protection/>
    </xf>
    <xf numFmtId="1" fontId="5" fillId="0" borderId="0" xfId="95" applyNumberFormat="1" applyFont="1" applyFill="1" applyBorder="1" applyAlignment="1" quotePrefix="1">
      <alignment horizontal="right"/>
      <protection/>
    </xf>
    <xf numFmtId="1" fontId="10" fillId="0" borderId="0" xfId="0" applyNumberFormat="1" applyFont="1" applyFill="1" applyAlignment="1">
      <alignment/>
    </xf>
    <xf numFmtId="3" fontId="5" fillId="0" borderId="0" xfId="95" applyNumberFormat="1" applyFont="1" applyFill="1" applyBorder="1" applyAlignment="1" quotePrefix="1">
      <alignment horizontal="right"/>
      <protection/>
    </xf>
    <xf numFmtId="0" fontId="10" fillId="0" borderId="0" xfId="94" applyFont="1" applyFill="1">
      <alignment/>
      <protection/>
    </xf>
    <xf numFmtId="3" fontId="10" fillId="0" borderId="0" xfId="96" applyNumberFormat="1" applyFont="1" applyFill="1">
      <alignment/>
      <protection/>
    </xf>
    <xf numFmtId="1" fontId="10" fillId="0" borderId="0" xfId="95" applyNumberFormat="1" applyFont="1" applyFill="1" applyBorder="1" applyAlignment="1" quotePrefix="1">
      <alignment horizontal="right"/>
      <protection/>
    </xf>
    <xf numFmtId="0" fontId="5" fillId="0" borderId="0" xfId="89" applyFont="1" applyFill="1" applyAlignment="1">
      <alignment/>
      <protection/>
    </xf>
    <xf numFmtId="0" fontId="20" fillId="0" borderId="0" xfId="0" applyFont="1" applyAlignment="1">
      <alignment/>
    </xf>
    <xf numFmtId="0" fontId="5" fillId="0" borderId="0" xfId="90" applyFont="1" applyFill="1" applyAlignment="1">
      <alignment/>
      <protection/>
    </xf>
    <xf numFmtId="2" fontId="10" fillId="0" borderId="0" xfId="95" applyNumberFormat="1" applyFont="1" applyFill="1" applyBorder="1" applyAlignment="1">
      <alignment horizontal="center"/>
      <protection/>
    </xf>
    <xf numFmtId="3" fontId="17" fillId="0" borderId="0" xfId="66" applyNumberFormat="1" applyFont="1" applyFill="1" applyAlignment="1">
      <alignment/>
      <protection/>
    </xf>
    <xf numFmtId="0" fontId="13" fillId="0" borderId="0" xfId="91" applyFont="1" applyFill="1" applyAlignment="1">
      <alignment vertical="top"/>
      <protection/>
    </xf>
    <xf numFmtId="1" fontId="5" fillId="0" borderId="0" xfId="0" applyNumberFormat="1" applyFont="1" applyFill="1" applyAlignment="1">
      <alignment/>
    </xf>
    <xf numFmtId="3" fontId="5" fillId="0" borderId="0" xfId="62" applyNumberFormat="1" applyFont="1" applyFill="1" applyAlignment="1">
      <alignment horizontal="right"/>
      <protection/>
    </xf>
    <xf numFmtId="0" fontId="5" fillId="0" borderId="0" xfId="72" applyFont="1" applyFill="1" applyAlignment="1">
      <alignment/>
      <protection/>
    </xf>
    <xf numFmtId="0" fontId="5" fillId="0" borderId="0" xfId="73" applyFont="1" applyFill="1" applyAlignment="1">
      <alignment/>
      <protection/>
    </xf>
    <xf numFmtId="0" fontId="13" fillId="0" borderId="0" xfId="74" applyFont="1" applyFill="1" applyAlignment="1">
      <alignment vertical="top"/>
      <protection/>
    </xf>
    <xf numFmtId="0" fontId="13" fillId="0" borderId="0" xfId="74" applyFont="1" applyFill="1" applyAlignment="1">
      <alignment horizontal="right" vertical="top"/>
      <protection/>
    </xf>
    <xf numFmtId="0" fontId="75" fillId="0" borderId="0" xfId="0" applyFont="1" applyFill="1" applyAlignment="1">
      <alignment vertical="top"/>
    </xf>
    <xf numFmtId="0" fontId="0" fillId="0" borderId="0" xfId="0" applyFont="1" applyFill="1" applyAlignment="1">
      <alignment/>
    </xf>
    <xf numFmtId="0" fontId="0" fillId="0" borderId="0" xfId="0" applyFont="1" applyFill="1" applyAlignment="1">
      <alignment/>
    </xf>
    <xf numFmtId="0" fontId="99" fillId="0" borderId="0" xfId="0" applyFont="1" applyFill="1" applyBorder="1" applyAlignment="1">
      <alignment horizontal="left" vertical="top"/>
    </xf>
    <xf numFmtId="0" fontId="27" fillId="0" borderId="0" xfId="53" applyNumberFormat="1" applyFont="1" applyFill="1" applyAlignment="1" applyProtection="1">
      <alignment vertical="top"/>
      <protection/>
    </xf>
    <xf numFmtId="0" fontId="27" fillId="0" borderId="0" xfId="53" applyNumberFormat="1" applyFont="1" applyFill="1" applyAlignment="1" applyProtection="1">
      <alignment vertical="top" wrapText="1"/>
      <protection/>
    </xf>
    <xf numFmtId="0" fontId="99" fillId="0" borderId="18" xfId="0" applyFont="1" applyFill="1" applyBorder="1" applyAlignment="1">
      <alignment horizontal="left" vertical="top" wrapText="1"/>
    </xf>
    <xf numFmtId="0" fontId="95" fillId="0" borderId="0" xfId="0" applyFont="1" applyFill="1" applyBorder="1" applyAlignment="1">
      <alignment horizontal="center" vertical="center"/>
    </xf>
    <xf numFmtId="0" fontId="5" fillId="0" borderId="0" xfId="75" applyFont="1" applyFill="1" applyAlignment="1">
      <alignment vertical="center"/>
      <protection/>
    </xf>
    <xf numFmtId="0" fontId="27" fillId="0" borderId="0" xfId="53" applyFont="1" applyFill="1" applyAlignment="1" applyProtection="1">
      <alignment vertical="center"/>
      <protection/>
    </xf>
    <xf numFmtId="0" fontId="5" fillId="0" borderId="0" xfId="75" applyFont="1" applyFill="1">
      <alignment/>
      <protection/>
    </xf>
    <xf numFmtId="0" fontId="100" fillId="0" borderId="0" xfId="0" applyFont="1" applyFill="1" applyAlignment="1">
      <alignment/>
    </xf>
    <xf numFmtId="0" fontId="2" fillId="0" borderId="0" xfId="95" applyFont="1" applyBorder="1" applyAlignment="1">
      <alignment horizontal="center"/>
      <protection/>
    </xf>
    <xf numFmtId="0" fontId="2" fillId="0" borderId="0" xfId="95" applyFont="1" applyBorder="1" applyAlignment="1">
      <alignment horizontal="centerContinuous"/>
      <protection/>
    </xf>
    <xf numFmtId="0" fontId="2" fillId="0" borderId="13" xfId="95" applyFont="1" applyBorder="1" applyAlignment="1">
      <alignment horizontal="center"/>
      <protection/>
    </xf>
    <xf numFmtId="0" fontId="2" fillId="0" borderId="13" xfId="95" applyFont="1" applyBorder="1" applyAlignment="1">
      <alignment horizontal="centerContinuous"/>
      <protection/>
    </xf>
    <xf numFmtId="0" fontId="4" fillId="0" borderId="13" xfId="70" applyFont="1" applyBorder="1">
      <alignment/>
      <protection/>
    </xf>
    <xf numFmtId="0" fontId="4" fillId="0" borderId="13" xfId="94" applyFont="1" applyBorder="1">
      <alignment/>
      <protection/>
    </xf>
    <xf numFmtId="0" fontId="10" fillId="0" borderId="10" xfId="94" applyFont="1" applyBorder="1" applyAlignment="1">
      <alignment horizontal="center"/>
      <protection/>
    </xf>
    <xf numFmtId="1" fontId="10" fillId="0" borderId="10" xfId="94" applyNumberFormat="1" applyFont="1" applyBorder="1" applyAlignment="1">
      <alignment horizontal="center"/>
      <protection/>
    </xf>
    <xf numFmtId="170" fontId="10" fillId="0" borderId="0" xfId="95" applyNumberFormat="1" applyFont="1" applyFill="1" applyBorder="1" applyAlignment="1" quotePrefix="1">
      <alignment horizontal="right"/>
      <protection/>
    </xf>
    <xf numFmtId="0" fontId="10" fillId="0" borderId="0" xfId="0" applyFont="1" applyBorder="1" applyAlignment="1">
      <alignment horizontal="right" wrapText="1"/>
    </xf>
    <xf numFmtId="0" fontId="31" fillId="0" borderId="0" xfId="0" applyFont="1" applyFill="1" applyBorder="1" applyAlignment="1">
      <alignment/>
    </xf>
    <xf numFmtId="0" fontId="10" fillId="0" borderId="0" xfId="0" applyFont="1" applyFill="1" applyBorder="1" applyAlignment="1">
      <alignment/>
    </xf>
    <xf numFmtId="170" fontId="10" fillId="0" borderId="0" xfId="95" applyNumberFormat="1" applyFont="1" applyBorder="1" applyAlignment="1">
      <alignment horizontal="right"/>
      <protection/>
    </xf>
    <xf numFmtId="0" fontId="2" fillId="0" borderId="13" xfId="75" applyFont="1" applyBorder="1">
      <alignment/>
      <protection/>
    </xf>
    <xf numFmtId="0" fontId="10" fillId="0" borderId="0" xfId="87" applyFont="1">
      <alignment/>
      <protection/>
    </xf>
    <xf numFmtId="0" fontId="10" fillId="0" borderId="10" xfId="75" applyFont="1" applyBorder="1" applyAlignment="1">
      <alignment horizontal="left" vertical="top"/>
      <protection/>
    </xf>
    <xf numFmtId="0" fontId="2" fillId="0" borderId="0" xfId="75" applyFont="1" applyBorder="1" applyAlignment="1">
      <alignment horizontal="center"/>
      <protection/>
    </xf>
    <xf numFmtId="0" fontId="2" fillId="0" borderId="13" xfId="95" applyFont="1" applyBorder="1" applyAlignment="1">
      <alignment vertical="center"/>
      <protection/>
    </xf>
    <xf numFmtId="0" fontId="5" fillId="0" borderId="13" xfId="75" applyBorder="1">
      <alignment/>
      <protection/>
    </xf>
    <xf numFmtId="0" fontId="0" fillId="0" borderId="13" xfId="0" applyFont="1" applyBorder="1" applyAlignment="1">
      <alignment/>
    </xf>
    <xf numFmtId="0" fontId="20" fillId="0" borderId="0" xfId="0" applyFont="1" applyAlignment="1">
      <alignment/>
    </xf>
    <xf numFmtId="0" fontId="91" fillId="0" borderId="0" xfId="0" applyFont="1" applyAlignment="1">
      <alignment horizontal="right" vertical="top"/>
    </xf>
    <xf numFmtId="0" fontId="0" fillId="0" borderId="10" xfId="0" applyFont="1" applyBorder="1" applyAlignment="1">
      <alignment/>
    </xf>
    <xf numFmtId="0" fontId="75" fillId="0" borderId="10" xfId="0" applyFont="1" applyBorder="1" applyAlignment="1">
      <alignment vertical="top"/>
    </xf>
    <xf numFmtId="0" fontId="101" fillId="0" borderId="0" xfId="0" applyFont="1" applyFill="1" applyBorder="1" applyAlignment="1">
      <alignment horizontal="left" vertical="top" wrapText="1"/>
    </xf>
    <xf numFmtId="0" fontId="75" fillId="0" borderId="0" xfId="0" applyFont="1" applyAlignment="1">
      <alignment horizontal="left" vertical="top"/>
    </xf>
    <xf numFmtId="0" fontId="0" fillId="0" borderId="0" xfId="95" applyFont="1" applyBorder="1" applyAlignment="1">
      <alignment horizontal="left" vertical="top"/>
      <protection/>
    </xf>
    <xf numFmtId="0" fontId="5" fillId="0" borderId="0" xfId="61">
      <alignment/>
      <protection/>
    </xf>
    <xf numFmtId="0" fontId="10" fillId="33" borderId="0" xfId="61" applyFont="1" applyFill="1">
      <alignment/>
      <protection/>
    </xf>
    <xf numFmtId="0" fontId="0" fillId="33" borderId="0" xfId="61" applyFont="1" applyFill="1" applyAlignment="1">
      <alignment/>
      <protection/>
    </xf>
    <xf numFmtId="3" fontId="5" fillId="33" borderId="0" xfId="61" applyNumberFormat="1" applyFont="1" applyFill="1">
      <alignment/>
      <protection/>
    </xf>
    <xf numFmtId="0" fontId="5" fillId="33" borderId="0" xfId="61" applyFont="1" applyFill="1">
      <alignment/>
      <protection/>
    </xf>
    <xf numFmtId="0" fontId="5" fillId="33" borderId="0" xfId="61" applyFont="1" applyFill="1" applyAlignment="1">
      <alignment/>
      <protection/>
    </xf>
    <xf numFmtId="0" fontId="0" fillId="33" borderId="0" xfId="61" applyFont="1" applyFill="1" applyAlignment="1">
      <alignment horizontal="left"/>
      <protection/>
    </xf>
    <xf numFmtId="0" fontId="4" fillId="33" borderId="0" xfId="61" applyFont="1" applyFill="1">
      <alignment/>
      <protection/>
    </xf>
    <xf numFmtId="0" fontId="31" fillId="33" borderId="0" xfId="61" applyNumberFormat="1" applyFont="1" applyFill="1">
      <alignment/>
      <protection/>
    </xf>
    <xf numFmtId="0" fontId="10" fillId="33" borderId="0" xfId="61" applyNumberFormat="1" applyFont="1" applyFill="1">
      <alignment/>
      <protection/>
    </xf>
    <xf numFmtId="0" fontId="10" fillId="33" borderId="0" xfId="61" applyNumberFormat="1" applyFont="1" applyFill="1" applyAlignment="1">
      <alignment horizontal="right"/>
      <protection/>
    </xf>
    <xf numFmtId="0" fontId="10" fillId="33" borderId="0" xfId="61" applyNumberFormat="1" applyFont="1" applyFill="1" applyAlignment="1" applyProtection="1">
      <alignment horizontal="right"/>
      <protection/>
    </xf>
    <xf numFmtId="3" fontId="10" fillId="33" borderId="0" xfId="61" applyNumberFormat="1" applyFont="1" applyFill="1" applyAlignment="1">
      <alignment horizontal="left"/>
      <protection/>
    </xf>
    <xf numFmtId="3" fontId="5" fillId="33" borderId="0" xfId="61" applyNumberFormat="1" applyFont="1" applyFill="1" applyBorder="1">
      <alignment/>
      <protection/>
    </xf>
    <xf numFmtId="0" fontId="10" fillId="33" borderId="0" xfId="92" applyNumberFormat="1" applyFont="1" applyFill="1" applyBorder="1">
      <alignment/>
      <protection/>
    </xf>
    <xf numFmtId="0" fontId="4" fillId="33" borderId="0" xfId="61" applyFont="1" applyFill="1" applyBorder="1">
      <alignment/>
      <protection/>
    </xf>
    <xf numFmtId="3" fontId="5" fillId="33" borderId="0" xfId="61" applyNumberFormat="1" applyFont="1" applyFill="1" applyAlignment="1">
      <alignment horizontal="left" wrapText="1"/>
      <protection/>
    </xf>
    <xf numFmtId="3" fontId="5" fillId="33" borderId="0" xfId="61" applyNumberFormat="1" applyFont="1" applyFill="1" applyBorder="1" applyAlignment="1">
      <alignment horizontal="right"/>
      <protection/>
    </xf>
    <xf numFmtId="3" fontId="5" fillId="33" borderId="0" xfId="61" applyNumberFormat="1" applyFont="1" applyFill="1" applyAlignment="1">
      <alignment horizontal="right"/>
      <protection/>
    </xf>
    <xf numFmtId="3" fontId="5" fillId="33" borderId="0" xfId="61" applyNumberFormat="1" applyFont="1" applyFill="1" applyBorder="1" applyAlignment="1">
      <alignment horizontal="right"/>
      <protection/>
    </xf>
    <xf numFmtId="0" fontId="0" fillId="33" borderId="0" xfId="92" applyNumberFormat="1" applyFont="1" applyFill="1" applyBorder="1" applyAlignment="1">
      <alignment/>
      <protection/>
    </xf>
    <xf numFmtId="3" fontId="20" fillId="33" borderId="0" xfId="61" applyNumberFormat="1" applyFont="1" applyFill="1" applyAlignment="1">
      <alignment horizontal="left"/>
      <protection/>
    </xf>
    <xf numFmtId="0" fontId="27" fillId="33" borderId="0" xfId="55" applyFill="1" applyAlignment="1" applyProtection="1">
      <alignment/>
      <protection/>
    </xf>
    <xf numFmtId="3" fontId="0" fillId="0" borderId="0" xfId="0" applyNumberFormat="1" applyAlignment="1">
      <alignment/>
    </xf>
    <xf numFmtId="0" fontId="5" fillId="33" borderId="0" xfId="61" applyFont="1" applyFill="1" applyAlignment="1">
      <alignment horizontal="right"/>
      <protection/>
    </xf>
    <xf numFmtId="16" fontId="5" fillId="33" borderId="0" xfId="61" applyNumberFormat="1" applyFont="1" applyFill="1" applyAlignment="1" quotePrefix="1">
      <alignment horizontal="right"/>
      <protection/>
    </xf>
    <xf numFmtId="17" fontId="5" fillId="33" borderId="0" xfId="61" applyNumberFormat="1" applyFont="1" applyFill="1" applyAlignment="1" quotePrefix="1">
      <alignment horizontal="right"/>
      <protection/>
    </xf>
    <xf numFmtId="3" fontId="5" fillId="0" borderId="0" xfId="0" applyNumberFormat="1" applyFont="1" applyAlignment="1">
      <alignment/>
    </xf>
    <xf numFmtId="0" fontId="5" fillId="33" borderId="0" xfId="92" applyNumberFormat="1" applyFont="1" applyFill="1" applyBorder="1" applyAlignment="1">
      <alignment horizontal="right"/>
      <protection/>
    </xf>
    <xf numFmtId="0" fontId="10" fillId="0" borderId="0" xfId="94" applyFont="1" applyAlignment="1">
      <alignment wrapText="1"/>
      <protection/>
    </xf>
    <xf numFmtId="0" fontId="10" fillId="0" borderId="0" xfId="95" applyFont="1" applyBorder="1" applyAlignment="1">
      <alignment horizontal="left" wrapText="1"/>
      <protection/>
    </xf>
    <xf numFmtId="169" fontId="10" fillId="0" borderId="0" xfId="95" applyNumberFormat="1" applyFont="1" applyFill="1" applyAlignment="1" quotePrefix="1">
      <alignment/>
      <protection/>
    </xf>
    <xf numFmtId="164" fontId="23" fillId="0" borderId="0" xfId="0" applyNumberFormat="1" applyFont="1" applyFill="1" applyAlignment="1">
      <alignment/>
    </xf>
    <xf numFmtId="0" fontId="23" fillId="0" borderId="0" xfId="0" applyFont="1" applyFill="1" applyAlignment="1">
      <alignment/>
    </xf>
    <xf numFmtId="0" fontId="23" fillId="0" borderId="0" xfId="0" applyFont="1" applyAlignment="1">
      <alignment/>
    </xf>
    <xf numFmtId="3" fontId="23" fillId="0" borderId="0" xfId="96" applyNumberFormat="1" applyFont="1" applyFill="1">
      <alignment/>
      <protection/>
    </xf>
    <xf numFmtId="3" fontId="5" fillId="0" borderId="0" xfId="96" applyNumberFormat="1" applyFont="1" applyFill="1">
      <alignment/>
      <protection/>
    </xf>
    <xf numFmtId="9" fontId="23" fillId="0" borderId="0" xfId="102" applyNumberFormat="1" applyFont="1" applyFill="1" applyBorder="1" applyAlignment="1" quotePrefix="1">
      <alignment horizontal="right"/>
    </xf>
    <xf numFmtId="0" fontId="2" fillId="0" borderId="0" xfId="95" applyFont="1" applyBorder="1" applyAlignment="1">
      <alignment vertical="center"/>
      <protection/>
    </xf>
    <xf numFmtId="0" fontId="2" fillId="0" borderId="0" xfId="95" applyFont="1" applyBorder="1" applyAlignment="1">
      <alignment vertical="center"/>
      <protection/>
    </xf>
    <xf numFmtId="0" fontId="0" fillId="0" borderId="0" xfId="82" applyFont="1">
      <alignment/>
      <protection/>
    </xf>
    <xf numFmtId="0" fontId="0" fillId="0" borderId="0" xfId="85" applyFont="1">
      <alignment/>
      <protection/>
    </xf>
    <xf numFmtId="0" fontId="5" fillId="0" borderId="0" xfId="0" applyFont="1" applyAlignment="1">
      <alignment wrapText="1"/>
    </xf>
    <xf numFmtId="0" fontId="0" fillId="0" borderId="0" xfId="0" applyFont="1" applyAlignment="1">
      <alignment/>
    </xf>
    <xf numFmtId="0" fontId="5" fillId="0" borderId="0" xfId="97" applyFont="1" applyAlignment="1">
      <alignment horizontal="center" vertical="top" wrapText="1"/>
      <protection/>
    </xf>
    <xf numFmtId="0" fontId="5" fillId="0" borderId="0" xfId="97" applyFont="1" applyAlignment="1">
      <alignment horizontal="center" vertical="top"/>
      <protection/>
    </xf>
    <xf numFmtId="0" fontId="5" fillId="0" borderId="0" xfId="97" applyFont="1" applyAlignment="1">
      <alignment vertical="top"/>
      <protection/>
    </xf>
    <xf numFmtId="171" fontId="5" fillId="0" borderId="0" xfId="102" applyNumberFormat="1" applyFont="1" applyAlignment="1">
      <alignment/>
    </xf>
    <xf numFmtId="0" fontId="5" fillId="0" borderId="0" xfId="63" applyFont="1" applyAlignment="1">
      <alignment vertical="top"/>
      <protection/>
    </xf>
    <xf numFmtId="9" fontId="5" fillId="0" borderId="0" xfId="102" applyFont="1" applyAlignment="1">
      <alignment/>
    </xf>
    <xf numFmtId="0" fontId="5" fillId="0" borderId="0" xfId="63" applyFont="1" applyAlignment="1">
      <alignment vertical="top" wrapText="1"/>
      <protection/>
    </xf>
    <xf numFmtId="0" fontId="5" fillId="0" borderId="10" xfId="63" applyFont="1" applyBorder="1" applyAlignment="1">
      <alignment vertical="top" wrapText="1"/>
      <protection/>
    </xf>
    <xf numFmtId="9" fontId="5" fillId="0" borderId="10" xfId="102" applyFont="1" applyBorder="1" applyAlignment="1">
      <alignment/>
    </xf>
    <xf numFmtId="0" fontId="5" fillId="0" borderId="0" xfId="97" applyFont="1" applyFill="1" applyAlignment="1">
      <alignment vertical="top"/>
      <protection/>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40" fillId="0" borderId="0" xfId="0" applyFont="1" applyAlignment="1">
      <alignment/>
    </xf>
    <xf numFmtId="0" fontId="5" fillId="0" borderId="0" xfId="0" applyFont="1" applyAlignment="1">
      <alignment vertical="top" wrapText="1"/>
    </xf>
    <xf numFmtId="0" fontId="5" fillId="0" borderId="0" xfId="68" applyFont="1" applyAlignment="1">
      <alignment vertical="top" wrapText="1"/>
      <protection/>
    </xf>
    <xf numFmtId="0" fontId="5" fillId="0" borderId="0" xfId="68" applyFont="1" applyAlignment="1">
      <alignment vertical="top"/>
      <protection/>
    </xf>
    <xf numFmtId="0" fontId="5" fillId="0" borderId="0" xfId="93" applyFont="1" applyFill="1" applyBorder="1" applyAlignment="1">
      <alignment horizontal="center"/>
      <protection/>
    </xf>
    <xf numFmtId="0" fontId="5" fillId="0" borderId="0" xfId="93" applyFont="1" applyAlignment="1">
      <alignment horizontal="right"/>
      <protection/>
    </xf>
    <xf numFmtId="0" fontId="5" fillId="0" borderId="0" xfId="93" applyFont="1" applyAlignment="1">
      <alignment horizontal="right" wrapText="1"/>
      <protection/>
    </xf>
    <xf numFmtId="0" fontId="5" fillId="0" borderId="0" xfId="93" applyNumberFormat="1" applyFont="1" applyAlignment="1">
      <alignment horizontal="center"/>
      <protection/>
    </xf>
    <xf numFmtId="3" fontId="5" fillId="0" borderId="0" xfId="93" applyNumberFormat="1" applyFont="1" applyFill="1" applyAlignment="1">
      <alignment horizontal="right"/>
      <protection/>
    </xf>
    <xf numFmtId="3" fontId="5" fillId="0" borderId="0" xfId="93" applyNumberFormat="1" applyFont="1" applyAlignment="1">
      <alignment horizontal="right"/>
      <protection/>
    </xf>
    <xf numFmtId="3" fontId="5" fillId="0" borderId="0" xfId="96" applyNumberFormat="1" applyFont="1" applyFill="1" applyAlignment="1">
      <alignment horizontal="right"/>
      <protection/>
    </xf>
    <xf numFmtId="3" fontId="23" fillId="0" borderId="0" xfId="93" applyNumberFormat="1" applyFont="1" applyAlignment="1">
      <alignment horizontal="right"/>
      <protection/>
    </xf>
    <xf numFmtId="3" fontId="40" fillId="0" borderId="0" xfId="0" applyNumberFormat="1" applyFont="1" applyAlignment="1">
      <alignment/>
    </xf>
    <xf numFmtId="2" fontId="40" fillId="0" borderId="0" xfId="0" applyNumberFormat="1" applyFont="1" applyAlignment="1">
      <alignment/>
    </xf>
    <xf numFmtId="2" fontId="40" fillId="0" borderId="0" xfId="0" applyNumberFormat="1" applyFont="1" applyFill="1" applyAlignment="1">
      <alignment/>
    </xf>
    <xf numFmtId="0" fontId="5" fillId="0" borderId="0" xfId="69" applyFont="1" applyAlignment="1">
      <alignment horizontal="left" vertical="top"/>
      <protection/>
    </xf>
    <xf numFmtId="0" fontId="5" fillId="0" borderId="0" xfId="69" applyFont="1">
      <alignment/>
      <protection/>
    </xf>
    <xf numFmtId="164" fontId="102" fillId="0" borderId="0" xfId="0" applyNumberFormat="1" applyFont="1" applyFill="1" applyAlignment="1">
      <alignment/>
    </xf>
    <xf numFmtId="0" fontId="5" fillId="0" borderId="0" xfId="69" applyFont="1" applyAlignment="1">
      <alignment vertical="top"/>
      <protection/>
    </xf>
    <xf numFmtId="0" fontId="5" fillId="0" borderId="0" xfId="69" applyFont="1" applyAlignment="1">
      <alignment horizontal="center" vertical="top"/>
      <protection/>
    </xf>
    <xf numFmtId="0" fontId="102" fillId="0" borderId="0" xfId="69" applyFont="1" applyFill="1" applyAlignment="1">
      <alignment vertical="top"/>
      <protection/>
    </xf>
    <xf numFmtId="0" fontId="4" fillId="0" borderId="0" xfId="0" applyFont="1" applyAlignment="1">
      <alignment/>
    </xf>
    <xf numFmtId="0" fontId="103" fillId="0" borderId="0" xfId="0" applyFont="1" applyAlignment="1">
      <alignment/>
    </xf>
    <xf numFmtId="164" fontId="103" fillId="0" borderId="0" xfId="0" applyNumberFormat="1" applyFont="1" applyAlignment="1">
      <alignment/>
    </xf>
    <xf numFmtId="0" fontId="5" fillId="0" borderId="0" xfId="0" applyFont="1" applyAlignment="1">
      <alignment horizontal="left"/>
    </xf>
    <xf numFmtId="3" fontId="10" fillId="0" borderId="12" xfId="96" applyNumberFormat="1" applyFont="1" applyFill="1" applyBorder="1">
      <alignment/>
      <protection/>
    </xf>
    <xf numFmtId="0" fontId="5" fillId="0" borderId="12" xfId="96" applyFont="1" applyFill="1" applyBorder="1" applyAlignment="1">
      <alignment horizontal="right"/>
      <protection/>
    </xf>
    <xf numFmtId="0" fontId="5" fillId="0" borderId="12" xfId="96" applyFont="1" applyFill="1" applyBorder="1" applyAlignment="1">
      <alignment horizontal="center"/>
      <protection/>
    </xf>
    <xf numFmtId="3" fontId="5" fillId="0" borderId="12" xfId="96" applyNumberFormat="1" applyFont="1" applyFill="1" applyBorder="1" applyAlignment="1">
      <alignment horizontal="right"/>
      <protection/>
    </xf>
    <xf numFmtId="3" fontId="40" fillId="0" borderId="0" xfId="96" applyNumberFormat="1" applyFont="1" applyFill="1">
      <alignment/>
      <protection/>
    </xf>
    <xf numFmtId="3" fontId="10" fillId="0" borderId="0" xfId="96" applyNumberFormat="1" applyFont="1" applyFill="1" applyBorder="1">
      <alignment/>
      <protection/>
    </xf>
    <xf numFmtId="0" fontId="5" fillId="0" borderId="0" xfId="96" applyFont="1" applyFill="1" applyBorder="1" applyAlignment="1">
      <alignment horizontal="right"/>
      <protection/>
    </xf>
    <xf numFmtId="3" fontId="5" fillId="0" borderId="0" xfId="96" applyNumberFormat="1" applyFont="1" applyFill="1" applyBorder="1" applyAlignment="1">
      <alignment horizontal="right"/>
      <protection/>
    </xf>
    <xf numFmtId="0" fontId="5" fillId="0" borderId="0" xfId="96" applyFont="1" applyFill="1" applyBorder="1" applyAlignment="1">
      <alignment horizontal="center"/>
      <protection/>
    </xf>
    <xf numFmtId="3" fontId="5" fillId="0" borderId="0" xfId="0" applyNumberFormat="1" applyFont="1" applyFill="1" applyBorder="1" applyAlignment="1">
      <alignment/>
    </xf>
    <xf numFmtId="3" fontId="40" fillId="0" borderId="0" xfId="0" applyNumberFormat="1" applyFont="1" applyFill="1" applyAlignment="1">
      <alignment/>
    </xf>
    <xf numFmtId="0" fontId="40" fillId="0" borderId="0" xfId="0" applyFont="1" applyFill="1" applyAlignment="1">
      <alignment/>
    </xf>
    <xf numFmtId="0" fontId="5" fillId="33" borderId="0" xfId="92" applyNumberFormat="1" applyFont="1" applyFill="1" applyBorder="1" applyAlignment="1">
      <alignment/>
      <protection/>
    </xf>
    <xf numFmtId="0" fontId="5" fillId="33" borderId="0" xfId="61" applyFont="1" applyFill="1" applyBorder="1">
      <alignment/>
      <protection/>
    </xf>
    <xf numFmtId="0" fontId="5" fillId="0" borderId="0" xfId="67" applyFont="1" applyFill="1" applyAlignment="1">
      <alignment vertical="top"/>
      <protection/>
    </xf>
    <xf numFmtId="0" fontId="5" fillId="0" borderId="0" xfId="67" applyFont="1" applyFill="1" applyAlignment="1">
      <alignment horizontal="center" vertical="top"/>
      <protection/>
    </xf>
    <xf numFmtId="0" fontId="5" fillId="0" borderId="0" xfId="0" applyFont="1" applyFill="1" applyAlignment="1">
      <alignment/>
    </xf>
    <xf numFmtId="0" fontId="10" fillId="0" borderId="0" xfId="67" applyFont="1" applyFill="1" applyAlignment="1">
      <alignment horizontal="right" vertical="top"/>
      <protection/>
    </xf>
    <xf numFmtId="0" fontId="10" fillId="0" borderId="12" xfId="96" applyFont="1" applyFill="1" applyBorder="1" applyAlignment="1">
      <alignment horizontal="right"/>
      <protection/>
    </xf>
    <xf numFmtId="3" fontId="10" fillId="0" borderId="12" xfId="96" applyNumberFormat="1" applyFont="1" applyFill="1" applyBorder="1" applyAlignment="1">
      <alignment horizontal="right"/>
      <protection/>
    </xf>
    <xf numFmtId="0" fontId="10" fillId="0" borderId="12" xfId="96" applyFont="1" applyFill="1" applyBorder="1" applyAlignment="1">
      <alignment horizontal="center"/>
      <protection/>
    </xf>
    <xf numFmtId="0" fontId="10" fillId="0" borderId="0" xfId="67" applyFont="1" applyFill="1" applyAlignment="1">
      <alignment vertical="top"/>
      <protection/>
    </xf>
    <xf numFmtId="0" fontId="5" fillId="0" borderId="0" xfId="75" applyFont="1" applyFill="1" applyBorder="1">
      <alignment/>
      <protection/>
    </xf>
    <xf numFmtId="0" fontId="10" fillId="0" borderId="11" xfId="95" applyFont="1" applyBorder="1" applyAlignment="1">
      <alignment horizontal="center" vertical="center"/>
      <protection/>
    </xf>
    <xf numFmtId="0" fontId="10" fillId="0" borderId="0" xfId="95" applyFont="1" applyAlignment="1">
      <alignment horizontal="center" vertical="center"/>
      <protection/>
    </xf>
    <xf numFmtId="0" fontId="10" fillId="0" borderId="12" xfId="95" applyFont="1" applyBorder="1" applyAlignment="1">
      <alignment horizontal="center" vertical="center"/>
      <protection/>
    </xf>
    <xf numFmtId="1" fontId="10" fillId="0" borderId="0" xfId="94" applyNumberFormat="1" applyFont="1" applyAlignment="1">
      <alignment horizontal="center" vertical="center"/>
      <protection/>
    </xf>
    <xf numFmtId="1" fontId="10" fillId="0" borderId="0" xfId="94" applyNumberFormat="1" applyFont="1" applyAlignment="1">
      <alignment horizontal="center" vertical="center" wrapText="1"/>
      <protection/>
    </xf>
    <xf numFmtId="0" fontId="27" fillId="0" borderId="0" xfId="53" applyFont="1" applyFill="1" applyAlignment="1" applyProtection="1">
      <alignment vertical="center"/>
      <protection/>
    </xf>
    <xf numFmtId="0" fontId="0" fillId="0" borderId="0" xfId="78" applyFont="1">
      <alignment/>
      <protection/>
    </xf>
    <xf numFmtId="0" fontId="0" fillId="0" borderId="0" xfId="78" applyFont="1">
      <alignment/>
      <protection/>
    </xf>
    <xf numFmtId="0" fontId="27" fillId="0" borderId="0" xfId="53" applyFont="1" applyFill="1" applyAlignment="1" applyProtection="1">
      <alignment horizontal="left" vertical="center"/>
      <protection/>
    </xf>
    <xf numFmtId="0" fontId="27" fillId="0" borderId="0" xfId="53" applyFont="1" applyFill="1" applyAlignment="1" applyProtection="1">
      <alignment horizontal="left" wrapText="1"/>
      <protection/>
    </xf>
    <xf numFmtId="0" fontId="27" fillId="0" borderId="0" xfId="53" applyNumberFormat="1" applyFont="1" applyFill="1" applyAlignment="1" applyProtection="1">
      <alignment vertical="top" wrapText="1"/>
      <protection/>
    </xf>
    <xf numFmtId="0" fontId="2" fillId="0" borderId="0" xfId="75" applyFont="1" applyAlignment="1">
      <alignment wrapText="1"/>
      <protection/>
    </xf>
    <xf numFmtId="0" fontId="2" fillId="0" borderId="0" xfId="75" applyFont="1" applyAlignment="1">
      <alignment/>
      <protection/>
    </xf>
    <xf numFmtId="0" fontId="27" fillId="0" borderId="0" xfId="53" applyFont="1" applyFill="1" applyAlignment="1" applyProtection="1">
      <alignment/>
      <protection/>
    </xf>
    <xf numFmtId="0" fontId="27" fillId="0" borderId="0" xfId="53" applyFont="1" applyAlignment="1" applyProtection="1">
      <alignment/>
      <protection/>
    </xf>
    <xf numFmtId="0" fontId="10" fillId="0" borderId="11" xfId="95" applyFont="1" applyBorder="1" applyAlignment="1">
      <alignment horizontal="center" vertical="center" wrapText="1"/>
      <protection/>
    </xf>
    <xf numFmtId="0" fontId="10" fillId="0" borderId="0" xfId="95" applyFont="1" applyBorder="1" applyAlignment="1">
      <alignment horizontal="center" vertical="center" wrapText="1"/>
      <protection/>
    </xf>
    <xf numFmtId="0" fontId="10" fillId="0" borderId="10" xfId="95" applyFont="1" applyBorder="1" applyAlignment="1">
      <alignment horizontal="center" vertical="center" wrapText="1"/>
      <protection/>
    </xf>
    <xf numFmtId="0" fontId="2" fillId="0" borderId="0" xfId="95" applyFont="1" applyAlignment="1">
      <alignment vertical="center"/>
      <protection/>
    </xf>
    <xf numFmtId="0" fontId="2" fillId="0" borderId="0" xfId="95" applyFont="1" applyAlignment="1">
      <alignment vertical="center"/>
      <protection/>
    </xf>
    <xf numFmtId="0" fontId="0" fillId="0" borderId="0" xfId="78" applyFont="1" applyAlignment="1">
      <alignment wrapText="1"/>
      <protection/>
    </xf>
    <xf numFmtId="0" fontId="10" fillId="0" borderId="11" xfId="95" applyFont="1" applyBorder="1" applyAlignment="1">
      <alignment horizontal="center" vertical="center" wrapText="1"/>
      <protection/>
    </xf>
    <xf numFmtId="0" fontId="10" fillId="0" borderId="0" xfId="95" applyFont="1" applyBorder="1" applyAlignment="1">
      <alignment horizontal="center" vertical="center" wrapText="1"/>
      <protection/>
    </xf>
    <xf numFmtId="0" fontId="10" fillId="0" borderId="10" xfId="95" applyFont="1" applyBorder="1" applyAlignment="1">
      <alignment horizontal="center"/>
      <protection/>
    </xf>
    <xf numFmtId="0" fontId="2" fillId="0" borderId="0" xfId="95" applyFont="1" applyBorder="1" applyAlignment="1">
      <alignment horizontal="left" wrapText="1"/>
      <protection/>
    </xf>
    <xf numFmtId="0" fontId="0" fillId="0" borderId="0" xfId="76" applyFont="1" applyAlignment="1">
      <alignment horizontal="left"/>
      <protection/>
    </xf>
    <xf numFmtId="0" fontId="10" fillId="0" borderId="0" xfId="95" applyFont="1" applyAlignment="1">
      <alignment horizontal="center" vertical="center" wrapText="1"/>
      <protection/>
    </xf>
    <xf numFmtId="0" fontId="10" fillId="0" borderId="12" xfId="95" applyFont="1" applyBorder="1" applyAlignment="1">
      <alignment horizontal="center" vertical="center" wrapText="1"/>
      <protection/>
    </xf>
    <xf numFmtId="0" fontId="0" fillId="0" borderId="0" xfId="94" applyFont="1">
      <alignment/>
      <protection/>
    </xf>
    <xf numFmtId="0" fontId="0" fillId="0" borderId="0" xfId="94" applyFont="1">
      <alignment/>
      <protection/>
    </xf>
    <xf numFmtId="0" fontId="0" fillId="0" borderId="0" xfId="95" applyFont="1" applyFill="1" applyAlignment="1">
      <alignment horizontal="left"/>
      <protection/>
    </xf>
    <xf numFmtId="0" fontId="0" fillId="0" borderId="0" xfId="95" applyFont="1" applyFill="1" applyAlignment="1">
      <alignment horizontal="left" wrapText="1"/>
      <protection/>
    </xf>
    <xf numFmtId="0" fontId="10" fillId="0" borderId="19" xfId="95" applyFont="1" applyBorder="1" applyAlignment="1">
      <alignment horizontal="center"/>
      <protection/>
    </xf>
    <xf numFmtId="0" fontId="10" fillId="0" borderId="11" xfId="95" applyFont="1" applyBorder="1" applyAlignment="1">
      <alignment horizontal="center" vertical="center"/>
      <protection/>
    </xf>
    <xf numFmtId="0" fontId="10" fillId="0" borderId="0" xfId="95" applyFont="1" applyAlignment="1">
      <alignment horizontal="center" vertical="center"/>
      <protection/>
    </xf>
    <xf numFmtId="0" fontId="10" fillId="0" borderId="12" xfId="95" applyFont="1" applyBorder="1" applyAlignment="1">
      <alignment horizontal="center" vertical="center"/>
      <protection/>
    </xf>
    <xf numFmtId="1" fontId="10" fillId="0" borderId="0" xfId="94" applyNumberFormat="1" applyFont="1" applyBorder="1" applyAlignment="1">
      <alignment horizontal="center" vertical="center"/>
      <protection/>
    </xf>
    <xf numFmtId="1" fontId="10" fillId="0" borderId="10" xfId="94" applyNumberFormat="1" applyFont="1" applyBorder="1" applyAlignment="1">
      <alignment horizontal="center" vertical="center"/>
      <protection/>
    </xf>
    <xf numFmtId="0" fontId="0" fillId="0" borderId="0" xfId="95" applyFont="1" applyBorder="1" applyAlignment="1">
      <alignment vertical="center" wrapText="1"/>
      <protection/>
    </xf>
    <xf numFmtId="0" fontId="10" fillId="0" borderId="10" xfId="95" applyFont="1" applyBorder="1" applyAlignment="1">
      <alignment horizontal="center" vertical="center" wrapText="1"/>
      <protection/>
    </xf>
    <xf numFmtId="0" fontId="10" fillId="0" borderId="0" xfId="94" applyFont="1" applyBorder="1" applyAlignment="1">
      <alignment horizontal="center" vertical="center"/>
      <protection/>
    </xf>
    <xf numFmtId="0" fontId="10" fillId="0" borderId="10" xfId="94" applyFont="1" applyBorder="1" applyAlignment="1">
      <alignment horizontal="center" vertical="center"/>
      <protection/>
    </xf>
    <xf numFmtId="0" fontId="10" fillId="0" borderId="11" xfId="94" applyFont="1" applyBorder="1" applyAlignment="1">
      <alignment horizontal="center"/>
      <protection/>
    </xf>
    <xf numFmtId="0" fontId="0" fillId="0" borderId="0" xfId="95" applyFont="1" applyAlignment="1">
      <alignment horizontal="left" vertical="center"/>
      <protection/>
    </xf>
    <xf numFmtId="0" fontId="0" fillId="0" borderId="0" xfId="95" applyFont="1" applyBorder="1" applyAlignment="1">
      <alignment vertical="center"/>
      <protection/>
    </xf>
    <xf numFmtId="0" fontId="0" fillId="0" borderId="0" xfId="95" applyFont="1" applyBorder="1" applyAlignment="1">
      <alignment horizontal="left" vertical="center" wrapText="1"/>
      <protection/>
    </xf>
    <xf numFmtId="0" fontId="10" fillId="0" borderId="0" xfId="95" applyFont="1" applyBorder="1" applyAlignment="1">
      <alignment horizontal="center" vertical="center"/>
      <protection/>
    </xf>
    <xf numFmtId="0" fontId="10" fillId="0" borderId="10" xfId="95" applyFont="1" applyBorder="1" applyAlignment="1">
      <alignment horizontal="center" vertical="center"/>
      <protection/>
    </xf>
    <xf numFmtId="0" fontId="10" fillId="0" borderId="10" xfId="95" applyFont="1" applyBorder="1" applyAlignment="1">
      <alignment horizontal="center" vertical="top"/>
      <protection/>
    </xf>
    <xf numFmtId="0" fontId="2" fillId="0" borderId="0" xfId="95" applyFont="1" applyBorder="1" applyAlignment="1">
      <alignment vertical="center"/>
      <protection/>
    </xf>
    <xf numFmtId="0" fontId="2" fillId="0" borderId="0" xfId="95" applyFont="1" applyBorder="1" applyAlignment="1">
      <alignment vertical="center"/>
      <protection/>
    </xf>
    <xf numFmtId="1" fontId="10" fillId="0" borderId="0" xfId="94" applyNumberFormat="1" applyFont="1" applyBorder="1" applyAlignment="1">
      <alignment horizontal="center" vertical="center" wrapText="1"/>
      <protection/>
    </xf>
    <xf numFmtId="1" fontId="10" fillId="0" borderId="10" xfId="94" applyNumberFormat="1" applyFont="1" applyBorder="1" applyAlignment="1">
      <alignment horizontal="center" vertical="center" wrapText="1"/>
      <protection/>
    </xf>
    <xf numFmtId="0" fontId="10" fillId="0" borderId="0" xfId="94" applyFont="1" applyBorder="1" applyAlignment="1">
      <alignment horizontal="center" vertical="center" wrapText="1"/>
      <protection/>
    </xf>
    <xf numFmtId="0" fontId="10" fillId="0" borderId="10" xfId="94" applyFont="1" applyBorder="1" applyAlignment="1">
      <alignment horizontal="center" vertical="center" wrapText="1"/>
      <protection/>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left"/>
    </xf>
    <xf numFmtId="1" fontId="10" fillId="0" borderId="20" xfId="94" applyNumberFormat="1" applyFont="1" applyBorder="1" applyAlignment="1">
      <alignment horizontal="center" vertical="center" wrapText="1"/>
      <protection/>
    </xf>
    <xf numFmtId="1" fontId="10" fillId="0" borderId="0" xfId="94" applyNumberFormat="1" applyFont="1" applyAlignment="1">
      <alignment horizontal="center" vertical="center" wrapText="1"/>
      <protection/>
    </xf>
    <xf numFmtId="0" fontId="10" fillId="0" borderId="0" xfId="95" applyFont="1" applyBorder="1" applyAlignment="1">
      <alignment vertical="center"/>
      <protection/>
    </xf>
    <xf numFmtId="0" fontId="10" fillId="0" borderId="0" xfId="95" applyFont="1" applyBorder="1" applyAlignment="1">
      <alignment vertical="center"/>
      <protection/>
    </xf>
    <xf numFmtId="0" fontId="10" fillId="0" borderId="0" xfId="95" applyFont="1" applyFill="1" applyBorder="1" applyAlignment="1">
      <alignment vertical="center"/>
      <protection/>
    </xf>
    <xf numFmtId="0" fontId="10" fillId="0" borderId="0" xfId="95" applyFont="1" applyFill="1" applyBorder="1" applyAlignment="1">
      <alignment vertical="center"/>
      <protection/>
    </xf>
    <xf numFmtId="0" fontId="5" fillId="0" borderId="0" xfId="75" applyAlignment="1">
      <alignment vertical="center" wrapText="1"/>
      <protection/>
    </xf>
    <xf numFmtId="0" fontId="5" fillId="0" borderId="12" xfId="75" applyBorder="1" applyAlignment="1">
      <alignment vertical="center" wrapText="1"/>
      <protection/>
    </xf>
    <xf numFmtId="1" fontId="10" fillId="0" borderId="20" xfId="94" applyNumberFormat="1" applyFont="1" applyBorder="1" applyAlignment="1">
      <alignment horizontal="center" vertical="center"/>
      <protection/>
    </xf>
    <xf numFmtId="1" fontId="10" fillId="0" borderId="0" xfId="94" applyNumberFormat="1" applyFont="1" applyAlignment="1">
      <alignment horizontal="center" vertical="center"/>
      <protection/>
    </xf>
    <xf numFmtId="0" fontId="10" fillId="0" borderId="11" xfId="94" applyFont="1" applyBorder="1" applyAlignment="1">
      <alignment horizontal="center" vertical="center" wrapText="1"/>
      <protection/>
    </xf>
    <xf numFmtId="0" fontId="0" fillId="0" borderId="0" xfId="81" applyAlignment="1">
      <alignment vertical="center" wrapText="1"/>
      <protection/>
    </xf>
    <xf numFmtId="0" fontId="10" fillId="0" borderId="0" xfId="95" applyFont="1" applyBorder="1" applyAlignment="1">
      <alignment/>
      <protection/>
    </xf>
    <xf numFmtId="0" fontId="0" fillId="0" borderId="0" xfId="81" applyAlignment="1">
      <alignment horizontal="center" vertical="center" wrapText="1"/>
      <protection/>
    </xf>
    <xf numFmtId="0" fontId="0" fillId="0" borderId="11" xfId="81" applyBorder="1" applyAlignment="1">
      <alignment horizontal="center" vertical="center" wrapText="1"/>
      <protection/>
    </xf>
    <xf numFmtId="0" fontId="0" fillId="0" borderId="10" xfId="81" applyBorder="1" applyAlignment="1">
      <alignment horizontal="center" vertical="center" wrapText="1"/>
      <protection/>
    </xf>
    <xf numFmtId="0" fontId="10" fillId="0" borderId="0" xfId="95" applyFont="1" applyAlignment="1">
      <alignment horizontal="center" vertical="center" wrapText="1"/>
      <protection/>
    </xf>
    <xf numFmtId="0" fontId="10" fillId="0" borderId="0" xfId="95" applyFont="1" applyBorder="1" applyAlignment="1">
      <alignment horizontal="left"/>
      <protection/>
    </xf>
    <xf numFmtId="0" fontId="0" fillId="0" borderId="0" xfId="95" applyFont="1" applyBorder="1" applyAlignment="1">
      <alignment/>
      <protection/>
    </xf>
    <xf numFmtId="0" fontId="0" fillId="0" borderId="0" xfId="95" applyFont="1" applyBorder="1" applyAlignment="1">
      <alignment horizontal="left"/>
      <protection/>
    </xf>
    <xf numFmtId="1" fontId="10" fillId="0" borderId="11" xfId="94" applyNumberFormat="1" applyFont="1" applyBorder="1" applyAlignment="1">
      <alignment horizontal="center" vertical="center" wrapText="1"/>
      <protection/>
    </xf>
    <xf numFmtId="0" fontId="0" fillId="0" borderId="0" xfId="94" applyFont="1" applyAlignment="1">
      <alignment horizontal="left"/>
      <protection/>
    </xf>
    <xf numFmtId="0" fontId="0" fillId="0" borderId="0" xfId="95" applyFont="1" applyBorder="1" applyAlignment="1">
      <alignment horizontal="left" wrapText="1"/>
      <protection/>
    </xf>
    <xf numFmtId="0" fontId="0" fillId="0" borderId="0" xfId="95" applyFont="1" applyBorder="1" applyAlignment="1">
      <alignment horizontal="left" wrapText="1"/>
      <protection/>
    </xf>
    <xf numFmtId="0" fontId="0" fillId="0" borderId="0" xfId="95" applyFont="1" applyAlignment="1">
      <alignment horizontal="left"/>
      <protection/>
    </xf>
    <xf numFmtId="0" fontId="5" fillId="0" borderId="0" xfId="75" applyFont="1" applyAlignment="1">
      <alignment vertical="center" wrapText="1"/>
      <protection/>
    </xf>
    <xf numFmtId="0" fontId="2" fillId="0" borderId="0" xfId="95" applyFont="1" applyAlignment="1">
      <alignment horizontal="left" vertical="center"/>
      <protection/>
    </xf>
    <xf numFmtId="0" fontId="2" fillId="0" borderId="0" xfId="95" applyFont="1" applyAlignment="1">
      <alignment horizontal="left" vertical="center"/>
      <protection/>
    </xf>
    <xf numFmtId="0" fontId="10" fillId="0" borderId="10" xfId="95" applyFont="1" applyBorder="1" applyAlignment="1">
      <alignment horizontal="center"/>
      <protection/>
    </xf>
    <xf numFmtId="0" fontId="5" fillId="0" borderId="0" xfId="75" applyAlignment="1">
      <alignment horizontal="center" vertical="center" wrapText="1"/>
      <protection/>
    </xf>
    <xf numFmtId="1" fontId="10" fillId="0" borderId="0" xfId="94" applyNumberFormat="1" applyFont="1" applyAlignment="1">
      <alignment horizontal="center" vertical="center" wrapText="1"/>
      <protection/>
    </xf>
    <xf numFmtId="0" fontId="0" fillId="0" borderId="0" xfId="95" applyFont="1" applyBorder="1" applyAlignment="1">
      <alignment vertical="top" wrapText="1"/>
      <protection/>
    </xf>
    <xf numFmtId="0" fontId="0" fillId="0" borderId="0" xfId="0" applyAlignment="1">
      <alignment vertical="top" wrapText="1"/>
    </xf>
    <xf numFmtId="0" fontId="32" fillId="0" borderId="0" xfId="95" applyFont="1" applyBorder="1" applyAlignment="1">
      <alignment horizontal="left"/>
      <protection/>
    </xf>
    <xf numFmtId="0" fontId="0" fillId="0" borderId="0" xfId="95" applyFont="1" applyBorder="1" applyAlignment="1">
      <alignment vertical="top" wrapText="1"/>
      <protection/>
    </xf>
    <xf numFmtId="1" fontId="10" fillId="0" borderId="0" xfId="94" applyNumberFormat="1" applyFont="1" applyFill="1" applyBorder="1" applyAlignment="1">
      <alignment horizontal="center" vertical="center" wrapText="1"/>
      <protection/>
    </xf>
    <xf numFmtId="0" fontId="5" fillId="0" borderId="0" xfId="75" applyFill="1" applyBorder="1" applyAlignment="1">
      <alignment horizontal="center" vertical="center" wrapText="1"/>
      <protection/>
    </xf>
    <xf numFmtId="1" fontId="10" fillId="0" borderId="21" xfId="94" applyNumberFormat="1" applyFont="1" applyBorder="1" applyAlignment="1">
      <alignment horizontal="center" vertical="center" wrapText="1"/>
      <protection/>
    </xf>
    <xf numFmtId="0" fontId="5" fillId="0" borderId="21" xfId="75" applyBorder="1" applyAlignment="1">
      <alignment horizontal="center" vertical="center" wrapText="1"/>
      <protection/>
    </xf>
    <xf numFmtId="0" fontId="10" fillId="0" borderId="20" xfId="95" applyFont="1" applyBorder="1" applyAlignment="1">
      <alignment horizontal="left"/>
      <protection/>
    </xf>
    <xf numFmtId="1" fontId="10" fillId="0" borderId="17" xfId="94" applyNumberFormat="1" applyFont="1" applyBorder="1" applyAlignment="1">
      <alignment horizontal="center" vertical="center" wrapText="1"/>
      <protection/>
    </xf>
    <xf numFmtId="0" fontId="0" fillId="0" borderId="0" xfId="95" applyFont="1" applyBorder="1" applyAlignment="1">
      <alignment horizontal="left" vertical="top"/>
      <protection/>
    </xf>
    <xf numFmtId="0" fontId="0" fillId="0" borderId="0" xfId="95" applyFont="1" applyBorder="1" applyAlignment="1">
      <alignment horizontal="left" vertical="top"/>
      <protection/>
    </xf>
    <xf numFmtId="0" fontId="0" fillId="0" borderId="0" xfId="94" applyFont="1" applyAlignment="1">
      <alignment vertical="top"/>
      <protection/>
    </xf>
    <xf numFmtId="0" fontId="0" fillId="0" borderId="0" xfId="95" applyFont="1" applyAlignment="1">
      <alignment horizontal="left" vertical="top"/>
      <protection/>
    </xf>
    <xf numFmtId="0" fontId="0" fillId="0" borderId="0" xfId="95" applyFont="1" applyBorder="1" applyAlignment="1">
      <alignment horizontal="left" vertical="top" wrapText="1"/>
      <protection/>
    </xf>
    <xf numFmtId="0" fontId="10" fillId="0" borderId="0" xfId="94" applyFont="1" applyAlignment="1">
      <alignment horizontal="center" vertical="center" wrapText="1"/>
      <protection/>
    </xf>
    <xf numFmtId="0" fontId="0" fillId="0" borderId="0" xfId="95" applyFont="1" applyFill="1" applyBorder="1" applyAlignment="1">
      <alignment wrapText="1"/>
      <protection/>
    </xf>
    <xf numFmtId="0" fontId="0" fillId="0" borderId="0" xfId="95" applyFont="1" applyFill="1" applyBorder="1" applyAlignment="1">
      <alignment/>
      <protection/>
    </xf>
    <xf numFmtId="0" fontId="0" fillId="0" borderId="0" xfId="82" applyFont="1" applyAlignment="1">
      <alignment wrapText="1"/>
      <protection/>
    </xf>
    <xf numFmtId="0" fontId="0" fillId="0" borderId="0" xfId="95" applyFont="1" applyBorder="1" applyAlignment="1">
      <alignment wrapText="1"/>
      <protection/>
    </xf>
    <xf numFmtId="0" fontId="0" fillId="0" borderId="0" xfId="82" applyAlignment="1">
      <alignment wrapText="1"/>
      <protection/>
    </xf>
    <xf numFmtId="0" fontId="10" fillId="0" borderId="0" xfId="0" applyFont="1" applyAlignment="1">
      <alignment horizontal="right" vertical="top" wrapText="1"/>
    </xf>
    <xf numFmtId="0" fontId="12" fillId="0" borderId="0" xfId="0" applyFont="1" applyFill="1" applyAlignment="1">
      <alignment/>
    </xf>
    <xf numFmtId="167" fontId="12" fillId="0" borderId="0" xfId="95" applyNumberFormat="1" applyFont="1" applyBorder="1" applyAlignment="1">
      <alignment horizontal="left"/>
      <protection/>
    </xf>
    <xf numFmtId="167" fontId="12" fillId="0" borderId="0" xfId="95" applyNumberFormat="1" applyFont="1" applyFill="1" applyBorder="1" applyAlignment="1">
      <alignment horizontal="left" vertical="center"/>
      <protection/>
    </xf>
    <xf numFmtId="0" fontId="12" fillId="0" borderId="0" xfId="0" applyFont="1" applyAlignment="1">
      <alignment/>
    </xf>
    <xf numFmtId="0" fontId="0" fillId="0" borderId="0" xfId="94" applyFont="1" applyAlignment="1">
      <alignment wrapText="1"/>
      <protection/>
    </xf>
    <xf numFmtId="0" fontId="0" fillId="0" borderId="0" xfId="82" applyFont="1">
      <alignment/>
      <protection/>
    </xf>
    <xf numFmtId="0" fontId="10" fillId="0" borderId="0" xfId="0" applyFont="1" applyAlignment="1">
      <alignment/>
    </xf>
    <xf numFmtId="0" fontId="2" fillId="0" borderId="0" xfId="0" applyFont="1" applyAlignment="1">
      <alignment horizontal="left" wrapText="1"/>
    </xf>
    <xf numFmtId="0" fontId="2" fillId="0" borderId="0" xfId="0" applyFont="1" applyAlignment="1">
      <alignment horizontal="left" wrapText="1"/>
    </xf>
    <xf numFmtId="0" fontId="0" fillId="0" borderId="0" xfId="94" applyFont="1" applyAlignment="1">
      <alignment horizontal="left"/>
      <protection/>
    </xf>
    <xf numFmtId="167" fontId="10" fillId="0" borderId="16" xfId="95" applyNumberFormat="1" applyFont="1" applyBorder="1" applyAlignment="1">
      <alignment horizontal="center"/>
      <protection/>
    </xf>
    <xf numFmtId="0" fontId="2" fillId="0" borderId="0" xfId="0" applyFont="1" applyAlignment="1">
      <alignment horizontal="left"/>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0" fillId="0" borderId="0" xfId="95" applyFont="1" applyFill="1" applyAlignment="1">
      <alignment horizontal="left"/>
      <protection/>
    </xf>
    <xf numFmtId="0" fontId="0" fillId="0" borderId="0" xfId="95" applyFont="1" applyFill="1" applyAlignment="1">
      <alignment horizontal="left" wrapText="1"/>
      <protection/>
    </xf>
    <xf numFmtId="0" fontId="5" fillId="0" borderId="0" xfId="75" applyFont="1" applyAlignment="1">
      <alignment vertical="center" wrapText="1"/>
      <protection/>
    </xf>
    <xf numFmtId="0" fontId="5" fillId="0" borderId="12" xfId="75" applyFont="1" applyBorder="1" applyAlignment="1">
      <alignment vertical="center" wrapText="1"/>
      <protection/>
    </xf>
    <xf numFmtId="0" fontId="0" fillId="0" borderId="0" xfId="0" applyAlignment="1">
      <alignment wrapText="1"/>
    </xf>
    <xf numFmtId="0" fontId="5" fillId="0" borderId="0" xfId="75" applyBorder="1" applyAlignment="1">
      <alignment vertical="center" wrapText="1"/>
      <protection/>
    </xf>
    <xf numFmtId="0" fontId="5" fillId="0" borderId="10" xfId="75" applyBorder="1" applyAlignment="1">
      <alignment vertical="center" wrapText="1"/>
      <protection/>
    </xf>
    <xf numFmtId="0" fontId="0" fillId="0" borderId="0" xfId="95" applyFont="1" applyBorder="1" applyAlignment="1">
      <alignment wrapText="1"/>
      <protection/>
    </xf>
    <xf numFmtId="0" fontId="5" fillId="0" borderId="10" xfId="75" applyBorder="1" applyAlignment="1">
      <alignment horizontal="center" vertical="center" wrapText="1"/>
      <protection/>
    </xf>
    <xf numFmtId="0" fontId="0" fillId="0" borderId="0" xfId="84" applyFont="1" applyBorder="1" applyAlignment="1">
      <alignment wrapText="1"/>
      <protection/>
    </xf>
    <xf numFmtId="0" fontId="10" fillId="0" borderId="11" xfId="95" applyFont="1" applyBorder="1" applyAlignment="1">
      <alignment horizontal="center" vertical="center"/>
      <protection/>
    </xf>
    <xf numFmtId="0" fontId="5" fillId="0" borderId="0" xfId="75" applyBorder="1" applyAlignment="1">
      <alignment horizontal="center" vertical="center"/>
      <protection/>
    </xf>
    <xf numFmtId="0" fontId="5" fillId="0" borderId="10" xfId="75" applyBorder="1" applyAlignment="1">
      <alignment horizontal="center" vertical="center"/>
      <protection/>
    </xf>
    <xf numFmtId="0" fontId="5" fillId="0" borderId="0" xfId="75" applyBorder="1" applyAlignment="1">
      <alignment horizontal="center" vertical="center" wrapText="1"/>
      <protection/>
    </xf>
    <xf numFmtId="0" fontId="10" fillId="0" borderId="16" xfId="95" applyFont="1" applyBorder="1" applyAlignment="1">
      <alignment horizontal="center"/>
      <protection/>
    </xf>
    <xf numFmtId="0" fontId="0" fillId="0" borderId="0" xfId="95" applyFont="1" applyBorder="1" applyAlignment="1">
      <alignment/>
      <protection/>
    </xf>
    <xf numFmtId="0" fontId="0" fillId="0" borderId="0" xfId="94" applyFont="1" applyAlignment="1">
      <alignment wrapText="1"/>
      <protection/>
    </xf>
    <xf numFmtId="0" fontId="0" fillId="0" borderId="0" xfId="85" applyFont="1" applyAlignment="1">
      <alignment wrapText="1"/>
      <protection/>
    </xf>
    <xf numFmtId="0" fontId="0" fillId="0" borderId="0" xfId="85" applyAlignment="1">
      <alignment wrapText="1"/>
      <protection/>
    </xf>
    <xf numFmtId="0" fontId="0" fillId="0" borderId="0" xfId="86" applyFont="1" applyAlignment="1">
      <alignment horizontal="left"/>
      <protection/>
    </xf>
    <xf numFmtId="0" fontId="2" fillId="0" borderId="0" xfId="0" applyFont="1" applyAlignment="1">
      <alignment/>
    </xf>
    <xf numFmtId="0" fontId="2" fillId="0" borderId="0" xfId="0" applyFont="1" applyAlignment="1">
      <alignment/>
    </xf>
    <xf numFmtId="0" fontId="5" fillId="0" borderId="0" xfId="0" applyFont="1" applyAlignment="1">
      <alignment wrapText="1"/>
    </xf>
    <xf numFmtId="0" fontId="0" fillId="0" borderId="0" xfId="0" applyAlignment="1">
      <alignment/>
    </xf>
    <xf numFmtId="167" fontId="12" fillId="0" borderId="0" xfId="95" applyNumberFormat="1" applyFont="1" applyBorder="1" applyAlignment="1">
      <alignment horizontal="left" vertical="center"/>
      <protection/>
    </xf>
    <xf numFmtId="0" fontId="20" fillId="0" borderId="0" xfId="94" applyFont="1" applyAlignment="1">
      <alignment wrapText="1"/>
      <protection/>
    </xf>
    <xf numFmtId="0" fontId="12" fillId="0" borderId="0" xfId="0" applyFont="1" applyFill="1" applyAlignment="1">
      <alignment/>
    </xf>
    <xf numFmtId="0" fontId="10" fillId="0" borderId="16" xfId="95" applyFont="1" applyBorder="1" applyAlignment="1">
      <alignment horizontal="center" vertical="center"/>
      <protection/>
    </xf>
    <xf numFmtId="0" fontId="20" fillId="0" borderId="11" xfId="75" applyFont="1" applyBorder="1" applyAlignment="1">
      <alignment horizontal="center" vertical="center" wrapText="1"/>
      <protection/>
    </xf>
    <xf numFmtId="0" fontId="0" fillId="0" borderId="0" xfId="83" applyAlignment="1">
      <alignment wrapText="1"/>
      <protection/>
    </xf>
    <xf numFmtId="167" fontId="10" fillId="0" borderId="0" xfId="95" applyNumberFormat="1" applyFont="1" applyBorder="1" applyAlignment="1" quotePrefix="1">
      <alignment horizontal="right" wrapText="1"/>
      <protection/>
    </xf>
    <xf numFmtId="0" fontId="2" fillId="0" borderId="0" xfId="0" applyFont="1" applyAlignment="1">
      <alignment horizontal="left"/>
    </xf>
    <xf numFmtId="0" fontId="0" fillId="0" borderId="0" xfId="77" applyFont="1" applyAlignment="1">
      <alignment horizontal="left"/>
      <protection/>
    </xf>
    <xf numFmtId="0" fontId="0" fillId="0" borderId="0" xfId="77" applyFont="1" applyAlignment="1">
      <alignment horizontal="left"/>
      <protection/>
    </xf>
    <xf numFmtId="0" fontId="0" fillId="0" borderId="0" xfId="0" applyFont="1" applyBorder="1" applyAlignment="1">
      <alignment wrapText="1"/>
    </xf>
    <xf numFmtId="0" fontId="2" fillId="0" borderId="0" xfId="95" applyFont="1" applyAlignment="1">
      <alignment wrapText="1"/>
      <protection/>
    </xf>
    <xf numFmtId="0" fontId="5" fillId="0" borderId="0" xfId="75" applyAlignment="1">
      <alignment wrapText="1"/>
      <protection/>
    </xf>
    <xf numFmtId="0" fontId="10" fillId="0" borderId="14" xfId="75" applyFont="1" applyBorder="1" applyAlignment="1">
      <alignment horizontal="center" vertical="center"/>
      <protection/>
    </xf>
    <xf numFmtId="0" fontId="10" fillId="0" borderId="0" xfId="75" applyFont="1" applyBorder="1" applyAlignment="1">
      <alignment horizontal="center" vertical="center"/>
      <protection/>
    </xf>
    <xf numFmtId="0" fontId="10" fillId="0" borderId="10" xfId="75" applyFont="1" applyBorder="1" applyAlignment="1">
      <alignment horizontal="center" vertical="center"/>
      <protection/>
    </xf>
    <xf numFmtId="1" fontId="10" fillId="0" borderId="14" xfId="95" applyNumberFormat="1" applyFont="1" applyBorder="1" applyAlignment="1" quotePrefix="1">
      <alignment horizontal="center" vertical="center"/>
      <protection/>
    </xf>
    <xf numFmtId="1" fontId="10" fillId="0" borderId="0" xfId="95" applyNumberFormat="1" applyFont="1" applyBorder="1" applyAlignment="1" quotePrefix="1">
      <alignment horizontal="center" vertical="center"/>
      <protection/>
    </xf>
    <xf numFmtId="1" fontId="10" fillId="0" borderId="10" xfId="95" applyNumberFormat="1" applyFont="1" applyBorder="1" applyAlignment="1" quotePrefix="1">
      <alignment horizontal="center" vertical="center"/>
      <protection/>
    </xf>
    <xf numFmtId="1" fontId="10" fillId="0" borderId="14" xfId="95" applyNumberFormat="1" applyFont="1" applyFill="1" applyBorder="1" applyAlignment="1">
      <alignment horizontal="center" vertical="center"/>
      <protection/>
    </xf>
    <xf numFmtId="1" fontId="10" fillId="0" borderId="0" xfId="95" applyNumberFormat="1" applyFont="1" applyFill="1" applyBorder="1" applyAlignment="1">
      <alignment horizontal="center" vertical="center"/>
      <protection/>
    </xf>
    <xf numFmtId="1" fontId="10" fillId="0" borderId="10" xfId="95" applyNumberFormat="1" applyFont="1" applyFill="1" applyBorder="1" applyAlignment="1">
      <alignment horizontal="center" vertical="center"/>
      <protection/>
    </xf>
    <xf numFmtId="0" fontId="0" fillId="0" borderId="0" xfId="95" applyFont="1" applyBorder="1" applyAlignment="1">
      <alignment horizontal="left"/>
      <protection/>
    </xf>
    <xf numFmtId="0" fontId="0" fillId="0" borderId="0" xfId="0" applyFont="1" applyFill="1" applyBorder="1" applyAlignment="1">
      <alignment horizontal="left"/>
    </xf>
    <xf numFmtId="0" fontId="0" fillId="0" borderId="0" xfId="0" applyFont="1" applyFill="1" applyBorder="1" applyAlignment="1">
      <alignment horizontal="left"/>
    </xf>
    <xf numFmtId="0" fontId="20" fillId="0" borderId="0" xfId="0" applyFont="1" applyFill="1" applyBorder="1" applyAlignment="1">
      <alignment horizontal="left"/>
    </xf>
    <xf numFmtId="0" fontId="10" fillId="0" borderId="0" xfId="94" applyFont="1" applyAlignment="1">
      <alignment horizontal="left"/>
      <protection/>
    </xf>
    <xf numFmtId="0" fontId="5" fillId="0" borderId="0" xfId="94" applyFont="1" applyAlignment="1">
      <alignment horizontal="left"/>
      <protection/>
    </xf>
    <xf numFmtId="0" fontId="5" fillId="0" borderId="0" xfId="94" applyFont="1" applyAlignment="1">
      <alignment horizontal="left"/>
      <protection/>
    </xf>
    <xf numFmtId="0" fontId="5" fillId="0" borderId="0" xfId="94" applyFont="1" applyAlignment="1">
      <alignment wrapText="1"/>
      <protection/>
    </xf>
    <xf numFmtId="0" fontId="10" fillId="0" borderId="0" xfId="94" applyFont="1" applyAlignment="1">
      <alignment wrapText="1"/>
      <protection/>
    </xf>
    <xf numFmtId="0" fontId="10" fillId="0" borderId="0" xfId="75" applyFont="1" applyAlignment="1">
      <alignment wrapText="1"/>
      <protection/>
    </xf>
    <xf numFmtId="0" fontId="10" fillId="0" borderId="0" xfId="75" applyFont="1" applyAlignment="1">
      <alignment horizontal="left"/>
      <protection/>
    </xf>
    <xf numFmtId="0" fontId="2" fillId="0" borderId="0" xfId="95" applyFont="1" applyAlignment="1">
      <alignment horizontal="left" wrapText="1"/>
      <protection/>
    </xf>
    <xf numFmtId="0" fontId="5" fillId="0" borderId="0" xfId="75" applyFont="1" applyAlignment="1">
      <alignment wrapText="1"/>
      <protection/>
    </xf>
    <xf numFmtId="0" fontId="5" fillId="0" borderId="0" xfId="75" applyFont="1" applyAlignment="1">
      <alignment horizontal="left" wrapText="1"/>
      <protection/>
    </xf>
    <xf numFmtId="0" fontId="5" fillId="0" borderId="0" xfId="75" applyFont="1" applyAlignment="1">
      <alignment horizontal="left"/>
      <protection/>
    </xf>
    <xf numFmtId="0" fontId="10" fillId="0" borderId="14" xfId="75" applyFont="1" applyBorder="1" applyAlignment="1">
      <alignment horizontal="left" vertical="center"/>
      <protection/>
    </xf>
    <xf numFmtId="0" fontId="10" fillId="0" borderId="0" xfId="75" applyFont="1" applyBorder="1" applyAlignment="1">
      <alignment horizontal="left" vertical="center"/>
      <protection/>
    </xf>
    <xf numFmtId="0" fontId="10" fillId="0" borderId="10" xfId="75" applyFont="1" applyBorder="1" applyAlignment="1">
      <alignment horizontal="left" vertical="center"/>
      <protection/>
    </xf>
    <xf numFmtId="0" fontId="91" fillId="0" borderId="22" xfId="0" applyFont="1" applyBorder="1" applyAlignment="1">
      <alignment horizontal="center" vertical="center"/>
    </xf>
    <xf numFmtId="0" fontId="104" fillId="0" borderId="0" xfId="0" applyFont="1" applyAlignment="1">
      <alignment horizontal="left" vertical="top"/>
    </xf>
    <xf numFmtId="0" fontId="91" fillId="0" borderId="14" xfId="0" applyFont="1" applyBorder="1" applyAlignment="1">
      <alignment horizontal="right" vertical="top" wrapText="1"/>
    </xf>
    <xf numFmtId="0" fontId="91" fillId="0" borderId="0" xfId="0" applyFont="1" applyAlignment="1">
      <alignment horizontal="right" vertical="top" wrapText="1"/>
    </xf>
    <xf numFmtId="0" fontId="75" fillId="0" borderId="0" xfId="0" applyFont="1" applyAlignment="1">
      <alignment vertical="top"/>
    </xf>
    <xf numFmtId="0" fontId="75" fillId="0" borderId="0" xfId="0" applyFont="1" applyAlignment="1">
      <alignment horizontal="left" vertical="top"/>
    </xf>
    <xf numFmtId="0" fontId="91" fillId="0" borderId="14" xfId="0" applyFont="1" applyBorder="1" applyAlignment="1">
      <alignment horizontal="center" vertical="center"/>
    </xf>
    <xf numFmtId="0" fontId="91" fillId="0" borderId="10" xfId="0" applyFont="1" applyBorder="1" applyAlignment="1">
      <alignment horizontal="center" vertical="center"/>
    </xf>
    <xf numFmtId="0" fontId="91" fillId="0" borderId="14" xfId="0" applyFont="1" applyBorder="1" applyAlignment="1">
      <alignment horizontal="center" vertical="top" wrapText="1"/>
    </xf>
    <xf numFmtId="0" fontId="91" fillId="0" borderId="10" xfId="0" applyFont="1" applyBorder="1" applyAlignment="1">
      <alignment horizontal="center" vertical="top" wrapText="1"/>
    </xf>
    <xf numFmtId="0" fontId="91" fillId="0" borderId="0" xfId="0" applyFont="1" applyAlignment="1">
      <alignment horizontal="center" vertical="center"/>
    </xf>
    <xf numFmtId="0" fontId="91" fillId="0" borderId="14"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10" xfId="0" applyFont="1" applyBorder="1" applyAlignment="1">
      <alignment horizontal="center" vertical="top"/>
    </xf>
    <xf numFmtId="0" fontId="91" fillId="0" borderId="11" xfId="0" applyFont="1" applyBorder="1" applyAlignment="1">
      <alignment vertical="center"/>
    </xf>
    <xf numFmtId="0" fontId="0" fillId="0" borderId="0" xfId="0" applyFont="1" applyFill="1" applyBorder="1" applyAlignment="1">
      <alignment/>
    </xf>
    <xf numFmtId="0" fontId="5" fillId="0" borderId="0" xfId="94" applyFont="1" applyFill="1">
      <alignment/>
      <protection/>
    </xf>
    <xf numFmtId="0" fontId="23" fillId="0" borderId="0" xfId="94" applyFont="1" applyFill="1">
      <alignment/>
      <protection/>
    </xf>
    <xf numFmtId="0" fontId="5" fillId="0" borderId="0" xfId="94" applyFont="1" applyFill="1">
      <alignment/>
      <protection/>
    </xf>
    <xf numFmtId="0" fontId="10" fillId="0" borderId="0" xfId="75" applyFont="1" applyBorder="1" applyAlignment="1">
      <alignment horizontal="left" vertical="top"/>
      <protection/>
    </xf>
    <xf numFmtId="1" fontId="10" fillId="0" borderId="14" xfId="95" applyNumberFormat="1" applyFont="1" applyBorder="1" applyAlignment="1" quotePrefix="1">
      <alignment horizontal="right" vertical="center"/>
      <protection/>
    </xf>
    <xf numFmtId="1" fontId="10" fillId="0" borderId="0" xfId="95" applyNumberFormat="1" applyFont="1" applyBorder="1" applyAlignment="1" quotePrefix="1">
      <alignment horizontal="right" vertical="center"/>
      <protection/>
    </xf>
    <xf numFmtId="1" fontId="10" fillId="0" borderId="10" xfId="95" applyNumberFormat="1" applyFont="1" applyBorder="1" applyAlignment="1" quotePrefix="1">
      <alignment horizontal="right" vertical="center"/>
      <protection/>
    </xf>
    <xf numFmtId="0" fontId="10" fillId="0" borderId="0" xfId="94" applyFont="1" applyFill="1">
      <alignment/>
      <protection/>
    </xf>
    <xf numFmtId="0" fontId="96" fillId="0" borderId="0" xfId="0" applyFont="1" applyFill="1" applyBorder="1" applyAlignment="1">
      <alignment/>
    </xf>
    <xf numFmtId="0" fontId="91" fillId="0" borderId="0" xfId="0" applyFont="1" applyAlignment="1">
      <alignment vertical="top"/>
    </xf>
    <xf numFmtId="0" fontId="91" fillId="0" borderId="0" xfId="0" applyFont="1" applyFill="1" applyAlignment="1">
      <alignment vertical="top"/>
    </xf>
    <xf numFmtId="0" fontId="105" fillId="0" borderId="0" xfId="0" applyFont="1" applyFill="1" applyBorder="1" applyAlignment="1">
      <alignment horizontal="left" vertical="top"/>
    </xf>
    <xf numFmtId="0" fontId="2" fillId="0" borderId="0" xfId="0" applyFont="1" applyAlignment="1">
      <alignment wrapText="1"/>
    </xf>
    <xf numFmtId="0" fontId="2" fillId="0" borderId="0" xfId="97" applyFont="1" applyAlignment="1">
      <alignment horizontal="left" vertical="top"/>
      <protection/>
    </xf>
    <xf numFmtId="0" fontId="12" fillId="0" borderId="0" xfId="0" applyFont="1" applyAlignment="1">
      <alignment/>
    </xf>
    <xf numFmtId="0" fontId="5" fillId="0" borderId="0" xfId="97" applyFont="1" applyAlignment="1">
      <alignment horizontal="left" vertical="top"/>
      <protection/>
    </xf>
    <xf numFmtId="0" fontId="0" fillId="0" borderId="0" xfId="0" applyFont="1" applyAlignment="1">
      <alignment wrapText="1"/>
    </xf>
    <xf numFmtId="0" fontId="5" fillId="0" borderId="0" xfId="0" applyFont="1" applyAlignment="1">
      <alignment/>
    </xf>
    <xf numFmtId="0" fontId="11" fillId="0" borderId="0" xfId="0" applyFont="1" applyAlignment="1">
      <alignment/>
    </xf>
    <xf numFmtId="0" fontId="5" fillId="0" borderId="0" xfId="0" applyFont="1" applyAlignment="1">
      <alignment horizontal="left" vertical="top"/>
    </xf>
    <xf numFmtId="0" fontId="5" fillId="0" borderId="0" xfId="0" applyFont="1" applyFill="1" applyAlignment="1">
      <alignment/>
    </xf>
    <xf numFmtId="0" fontId="5" fillId="0" borderId="0" xfId="0" applyFont="1" applyAlignment="1">
      <alignment horizontal="center" vertical="top" wrapText="1"/>
    </xf>
    <xf numFmtId="0" fontId="5" fillId="0" borderId="0" xfId="69" applyFont="1" applyAlignment="1">
      <alignment horizontal="left" vertical="top"/>
      <protection/>
    </xf>
    <xf numFmtId="0" fontId="5" fillId="0" borderId="0" xfId="69" applyFont="1" applyAlignment="1">
      <alignment horizontal="left" vertical="top" wrapText="1"/>
      <protection/>
    </xf>
    <xf numFmtId="0" fontId="11" fillId="0" borderId="0" xfId="0" applyFont="1" applyAlignment="1">
      <alignment horizontal="left"/>
    </xf>
    <xf numFmtId="0" fontId="19" fillId="0" borderId="0" xfId="0" applyFont="1" applyAlignment="1">
      <alignment horizontal="left" vertical="top"/>
    </xf>
    <xf numFmtId="0" fontId="12" fillId="0" borderId="0" xfId="0" applyFont="1" applyAlignment="1">
      <alignment horizontal="left"/>
    </xf>
    <xf numFmtId="3" fontId="0" fillId="33" borderId="0" xfId="61" applyNumberFormat="1" applyFont="1" applyFill="1" applyAlignment="1">
      <alignment horizontal="left"/>
      <protection/>
    </xf>
    <xf numFmtId="0" fontId="0" fillId="33" borderId="0" xfId="61" applyFont="1" applyFill="1" applyAlignment="1">
      <alignment/>
      <protection/>
    </xf>
    <xf numFmtId="0" fontId="41" fillId="33" borderId="0" xfId="61" applyFont="1" applyFill="1" applyBorder="1">
      <alignment/>
      <protection/>
    </xf>
    <xf numFmtId="0" fontId="10" fillId="33" borderId="0" xfId="61" applyFont="1" applyFill="1" applyAlignment="1">
      <alignment horizontal="right" wrapText="1"/>
      <protection/>
    </xf>
    <xf numFmtId="0" fontId="5" fillId="33" borderId="0" xfId="61" applyFill="1" applyAlignment="1">
      <alignment horizontal="right" wrapText="1"/>
      <protection/>
    </xf>
    <xf numFmtId="0" fontId="38" fillId="33" borderId="0" xfId="61" applyNumberFormat="1" applyFont="1" applyFill="1" applyAlignment="1">
      <alignment/>
      <protection/>
    </xf>
    <xf numFmtId="0" fontId="41" fillId="33" borderId="0" xfId="55" applyFont="1" applyFill="1" applyAlignment="1" applyProtection="1">
      <alignment/>
      <protection/>
    </xf>
    <xf numFmtId="3" fontId="23" fillId="33" borderId="0" xfId="61" applyNumberFormat="1" applyFont="1" applyFill="1" applyAlignment="1">
      <alignment horizontal="left"/>
      <protection/>
    </xf>
    <xf numFmtId="0" fontId="10" fillId="0" borderId="11" xfId="95" applyFont="1" applyBorder="1" applyAlignment="1">
      <alignment horizontal="centerContinuous" vertical="center"/>
      <protection/>
    </xf>
    <xf numFmtId="0" fontId="10" fillId="0" borderId="0" xfId="95" applyFont="1" applyBorder="1" applyAlignment="1">
      <alignment horizontal="center" vertical="center"/>
      <protection/>
    </xf>
    <xf numFmtId="0" fontId="10" fillId="0" borderId="0" xfId="95" applyFont="1" applyBorder="1" applyAlignment="1">
      <alignment horizontal="centerContinuous" vertical="center"/>
      <protection/>
    </xf>
    <xf numFmtId="0" fontId="10" fillId="0" borderId="10" xfId="95" applyFont="1" applyBorder="1" applyAlignment="1">
      <alignment horizontal="center" vertical="center"/>
      <protection/>
    </xf>
    <xf numFmtId="0" fontId="5" fillId="0" borderId="0" xfId="78" applyFont="1" applyAlignment="1">
      <alignment vertical="center"/>
      <protection/>
    </xf>
    <xf numFmtId="0" fontId="10" fillId="0" borderId="19" xfId="95" applyFont="1" applyBorder="1" applyAlignment="1">
      <alignment horizontal="center" vertical="center"/>
      <protection/>
    </xf>
    <xf numFmtId="0" fontId="5" fillId="0" borderId="12" xfId="95" applyFont="1" applyBorder="1" applyAlignment="1">
      <alignment horizontal="center" vertical="center"/>
      <protection/>
    </xf>
    <xf numFmtId="1" fontId="5" fillId="0" borderId="12" xfId="95" applyNumberFormat="1" applyFont="1" applyBorder="1" applyAlignment="1">
      <alignment horizontal="center" vertical="center"/>
      <protection/>
    </xf>
    <xf numFmtId="0" fontId="10" fillId="0" borderId="16" xfId="95" applyFont="1" applyBorder="1" applyAlignment="1">
      <alignment horizontal="center" vertical="center"/>
      <protection/>
    </xf>
    <xf numFmtId="0" fontId="10" fillId="0" borderId="11" xfId="94" applyFont="1" applyBorder="1" applyAlignment="1">
      <alignment horizontal="center" vertical="center" wrapText="1"/>
      <protection/>
    </xf>
    <xf numFmtId="1" fontId="10" fillId="0" borderId="11" xfId="94" applyNumberFormat="1" applyFont="1" applyBorder="1" applyAlignment="1">
      <alignment horizontal="center" vertical="center" wrapText="1"/>
      <protection/>
    </xf>
    <xf numFmtId="0" fontId="10" fillId="0" borderId="12" xfId="94" applyFont="1" applyBorder="1" applyAlignment="1">
      <alignment horizontal="center" vertical="center" wrapText="1"/>
      <protection/>
    </xf>
    <xf numFmtId="1" fontId="10" fillId="0" borderId="12" xfId="94" applyNumberFormat="1" applyFont="1" applyBorder="1" applyAlignment="1">
      <alignment horizontal="center" vertical="center" wrapText="1"/>
      <protection/>
    </xf>
    <xf numFmtId="0" fontId="5" fillId="0" borderId="0" xfId="67" applyFont="1" applyFill="1" applyAlignment="1">
      <alignment horizontal="center" vertical="top"/>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_1.3" xfId="62"/>
    <cellStyle name="Normal_1+ of main drugs implic" xfId="63"/>
    <cellStyle name="Normal_4 - sex and age" xfId="64"/>
    <cellStyle name="Normal_7 - only one drug involved" xfId="65"/>
    <cellStyle name="Normal_8 calc HB rates" xfId="66"/>
    <cellStyle name="Normal_8 calc LA rates" xfId="67"/>
    <cellStyle name="Normal_8 calc Scots rates" xfId="68"/>
    <cellStyle name="Normal_9 for prob drug user" xfId="69"/>
    <cellStyle name="Normal_Annex b" xfId="70"/>
    <cellStyle name="Normal_C1 - summary" xfId="71"/>
    <cellStyle name="Normal_C2 - causes" xfId="72"/>
    <cellStyle name="Normal_C3 - drugs reported" xfId="73"/>
    <cellStyle name="Normal_C4 calc LA rates" xfId="74"/>
    <cellStyle name="Normal_drd-2011-all-tables-figures" xfId="75"/>
    <cellStyle name="Normal_drd-2011-figure1" xfId="76"/>
    <cellStyle name="Normal_drd-2011-figure2" xfId="77"/>
    <cellStyle name="Normal_drd-2011-table1" xfId="78"/>
    <cellStyle name="Normal_drd-2011-table4" xfId="79"/>
    <cellStyle name="Normal_drd-2011-table5" xfId="80"/>
    <cellStyle name="Normal_drd-2011-table6" xfId="81"/>
    <cellStyle name="Normal_drd-2011-table8" xfId="82"/>
    <cellStyle name="Normal_drd-2011-tablec4" xfId="83"/>
    <cellStyle name="Normal_drd-2011-tablehb3" xfId="84"/>
    <cellStyle name="Normal_drd-2011-tablehb4" xfId="85"/>
    <cellStyle name="Normal_drd-2011-tablex" xfId="86"/>
    <cellStyle name="Normal_drd-2011-tabley" xfId="87"/>
    <cellStyle name="Normal_drd-2011-tablez" xfId="88"/>
    <cellStyle name="Normal_HB1 - summary" xfId="89"/>
    <cellStyle name="Normal_HB2 - causes" xfId="90"/>
    <cellStyle name="Normal_HB4 calc HB rates" xfId="91"/>
    <cellStyle name="Normal_Old Areas" xfId="92"/>
    <cellStyle name="Normal_Sheet1" xfId="93"/>
    <cellStyle name="Normal_Sheet1_1" xfId="94"/>
    <cellStyle name="Normal_shhdtab" xfId="95"/>
    <cellStyle name="Normal_TABLE4" xfId="96"/>
    <cellStyle name="Normal_unspecified drug" xfId="97"/>
    <cellStyle name="Normal_Y - ONS 'wide' defn - drugs" xfId="98"/>
    <cellStyle name="Note" xfId="99"/>
    <cellStyle name="Note 2" xfId="100"/>
    <cellStyle name="Output" xfId="101"/>
    <cellStyle name="Percent" xfId="102"/>
    <cellStyle name="Percent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75"/>
          <c:w val="0.95325"/>
          <c:h val="0.8015"/>
        </c:manualLayout>
      </c:layout>
      <c:lineChart>
        <c:grouping val="standard"/>
        <c:varyColors val="0"/>
        <c:ser>
          <c:idx val="2"/>
          <c:order val="0"/>
          <c:tx>
            <c:strRef>
              <c:f>'1 - summary'!$C$6</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00"/>
              </a:solidFill>
              <a:ln>
                <a:solidFill>
                  <a:srgbClr val="000000"/>
                </a:solidFill>
              </a:ln>
            </c:spPr>
          </c:marker>
          <c:cat>
            <c:strRef>
              <c:f>'1 - summary'!$A$8:$A$25</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'1 - summary'!$C$8:$C$25</c:f>
              <c:numCache>
                <c:ptCount val="18"/>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526</c:v>
                </c:pt>
              </c:numCache>
            </c:numRef>
          </c:val>
          <c:smooth val="0"/>
        </c:ser>
        <c:ser>
          <c:idx val="3"/>
          <c:order val="1"/>
          <c:tx>
            <c:strRef>
              <c:f>'1 - summary'!$E$6</c:f>
              <c:strCache>
                <c:ptCount val="1"/>
                <c:pt idx="0">
                  <c:v>3-year average</c:v>
                </c:pt>
              </c:strCache>
            </c:strRef>
          </c:tx>
          <c:spPr>
            <a:ln w="3175">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summary'!$A$8:$A$25</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'1 - summary'!$E$8:$E$25</c:f>
              <c:numCache>
                <c:ptCount val="18"/>
                <c:pt idx="1">
                  <c:v>239</c:v>
                </c:pt>
                <c:pt idx="2">
                  <c:v>254.66666666666666</c:v>
                </c:pt>
                <c:pt idx="3">
                  <c:v>277.3333333333333</c:v>
                </c:pt>
                <c:pt idx="4">
                  <c:v>305</c:v>
                </c:pt>
                <c:pt idx="5">
                  <c:v>335.3333333333333</c:v>
                </c:pt>
                <c:pt idx="6">
                  <c:v>343.6666666666667</c:v>
                </c:pt>
                <c:pt idx="7">
                  <c:v>351.6666666666667</c:v>
                </c:pt>
                <c:pt idx="8">
                  <c:v>336.3333333333333</c:v>
                </c:pt>
                <c:pt idx="9">
                  <c:v>371</c:v>
                </c:pt>
                <c:pt idx="10">
                  <c:v>404</c:v>
                </c:pt>
                <c:pt idx="11">
                  <c:v>483.3333333333333</c:v>
                </c:pt>
                <c:pt idx="12">
                  <c:v>524.6666666666666</c:v>
                </c:pt>
                <c:pt idx="13">
                  <c:v>534.6666666666666</c:v>
                </c:pt>
                <c:pt idx="14">
                  <c:v>538</c:v>
                </c:pt>
                <c:pt idx="15">
                  <c:v>550</c:v>
                </c:pt>
                <c:pt idx="16">
                  <c:v>563.6666666666666</c:v>
                </c:pt>
              </c:numCache>
            </c:numRef>
          </c:val>
          <c:smooth val="0"/>
        </c:ser>
        <c:ser>
          <c:idx val="0"/>
          <c:order val="2"/>
          <c:tx>
            <c:strRef>
              <c:f>'1 - summary'!$F$6</c:f>
              <c:strCache>
                <c:ptCount val="1"/>
                <c:pt idx="0">
                  <c:v>5-year average</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summary'!$A$8:$A$25</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'1 - summary'!$F$8:$F$25</c:f>
              <c:numCache>
                <c:ptCount val="18"/>
                <c:pt idx="2">
                  <c:v>260</c:v>
                </c:pt>
                <c:pt idx="3">
                  <c:v>277.6</c:v>
                </c:pt>
                <c:pt idx="4">
                  <c:v>309.2</c:v>
                </c:pt>
                <c:pt idx="5">
                  <c:v>322.8</c:v>
                </c:pt>
                <c:pt idx="6">
                  <c:v>335.8</c:v>
                </c:pt>
                <c:pt idx="7">
                  <c:v>344.6</c:v>
                </c:pt>
                <c:pt idx="8">
                  <c:v>362.4</c:v>
                </c:pt>
                <c:pt idx="9">
                  <c:v>377</c:v>
                </c:pt>
                <c:pt idx="10">
                  <c:v>428.4</c:v>
                </c:pt>
                <c:pt idx="11">
                  <c:v>466.2</c:v>
                </c:pt>
                <c:pt idx="12">
                  <c:v>496</c:v>
                </c:pt>
                <c:pt idx="13">
                  <c:v>528.6</c:v>
                </c:pt>
                <c:pt idx="14">
                  <c:v>553.8</c:v>
                </c:pt>
                <c:pt idx="15">
                  <c:v>544.2</c:v>
                </c:pt>
              </c:numCache>
            </c:numRef>
          </c:val>
          <c:smooth val="0"/>
        </c:ser>
        <c:ser>
          <c:idx val="4"/>
          <c:order val="3"/>
          <c:tx>
            <c:strRef>
              <c:f>'1 - summary'!$H$6</c:f>
              <c:strCache>
                <c:ptCount val="1"/>
                <c:pt idx="0">
                  <c:v>likely lower</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summary'!$A$8:$A$25</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'1 - summary'!$H$8:$H$25</c:f>
              <c:numCache>
                <c:ptCount val="18"/>
                <c:pt idx="2">
                  <c:v>228.39594962666968</c:v>
                </c:pt>
                <c:pt idx="3">
                  <c:v>244.94378833973545</c:v>
                </c:pt>
                <c:pt idx="4">
                  <c:v>274.7351959239574</c:v>
                </c:pt>
                <c:pt idx="5">
                  <c:v>287.58539393944613</c:v>
                </c:pt>
                <c:pt idx="6">
                  <c:v>299.88330081981366</c:v>
                </c:pt>
                <c:pt idx="7">
                  <c:v>308.21572647420317</c:v>
                </c:pt>
                <c:pt idx="8">
                  <c:v>325.08785934846406</c:v>
                </c:pt>
                <c:pt idx="9">
                  <c:v>338.9436838356627</c:v>
                </c:pt>
                <c:pt idx="10">
                  <c:v>387.83226109332685</c:v>
                </c:pt>
                <c:pt idx="11">
                  <c:v>423.88033648526965</c:v>
                </c:pt>
                <c:pt idx="12">
                  <c:v>452.34872739541265</c:v>
                </c:pt>
                <c:pt idx="13">
                  <c:v>483.5370467013091</c:v>
                </c:pt>
                <c:pt idx="14">
                  <c:v>507.6754069936655</c:v>
                </c:pt>
                <c:pt idx="15">
                  <c:v>498.4769344859731</c:v>
                </c:pt>
              </c:numCache>
            </c:numRef>
          </c:val>
          <c:smooth val="0"/>
        </c:ser>
        <c:ser>
          <c:idx val="5"/>
          <c:order val="4"/>
          <c:tx>
            <c:strRef>
              <c:f>'1 - summary'!$I$6</c:f>
              <c:strCache>
                <c:ptCount val="1"/>
                <c:pt idx="0">
                  <c:v>likely upper</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summary'!$A$8:$A$25</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'1 - summary'!$I$8:$I$25</c:f>
              <c:numCache>
                <c:ptCount val="18"/>
                <c:pt idx="2">
                  <c:v>291.6040503733303</c:v>
                </c:pt>
                <c:pt idx="3">
                  <c:v>310.2562116602646</c:v>
                </c:pt>
                <c:pt idx="4">
                  <c:v>343.66480407604257</c:v>
                </c:pt>
                <c:pt idx="5">
                  <c:v>358.0146060605539</c:v>
                </c:pt>
                <c:pt idx="6">
                  <c:v>371.71669918018637</c:v>
                </c:pt>
                <c:pt idx="7">
                  <c:v>380.9842735257969</c:v>
                </c:pt>
                <c:pt idx="8">
                  <c:v>399.7121406515359</c:v>
                </c:pt>
                <c:pt idx="9">
                  <c:v>415.0563161643373</c:v>
                </c:pt>
                <c:pt idx="10">
                  <c:v>468.9677389066731</c:v>
                </c:pt>
                <c:pt idx="11">
                  <c:v>508.5196635147303</c:v>
                </c:pt>
                <c:pt idx="12">
                  <c:v>539.6512726045873</c:v>
                </c:pt>
                <c:pt idx="13">
                  <c:v>573.6629532986909</c:v>
                </c:pt>
                <c:pt idx="14">
                  <c:v>599.9245930063345</c:v>
                </c:pt>
                <c:pt idx="15">
                  <c:v>589.923065514027</c:v>
                </c:pt>
              </c:numCache>
            </c:numRef>
          </c:val>
          <c:smooth val="0"/>
        </c:ser>
        <c:marker val="1"/>
        <c:axId val="24824645"/>
        <c:axId val="22095214"/>
      </c:lineChart>
      <c:catAx>
        <c:axId val="248246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2095214"/>
        <c:crosses val="autoZero"/>
        <c:auto val="1"/>
        <c:lblOffset val="100"/>
        <c:tickLblSkip val="1"/>
        <c:noMultiLvlLbl val="0"/>
      </c:catAx>
      <c:valAx>
        <c:axId val="22095214"/>
        <c:scaling>
          <c:orientation val="minMax"/>
          <c:max val="65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824645"/>
        <c:crossesAt val="1"/>
        <c:crossBetween val="between"/>
        <c:dispUnits/>
        <c:majorUnit val="50"/>
        <c:minorUnit val="10"/>
      </c:valAx>
      <c:spPr>
        <a:noFill/>
        <a:ln w="12700">
          <a:solidFill>
            <a:srgbClr val="808080"/>
          </a:solidFill>
        </a:ln>
      </c:spPr>
    </c:plotArea>
    <c:legend>
      <c:legendPos val="r"/>
      <c:layout>
        <c:manualLayout>
          <c:xMode val="edge"/>
          <c:yMode val="edge"/>
          <c:x val="0.025"/>
          <c:y val="0.83825"/>
          <c:w val="0.686"/>
          <c:h val="0.0677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95"/>
          <c:w val="0.977"/>
          <c:h val="0.98"/>
        </c:manualLayout>
      </c:layout>
      <c:barChart>
        <c:barDir val="bar"/>
        <c:grouping val="clustered"/>
        <c:varyColors val="0"/>
        <c:ser>
          <c:idx val="0"/>
          <c:order val="0"/>
          <c:tx>
            <c:strRef>
              <c:f>'Fig 2 calc rates'!$B$4</c:f>
              <c:strCache>
                <c:ptCount val="1"/>
                <c:pt idx="0">
                  <c:v>Estimate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'Fig 2 calc rates'!$G$5:$G$18</c:f>
                <c:numCache>
                  <c:ptCount val="14"/>
                  <c:pt idx="0">
                    <c:v>0.2036043606893294</c:v>
                  </c:pt>
                  <c:pt idx="1">
                    <c:v>0.4803921568627443</c:v>
                  </c:pt>
                  <c:pt idx="2">
                    <c:v>1.7511832319134548</c:v>
                  </c:pt>
                  <c:pt idx="3">
                    <c:v>0.5256410256410255</c:v>
                  </c:pt>
                  <c:pt idx="4">
                    <c:v>0.6959921798631488</c:v>
                  </c:pt>
                  <c:pt idx="5">
                    <c:v>1.0272727272727273</c:v>
                  </c:pt>
                  <c:pt idx="6">
                    <c:v>0.6255545696539482</c:v>
                  </c:pt>
                  <c:pt idx="7">
                    <c:v>0.16195324283559565</c:v>
                  </c:pt>
                  <c:pt idx="8">
                    <c:v>1.6507936507936503</c:v>
                  </c:pt>
                  <c:pt idx="9">
                    <c:v>1.2241765270227063</c:v>
                  </c:pt>
                  <c:pt idx="10">
                    <c:v>0.7836970474967906</c:v>
                  </c:pt>
                  <c:pt idx="11">
                    <c:v>4.786324786324785</c:v>
                  </c:pt>
                  <c:pt idx="12">
                    <c:v>0.546382978723404</c:v>
                  </c:pt>
                  <c:pt idx="13">
                    <c:v>4.786324786324785</c:v>
                  </c:pt>
                </c:numCache>
              </c:numRef>
            </c:plus>
            <c:minus>
              <c:numRef>
                <c:f>'Fig 2 calc rates'!$F$5:$F$18</c:f>
                <c:numCache>
                  <c:ptCount val="14"/>
                  <c:pt idx="0">
                    <c:v>0.2095610078116419</c:v>
                  </c:pt>
                  <c:pt idx="1">
                    <c:v>0.29004809470958204</c:v>
                  </c:pt>
                  <c:pt idx="2">
                    <c:v>1.7138445702521867</c:v>
                  </c:pt>
                  <c:pt idx="3">
                    <c:v>0.8410256410256407</c:v>
                  </c:pt>
                  <c:pt idx="4">
                    <c:v>0.8989898989898979</c:v>
                  </c:pt>
                  <c:pt idx="5">
                    <c:v>0.8560606060606073</c:v>
                  </c:pt>
                  <c:pt idx="6">
                    <c:v>0.7239122063919918</c:v>
                  </c:pt>
                  <c:pt idx="7">
                    <c:v>0.41486652616789677</c:v>
                  </c:pt>
                  <c:pt idx="8">
                    <c:v>0.8612836438923406</c:v>
                  </c:pt>
                  <c:pt idx="9">
                    <c:v>0.9981747066492819</c:v>
                  </c:pt>
                  <c:pt idx="10">
                    <c:v>0.6768292682926838</c:v>
                  </c:pt>
                  <c:pt idx="11">
                    <c:v>5.584045584045585</c:v>
                  </c:pt>
                  <c:pt idx="12">
                    <c:v>0.4845283018867921</c:v>
                  </c:pt>
                  <c:pt idx="13">
                    <c:v>4.935897435897437</c:v>
                  </c:pt>
                </c:numCache>
              </c:numRef>
            </c:minus>
            <c:noEndCap val="0"/>
            <c:spPr>
              <a:ln w="12700">
                <a:solidFill>
                  <a:srgbClr val="000000"/>
                </a:solidFill>
              </a:ln>
            </c:spPr>
          </c:errBars>
          <c:cat>
            <c:strRef>
              <c:f>'Fig 2 calc rates'!$A$5:$A$18</c:f>
              <c:strCache>
                <c:ptCount val="14"/>
                <c:pt idx="0">
                  <c:v>SCOTLAND</c:v>
                </c:pt>
                <c:pt idx="1">
                  <c:v>Ayrshire &amp; Arran</c:v>
                </c:pt>
                <c:pt idx="2">
                  <c:v>Borders</c:v>
                </c:pt>
                <c:pt idx="3">
                  <c:v>Dumfries &amp; Galloway</c:v>
                </c:pt>
                <c:pt idx="4">
                  <c:v>Fife</c:v>
                </c:pt>
                <c:pt idx="5">
                  <c:v>Forth Valley</c:v>
                </c:pt>
                <c:pt idx="6">
                  <c:v>Grampian</c:v>
                </c:pt>
                <c:pt idx="7">
                  <c:v>Greater Glasgow &amp; Clyde</c:v>
                </c:pt>
                <c:pt idx="8">
                  <c:v>Highland</c:v>
                </c:pt>
                <c:pt idx="9">
                  <c:v>Lanarkshire</c:v>
                </c:pt>
                <c:pt idx="10">
                  <c:v>Lothian</c:v>
                </c:pt>
                <c:pt idx="11">
                  <c:v>Shetland</c:v>
                </c:pt>
                <c:pt idx="12">
                  <c:v>Tayside</c:v>
                </c:pt>
                <c:pt idx="13">
                  <c:v>Western Isles</c:v>
                </c:pt>
              </c:strCache>
            </c:strRef>
          </c:cat>
          <c:val>
            <c:numRef>
              <c:f>'Fig 2 calc rates'!$B$5:$B$18</c:f>
              <c:numCache>
                <c:ptCount val="14"/>
                <c:pt idx="0">
                  <c:v>9.130872483221477</c:v>
                </c:pt>
                <c:pt idx="1">
                  <c:v>7.686274509803922</c:v>
                </c:pt>
                <c:pt idx="2">
                  <c:v>12.758620689655173</c:v>
                </c:pt>
                <c:pt idx="3">
                  <c:v>6.3076923076923075</c:v>
                </c:pt>
                <c:pt idx="4">
                  <c:v>10.787878787878787</c:v>
                </c:pt>
                <c:pt idx="5">
                  <c:v>10.272727272727273</c:v>
                </c:pt>
                <c:pt idx="6">
                  <c:v>9.591836734693878</c:v>
                </c:pt>
                <c:pt idx="7">
                  <c:v>8.259615384615385</c:v>
                </c:pt>
                <c:pt idx="8">
                  <c:v>9.904761904761905</c:v>
                </c:pt>
                <c:pt idx="9">
                  <c:v>10.813559322033898</c:v>
                </c:pt>
                <c:pt idx="10">
                  <c:v>9.926829268292684</c:v>
                </c:pt>
                <c:pt idx="11">
                  <c:v>10.76923076923077</c:v>
                </c:pt>
                <c:pt idx="12">
                  <c:v>8.56</c:v>
                </c:pt>
                <c:pt idx="13">
                  <c:v>10.76923076923077</c:v>
                </c:pt>
              </c:numCache>
            </c:numRef>
          </c:val>
        </c:ser>
        <c:axId val="64639199"/>
        <c:axId val="44881880"/>
      </c:barChart>
      <c:catAx>
        <c:axId val="646391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81880"/>
        <c:crosses val="autoZero"/>
        <c:auto val="1"/>
        <c:lblOffset val="100"/>
        <c:tickLblSkip val="1"/>
        <c:noMultiLvlLbl val="0"/>
      </c:catAx>
      <c:valAx>
        <c:axId val="44881880"/>
        <c:scaling>
          <c:orientation val="minMax"/>
        </c:scaling>
        <c:axPos val="t"/>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463919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0.98425"/>
          <c:h val="0.98475"/>
        </c:manualLayout>
      </c:layout>
      <c:barChart>
        <c:barDir val="bar"/>
        <c:grouping val="clustered"/>
        <c:varyColors val="0"/>
        <c:ser>
          <c:idx val="0"/>
          <c:order val="0"/>
          <c:tx>
            <c:strRef>
              <c:f>'Fig 3 calc rates'!$B$4</c:f>
              <c:strCache>
                <c:ptCount val="1"/>
                <c:pt idx="0">
                  <c:v>Estimate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'Fig 3 calc rates'!$G$5:$G$36</c:f>
                <c:numCache>
                  <c:ptCount val="32"/>
                  <c:pt idx="0">
                    <c:v>0.2036043606893294</c:v>
                  </c:pt>
                  <c:pt idx="1">
                    <c:v>0.8211206896551726</c:v>
                  </c:pt>
                  <c:pt idx="2">
                    <c:v>1.833333333333334</c:v>
                  </c:pt>
                  <c:pt idx="3">
                    <c:v>1.2631578947368425</c:v>
                  </c:pt>
                  <c:pt idx="4">
                    <c:v>2.7734976887519256</c:v>
                  </c:pt>
                  <c:pt idx="5">
                    <c:v>1.3565891472868223</c:v>
                  </c:pt>
                  <c:pt idx="6">
                    <c:v>0.5256410256410255</c:v>
                  </c:pt>
                  <c:pt idx="7">
                    <c:v>0.8021978021978011</c:v>
                  </c:pt>
                  <c:pt idx="8">
                    <c:v>0.6090909090909093</c:v>
                  </c:pt>
                  <c:pt idx="9">
                    <c:v>2.340425531914893</c:v>
                  </c:pt>
                  <c:pt idx="10">
                    <c:v>1.805785885387877</c:v>
                  </c:pt>
                  <c:pt idx="11">
                    <c:v>1.2593703148425792</c:v>
                  </c:pt>
                  <c:pt idx="12">
                    <c:v>0.8040046207162117</c:v>
                  </c:pt>
                  <c:pt idx="13">
                    <c:v>4.786324786324785</c:v>
                  </c:pt>
                  <c:pt idx="14">
                    <c:v>0.7677419354838708</c:v>
                  </c:pt>
                  <c:pt idx="15">
                    <c:v>0.6959921798631488</c:v>
                  </c:pt>
                  <c:pt idx="16">
                    <c:v>0.3060238376463005</c:v>
                  </c:pt>
                  <c:pt idx="17">
                    <c:v>0.884615384615385</c:v>
                  </c:pt>
                  <c:pt idx="18">
                    <c:v>1.595238095238095</c:v>
                  </c:pt>
                  <c:pt idx="19">
                    <c:v>2.0622986036519872</c:v>
                  </c:pt>
                  <c:pt idx="20">
                    <c:v>2.618243243243242</c:v>
                  </c:pt>
                  <c:pt idx="21">
                    <c:v>0.5032679738562091</c:v>
                  </c:pt>
                  <c:pt idx="22">
                    <c:v>1.0545454545454547</c:v>
                  </c:pt>
                  <c:pt idx="23">
                    <c:v>0.7999999999999998</c:v>
                  </c:pt>
                  <c:pt idx="24">
                    <c:v>1.0827067669172923</c:v>
                  </c:pt>
                  <c:pt idx="25">
                    <c:v>1.7511832319134548</c:v>
                  </c:pt>
                  <c:pt idx="26">
                    <c:v>4.786324786324785</c:v>
                  </c:pt>
                  <c:pt idx="27">
                    <c:v>0.7827956989247316</c:v>
                  </c:pt>
                  <c:pt idx="28">
                    <c:v>1.0740740740740744</c:v>
                  </c:pt>
                  <c:pt idx="29">
                    <c:v>1.5700761948741633</c:v>
                  </c:pt>
                  <c:pt idx="30">
                    <c:v>1.3392857142857135</c:v>
                  </c:pt>
                  <c:pt idx="31">
                    <c:v>1.5384615384615383</c:v>
                  </c:pt>
                </c:numCache>
              </c:numRef>
            </c:plus>
            <c:minus>
              <c:numRef>
                <c:f>'Fig 3 calc rates'!$F$5:$F$36</c:f>
                <c:numCache>
                  <c:ptCount val="32"/>
                  <c:pt idx="0">
                    <c:v>0.2095610078116419</c:v>
                  </c:pt>
                  <c:pt idx="1">
                    <c:v>0.6803571428571429</c:v>
                  </c:pt>
                  <c:pt idx="2">
                    <c:v>0.7333333333333325</c:v>
                  </c:pt>
                  <c:pt idx="3">
                    <c:v>0.666666666666667</c:v>
                  </c:pt>
                  <c:pt idx="4">
                    <c:v>2.0909090909090917</c:v>
                  </c:pt>
                  <c:pt idx="5">
                    <c:v>1.4848484848484844</c:v>
                  </c:pt>
                  <c:pt idx="6">
                    <c:v>0.8410256410256407</c:v>
                  </c:pt>
                  <c:pt idx="7">
                    <c:v>0.6952380952380963</c:v>
                  </c:pt>
                  <c:pt idx="8">
                    <c:v>0.5075757575757578</c:v>
                  </c:pt>
                  <c:pt idx="9">
                    <c:v>2.2864401397268974</c:v>
                  </c:pt>
                  <c:pt idx="10">
                    <c:v>1.6419753086419746</c:v>
                  </c:pt>
                  <c:pt idx="11">
                    <c:v>1.0094043887147333</c:v>
                  </c:pt>
                  <c:pt idx="12">
                    <c:v>1.0015989766549414</c:v>
                  </c:pt>
                  <c:pt idx="13">
                    <c:v>4.935897435897437</c:v>
                  </c:pt>
                  <c:pt idx="14">
                    <c:v>0.9272727272727259</c:v>
                  </c:pt>
                  <c:pt idx="15">
                    <c:v>0.8989898989898979</c:v>
                  </c:pt>
                  <c:pt idx="16">
                    <c:v>0.39321967083867193</c:v>
                  </c:pt>
                  <c:pt idx="17">
                    <c:v>1.4153846153846157</c:v>
                  </c:pt>
                  <c:pt idx="18">
                    <c:v>1.1964285714285712</c:v>
                  </c:pt>
                  <c:pt idx="19">
                    <c:v>2.3458646616541348</c:v>
                  </c:pt>
                  <c:pt idx="20">
                    <c:v>2.3381521055939665</c:v>
                  </c:pt>
                  <c:pt idx="21">
                    <c:v>0.8555555555555552</c:v>
                  </c:pt>
                  <c:pt idx="22">
                    <c:v>1.3875598086124405</c:v>
                  </c:pt>
                  <c:pt idx="23">
                    <c:v>0.3076923076923075</c:v>
                  </c:pt>
                  <c:pt idx="24">
                    <c:v>1.2857142857142865</c:v>
                  </c:pt>
                  <c:pt idx="25">
                    <c:v>1.7138445702521867</c:v>
                  </c:pt>
                  <c:pt idx="26">
                    <c:v>5.584045584045585</c:v>
                  </c:pt>
                  <c:pt idx="27">
                    <c:v>1.7333333333333343</c:v>
                  </c:pt>
                  <c:pt idx="28">
                    <c:v>1.3809523809523796</c:v>
                  </c:pt>
                  <c:pt idx="29">
                    <c:v>1.6704880445463477</c:v>
                  </c:pt>
                  <c:pt idx="30">
                    <c:v>1.041666666666666</c:v>
                  </c:pt>
                  <c:pt idx="31">
                    <c:v>1.1764705882352935</c:v>
                  </c:pt>
                </c:numCache>
              </c:numRef>
            </c:minus>
            <c:noEndCap val="0"/>
            <c:spPr>
              <a:ln w="12700">
                <a:solidFill>
                  <a:srgbClr val="000000"/>
                </a:solidFill>
              </a:ln>
            </c:spPr>
          </c:errBars>
          <c:cat>
            <c:strRef>
              <c:f>'Fig 3 calc rates'!$A$5:$A$36</c:f>
              <c:strCache>
                <c:ptCount val="32"/>
                <c:pt idx="0">
                  <c:v>SCOTLAND</c:v>
                </c:pt>
                <c:pt idx="1">
                  <c:v>Aberdeen City</c:v>
                </c:pt>
                <c:pt idx="2">
                  <c:v>Aberdeenshire</c:v>
                </c:pt>
                <c:pt idx="3">
                  <c:v>Angus</c:v>
                </c:pt>
                <c:pt idx="4">
                  <c:v>Argyll &amp; Bute</c:v>
                </c:pt>
                <c:pt idx="5">
                  <c:v>Clackmannanshire</c:v>
                </c:pt>
                <c:pt idx="6">
                  <c:v>Dumfries &amp; Galloway</c:v>
                </c:pt>
                <c:pt idx="7">
                  <c:v>Dundee City</c:v>
                </c:pt>
                <c:pt idx="8">
                  <c:v>East Ayrshire</c:v>
                </c:pt>
                <c:pt idx="9">
                  <c:v>East Dunbartonshire</c:v>
                </c:pt>
                <c:pt idx="10">
                  <c:v>East Lothian</c:v>
                </c:pt>
                <c:pt idx="11">
                  <c:v>East Renfrewshire</c:v>
                </c:pt>
                <c:pt idx="12">
                  <c:v>Edinburgh, City of</c:v>
                </c:pt>
                <c:pt idx="13">
                  <c:v>Eilean Siar</c:v>
                </c:pt>
                <c:pt idx="14">
                  <c:v>Falkirk</c:v>
                </c:pt>
                <c:pt idx="15">
                  <c:v>Fife</c:v>
                </c:pt>
                <c:pt idx="16">
                  <c:v>Glasgow City</c:v>
                </c:pt>
                <c:pt idx="17">
                  <c:v>Highland</c:v>
                </c:pt>
                <c:pt idx="18">
                  <c:v>Inverclyde</c:v>
                </c:pt>
                <c:pt idx="19">
                  <c:v>Midlothian</c:v>
                </c:pt>
                <c:pt idx="20">
                  <c:v>Moray</c:v>
                </c:pt>
                <c:pt idx="21">
                  <c:v>North Ayrshire</c:v>
                </c:pt>
                <c:pt idx="22">
                  <c:v>North Lanarkshire</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3 calc rates'!$B$5:$B$36</c:f>
              <c:numCache>
                <c:ptCount val="32"/>
                <c:pt idx="0">
                  <c:v>9.130872483221477</c:v>
                </c:pt>
                <c:pt idx="1">
                  <c:v>7.9375</c:v>
                </c:pt>
                <c:pt idx="2">
                  <c:v>11</c:v>
                </c:pt>
                <c:pt idx="3">
                  <c:v>8</c:v>
                </c:pt>
                <c:pt idx="4">
                  <c:v>9.090909090909092</c:v>
                </c:pt>
                <c:pt idx="5">
                  <c:v>11.666666666666666</c:v>
                </c:pt>
                <c:pt idx="6">
                  <c:v>6.3076923076923075</c:v>
                </c:pt>
                <c:pt idx="7">
                  <c:v>10.428571428571429</c:v>
                </c:pt>
                <c:pt idx="8">
                  <c:v>6.090909090909091</c:v>
                </c:pt>
                <c:pt idx="9">
                  <c:v>7.659574468085107</c:v>
                </c:pt>
                <c:pt idx="10">
                  <c:v>8.641975308641975</c:v>
                </c:pt>
                <c:pt idx="11">
                  <c:v>4.827586206896552</c:v>
                </c:pt>
                <c:pt idx="12">
                  <c:v>9.849056603773585</c:v>
                </c:pt>
                <c:pt idx="13">
                  <c:v>10.76923076923077</c:v>
                </c:pt>
                <c:pt idx="14">
                  <c:v>10.2</c:v>
                </c:pt>
                <c:pt idx="15">
                  <c:v>10.787878787878787</c:v>
                </c:pt>
                <c:pt idx="16">
                  <c:v>8.201438848920864</c:v>
                </c:pt>
                <c:pt idx="17">
                  <c:v>10.615384615384615</c:v>
                </c:pt>
                <c:pt idx="18">
                  <c:v>9.571428571428571</c:v>
                </c:pt>
                <c:pt idx="19">
                  <c:v>12.631578947368421</c:v>
                </c:pt>
                <c:pt idx="20">
                  <c:v>16.756756756756758</c:v>
                </c:pt>
                <c:pt idx="21">
                  <c:v>8.555555555555555</c:v>
                </c:pt>
                <c:pt idx="22">
                  <c:v>10.545454545454545</c:v>
                </c:pt>
                <c:pt idx="23">
                  <c:v>4</c:v>
                </c:pt>
                <c:pt idx="24">
                  <c:v>10.285714285714286</c:v>
                </c:pt>
                <c:pt idx="25">
                  <c:v>12.758620689655173</c:v>
                </c:pt>
                <c:pt idx="26">
                  <c:v>10.76923076923077</c:v>
                </c:pt>
                <c:pt idx="27">
                  <c:v>10.4</c:v>
                </c:pt>
                <c:pt idx="28">
                  <c:v>9.666666666666666</c:v>
                </c:pt>
                <c:pt idx="29">
                  <c:v>9.577464788732394</c:v>
                </c:pt>
                <c:pt idx="30">
                  <c:v>9.375</c:v>
                </c:pt>
                <c:pt idx="31">
                  <c:v>10</c:v>
                </c:pt>
              </c:numCache>
            </c:numRef>
          </c:val>
        </c:ser>
        <c:axId val="1283737"/>
        <c:axId val="11553634"/>
      </c:barChart>
      <c:catAx>
        <c:axId val="128373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553634"/>
        <c:crosses val="autoZero"/>
        <c:auto val="1"/>
        <c:lblOffset val="100"/>
        <c:tickLblSkip val="1"/>
        <c:noMultiLvlLbl val="0"/>
      </c:catAx>
      <c:valAx>
        <c:axId val="11553634"/>
        <c:scaling>
          <c:orientation val="minMax"/>
        </c:scaling>
        <c:axPos val="t"/>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2837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12"/>
          <c:w val="0.94975"/>
          <c:h val="0.77"/>
        </c:manualLayout>
      </c:layout>
      <c:lineChart>
        <c:grouping val="standard"/>
        <c:varyColors val="0"/>
        <c:ser>
          <c:idx val="0"/>
          <c:order val="0"/>
          <c:tx>
            <c:strRef>
              <c:f>'X - different definitions'!$B$4</c:f>
              <c:strCache>
                <c:ptCount val="1"/>
                <c:pt idx="0">
                  <c:v>this paper (based on UK Drug Strategy 'baseline' definition)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definitions'!$A$5:$A$22</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'X - different definitions'!$B$5:$B$22</c:f>
              <c:numCache>
                <c:ptCount val="18"/>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526</c:v>
                </c:pt>
              </c:numCache>
            </c:numRef>
          </c:val>
          <c:smooth val="0"/>
        </c:ser>
        <c:ser>
          <c:idx val="1"/>
          <c:order val="1"/>
          <c:tx>
            <c:strRef>
              <c:f>'X - different definitions'!$C$4</c:f>
              <c:strCache>
                <c:ptCount val="1"/>
                <c:pt idx="0">
                  <c:v>Office for National Statistics 'wide' definition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definitions'!$A$5:$A$22</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'X - different definitions'!$C$5:$C$22</c:f>
              <c:numCache>
                <c:ptCount val="18"/>
                <c:pt idx="0">
                  <c:v>460</c:v>
                </c:pt>
                <c:pt idx="1">
                  <c:v>447</c:v>
                </c:pt>
                <c:pt idx="2">
                  <c:v>449</c:v>
                </c:pt>
                <c:pt idx="3">
                  <c:v>492</c:v>
                </c:pt>
                <c:pt idx="4">
                  <c:v>495</c:v>
                </c:pt>
                <c:pt idx="5">
                  <c:v>551</c:v>
                </c:pt>
                <c:pt idx="6">
                  <c:v>566</c:v>
                </c:pt>
                <c:pt idx="7">
                  <c:v>493</c:v>
                </c:pt>
                <c:pt idx="8">
                  <c:v>546</c:v>
                </c:pt>
                <c:pt idx="9">
                  <c:v>480</c:v>
                </c:pt>
                <c:pt idx="10">
                  <c:v>577</c:v>
                </c:pt>
                <c:pt idx="11">
                  <c:v>630</c:v>
                </c:pt>
                <c:pt idx="12">
                  <c:v>737</c:v>
                </c:pt>
                <c:pt idx="13">
                  <c:v>716</c:v>
                </c:pt>
                <c:pt idx="14">
                  <c:v>692</c:v>
                </c:pt>
                <c:pt idx="15">
                  <c:v>749</c:v>
                </c:pt>
                <c:pt idx="16">
                  <c:v>734</c:v>
                </c:pt>
                <c:pt idx="17">
                  <c:v>685</c:v>
                </c:pt>
              </c:numCache>
            </c:numRef>
          </c:val>
          <c:smooth val="0"/>
        </c:ser>
        <c:ser>
          <c:idx val="2"/>
          <c:order val="2"/>
          <c:tx>
            <c:strRef>
              <c:f>'X - different definitions'!$D$4</c:f>
              <c:strCache>
                <c:ptCount val="1"/>
                <c:pt idx="0">
                  <c:v>European Monitoring Centre for Drugs and Drug Addiction 'general mortality register' definition</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definitions'!$A$5:$A$22</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'X - different definitions'!$D$5:$D$22</c:f>
              <c:numCache>
                <c:ptCount val="18"/>
                <c:pt idx="0">
                  <c:v>208</c:v>
                </c:pt>
                <c:pt idx="1">
                  <c:v>188</c:v>
                </c:pt>
                <c:pt idx="2">
                  <c:v>230</c:v>
                </c:pt>
                <c:pt idx="3">
                  <c:v>272</c:v>
                </c:pt>
                <c:pt idx="4">
                  <c:v>318</c:v>
                </c:pt>
                <c:pt idx="5">
                  <c:v>376</c:v>
                </c:pt>
                <c:pt idx="6">
                  <c:v>417</c:v>
                </c:pt>
                <c:pt idx="7">
                  <c:v>331</c:v>
                </c:pt>
                <c:pt idx="8">
                  <c:v>387</c:v>
                </c:pt>
                <c:pt idx="9">
                  <c:v>352</c:v>
                </c:pt>
                <c:pt idx="10">
                  <c:v>416</c:v>
                </c:pt>
                <c:pt idx="11">
                  <c:v>450</c:v>
                </c:pt>
                <c:pt idx="12">
                  <c:v>556</c:v>
                </c:pt>
                <c:pt idx="13">
                  <c:v>532</c:v>
                </c:pt>
                <c:pt idx="14">
                  <c:v>479</c:v>
                </c:pt>
                <c:pt idx="15">
                  <c:v>556</c:v>
                </c:pt>
                <c:pt idx="16">
                  <c:v>548</c:v>
                </c:pt>
                <c:pt idx="17">
                  <c:v>513</c:v>
                </c:pt>
              </c:numCache>
            </c:numRef>
          </c:val>
          <c:smooth val="0"/>
        </c:ser>
        <c:marker val="1"/>
        <c:axId val="36873843"/>
        <c:axId val="63429132"/>
      </c:lineChart>
      <c:catAx>
        <c:axId val="368738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29132"/>
        <c:crosses val="autoZero"/>
        <c:auto val="1"/>
        <c:lblOffset val="100"/>
        <c:tickLblSkip val="1"/>
        <c:noMultiLvlLbl val="0"/>
      </c:catAx>
      <c:valAx>
        <c:axId val="6342913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6873843"/>
        <c:crossesAt val="1"/>
        <c:crossBetween val="between"/>
        <c:dispUnits/>
      </c:valAx>
      <c:spPr>
        <a:noFill/>
        <a:ln w="12700">
          <a:solidFill>
            <a:srgbClr val="808080"/>
          </a:solidFill>
        </a:ln>
      </c:spPr>
    </c:plotArea>
    <c:legend>
      <c:legendPos val="r"/>
      <c:layout>
        <c:manualLayout>
          <c:xMode val="edge"/>
          <c:yMode val="edge"/>
          <c:x val="0.0715"/>
          <c:y val="0.79825"/>
          <c:w val="0.86575"/>
          <c:h val="0.17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76200</xdr:rowOff>
    </xdr:from>
    <xdr:to>
      <xdr:col>11</xdr:col>
      <xdr:colOff>123825</xdr:colOff>
      <xdr:row>41</xdr:row>
      <xdr:rowOff>47625</xdr:rowOff>
    </xdr:to>
    <xdr:graphicFrame>
      <xdr:nvGraphicFramePr>
        <xdr:cNvPr id="1" name="Chart 1"/>
        <xdr:cNvGraphicFramePr/>
      </xdr:nvGraphicFramePr>
      <xdr:xfrm>
        <a:off x="28575" y="657225"/>
        <a:ext cx="61531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114300</xdr:rowOff>
    </xdr:from>
    <xdr:to>
      <xdr:col>9</xdr:col>
      <xdr:colOff>495300</xdr:colOff>
      <xdr:row>57</xdr:row>
      <xdr:rowOff>85725</xdr:rowOff>
    </xdr:to>
    <xdr:graphicFrame>
      <xdr:nvGraphicFramePr>
        <xdr:cNvPr id="1" name="Chart 1"/>
        <xdr:cNvGraphicFramePr/>
      </xdr:nvGraphicFramePr>
      <xdr:xfrm>
        <a:off x="123825" y="1114425"/>
        <a:ext cx="5819775" cy="7543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28575</xdr:rowOff>
    </xdr:from>
    <xdr:to>
      <xdr:col>10</xdr:col>
      <xdr:colOff>533400</xdr:colOff>
      <xdr:row>62</xdr:row>
      <xdr:rowOff>123825</xdr:rowOff>
    </xdr:to>
    <xdr:graphicFrame>
      <xdr:nvGraphicFramePr>
        <xdr:cNvPr id="1" name="Chart 1"/>
        <xdr:cNvGraphicFramePr/>
      </xdr:nvGraphicFramePr>
      <xdr:xfrm>
        <a:off x="133350" y="1495425"/>
        <a:ext cx="5686425" cy="795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47625</xdr:rowOff>
    </xdr:from>
    <xdr:to>
      <xdr:col>10</xdr:col>
      <xdr:colOff>38100</xdr:colOff>
      <xdr:row>35</xdr:row>
      <xdr:rowOff>38100</xdr:rowOff>
    </xdr:to>
    <xdr:graphicFrame>
      <xdr:nvGraphicFramePr>
        <xdr:cNvPr id="1" name="Chart 1"/>
        <xdr:cNvGraphicFramePr/>
      </xdr:nvGraphicFramePr>
      <xdr:xfrm>
        <a:off x="295275" y="438150"/>
        <a:ext cx="5410200"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36"/>
  <sheetViews>
    <sheetView tabSelected="1" zoomScalePageLayoutView="0" workbookViewId="0" topLeftCell="A1">
      <selection activeCell="A1" sqref="A1:G1"/>
    </sheetView>
  </sheetViews>
  <sheetFormatPr defaultColWidth="10.66015625" defaultRowHeight="11.25"/>
  <cols>
    <col min="1" max="1" width="15.16015625" style="76" customWidth="1"/>
    <col min="2" max="16384" width="10.66015625" style="76" customWidth="1"/>
  </cols>
  <sheetData>
    <row r="1" spans="1:12" ht="18" customHeight="1">
      <c r="A1" s="579" t="s">
        <v>314</v>
      </c>
      <c r="B1" s="579"/>
      <c r="C1" s="579"/>
      <c r="D1" s="579"/>
      <c r="E1" s="579"/>
      <c r="F1" s="579"/>
      <c r="G1" s="579"/>
      <c r="H1" s="75"/>
      <c r="I1" s="75"/>
      <c r="J1" s="75"/>
      <c r="K1" s="75"/>
      <c r="L1" s="75"/>
    </row>
    <row r="2" ht="13.5" customHeight="1">
      <c r="A2" s="341"/>
    </row>
    <row r="3" spans="1:4" ht="15.75">
      <c r="A3" s="580" t="s">
        <v>19</v>
      </c>
      <c r="B3" s="580"/>
      <c r="C3" s="580"/>
      <c r="D3" s="580"/>
    </row>
    <row r="4" spans="2:14" ht="12.75">
      <c r="B4" s="77"/>
      <c r="C4" s="77"/>
      <c r="D4" s="77"/>
      <c r="E4" s="77"/>
      <c r="F4" s="77"/>
      <c r="G4" s="77"/>
      <c r="H4" s="77"/>
      <c r="I4" s="77"/>
      <c r="J4" s="77"/>
      <c r="K4" s="77"/>
      <c r="L4" s="77"/>
      <c r="M4" s="77"/>
      <c r="N4" s="77"/>
    </row>
    <row r="5" spans="1:16" s="78" customFormat="1" ht="14.25" customHeight="1">
      <c r="A5" s="78" t="s">
        <v>190</v>
      </c>
      <c r="B5" s="576" t="s">
        <v>527</v>
      </c>
      <c r="C5" s="576"/>
      <c r="D5" s="576"/>
      <c r="E5" s="576"/>
      <c r="F5" s="576"/>
      <c r="G5" s="576"/>
      <c r="H5" s="433"/>
      <c r="I5" s="433"/>
      <c r="J5" s="433"/>
      <c r="K5" s="433"/>
      <c r="L5" s="433"/>
      <c r="M5" s="433"/>
      <c r="N5" s="433"/>
      <c r="O5" s="433"/>
      <c r="P5" s="433"/>
    </row>
    <row r="6" spans="1:16" s="78" customFormat="1" ht="14.25" customHeight="1">
      <c r="A6" s="78" t="s">
        <v>95</v>
      </c>
      <c r="B6" s="576" t="s">
        <v>191</v>
      </c>
      <c r="C6" s="576"/>
      <c r="D6" s="576"/>
      <c r="E6" s="576"/>
      <c r="F6" s="576"/>
      <c r="G6" s="576"/>
      <c r="H6" s="576"/>
      <c r="I6" s="576"/>
      <c r="J6" s="576"/>
      <c r="K6" s="576"/>
      <c r="L6" s="576"/>
      <c r="M6" s="576"/>
      <c r="N6" s="576"/>
      <c r="O6" s="432"/>
      <c r="P6" s="432"/>
    </row>
    <row r="7" spans="1:16" s="78" customFormat="1" ht="14.25" customHeight="1">
      <c r="A7" s="78" t="s">
        <v>192</v>
      </c>
      <c r="B7" s="573" t="s">
        <v>528</v>
      </c>
      <c r="C7" s="573"/>
      <c r="D7" s="573"/>
      <c r="E7" s="573"/>
      <c r="F7" s="573"/>
      <c r="G7" s="573"/>
      <c r="H7" s="573"/>
      <c r="I7" s="573"/>
      <c r="J7" s="432"/>
      <c r="K7" s="432"/>
      <c r="L7" s="432"/>
      <c r="M7" s="432"/>
      <c r="N7" s="432"/>
      <c r="O7" s="432"/>
      <c r="P7" s="432"/>
    </row>
    <row r="8" spans="1:16" s="78" customFormat="1" ht="14.25" customHeight="1">
      <c r="A8" s="78" t="s">
        <v>193</v>
      </c>
      <c r="B8" s="573" t="s">
        <v>711</v>
      </c>
      <c r="C8" s="573"/>
      <c r="D8" s="573"/>
      <c r="E8" s="573"/>
      <c r="F8" s="573"/>
      <c r="G8" s="573"/>
      <c r="H8" s="573"/>
      <c r="I8" s="573"/>
      <c r="J8" s="432"/>
      <c r="K8" s="432"/>
      <c r="L8" s="432"/>
      <c r="M8" s="432"/>
      <c r="N8" s="432"/>
      <c r="O8" s="432"/>
      <c r="P8" s="432"/>
    </row>
    <row r="9" spans="1:16" s="78" customFormat="1" ht="14.25" customHeight="1">
      <c r="A9" s="78" t="s">
        <v>194</v>
      </c>
      <c r="B9" s="573" t="s">
        <v>529</v>
      </c>
      <c r="C9" s="573"/>
      <c r="D9" s="573"/>
      <c r="E9" s="573"/>
      <c r="F9" s="573"/>
      <c r="G9" s="573"/>
      <c r="H9" s="432"/>
      <c r="I9" s="432"/>
      <c r="J9" s="432"/>
      <c r="K9" s="432"/>
      <c r="L9" s="432"/>
      <c r="M9" s="432"/>
      <c r="N9" s="432"/>
      <c r="O9" s="432"/>
      <c r="P9" s="432"/>
    </row>
    <row r="10" spans="1:16" s="78" customFormat="1" ht="14.25" customHeight="1">
      <c r="A10" s="78" t="s">
        <v>195</v>
      </c>
      <c r="B10" s="573" t="s">
        <v>530</v>
      </c>
      <c r="C10" s="573"/>
      <c r="D10" s="573"/>
      <c r="E10" s="573"/>
      <c r="F10" s="573"/>
      <c r="G10" s="573"/>
      <c r="H10" s="573"/>
      <c r="I10" s="573"/>
      <c r="J10" s="432"/>
      <c r="K10" s="432"/>
      <c r="L10" s="432"/>
      <c r="M10" s="432"/>
      <c r="N10" s="432"/>
      <c r="O10" s="432"/>
      <c r="P10" s="432"/>
    </row>
    <row r="11" spans="1:16" s="78" customFormat="1" ht="14.25" customHeight="1">
      <c r="A11" s="78" t="s">
        <v>196</v>
      </c>
      <c r="B11" s="573" t="s">
        <v>531</v>
      </c>
      <c r="C11" s="573"/>
      <c r="D11" s="573"/>
      <c r="E11" s="573"/>
      <c r="F11" s="573"/>
      <c r="G11" s="573"/>
      <c r="H11" s="573"/>
      <c r="I11" s="573"/>
      <c r="J11" s="432"/>
      <c r="K11" s="432"/>
      <c r="L11" s="432"/>
      <c r="M11" s="432"/>
      <c r="N11" s="432"/>
      <c r="O11" s="432"/>
      <c r="P11" s="432"/>
    </row>
    <row r="12" spans="1:16" s="78" customFormat="1" ht="14.25" customHeight="1">
      <c r="A12" s="78" t="s">
        <v>197</v>
      </c>
      <c r="B12" s="573" t="s">
        <v>545</v>
      </c>
      <c r="C12" s="573"/>
      <c r="D12" s="573"/>
      <c r="E12" s="573"/>
      <c r="F12" s="573"/>
      <c r="G12" s="573"/>
      <c r="H12" s="573"/>
      <c r="I12" s="573"/>
      <c r="J12" s="573"/>
      <c r="K12" s="573"/>
      <c r="L12" s="432"/>
      <c r="M12" s="432"/>
      <c r="N12" s="432"/>
      <c r="O12" s="432"/>
      <c r="P12" s="432"/>
    </row>
    <row r="13" spans="1:16" s="78" customFormat="1" ht="14.25" customHeight="1">
      <c r="A13" s="78" t="s">
        <v>198</v>
      </c>
      <c r="B13" s="576" t="s">
        <v>532</v>
      </c>
      <c r="C13" s="576"/>
      <c r="D13" s="576"/>
      <c r="E13" s="576"/>
      <c r="F13" s="576"/>
      <c r="G13" s="576"/>
      <c r="H13" s="576"/>
      <c r="I13" s="576"/>
      <c r="J13" s="432"/>
      <c r="K13" s="432"/>
      <c r="L13" s="432"/>
      <c r="M13" s="432"/>
      <c r="N13" s="432"/>
      <c r="O13" s="432"/>
      <c r="P13" s="432"/>
    </row>
    <row r="14" spans="1:16" s="78" customFormat="1" ht="14.25" customHeight="1">
      <c r="A14" s="79" t="s">
        <v>14</v>
      </c>
      <c r="B14" s="577" t="s">
        <v>533</v>
      </c>
      <c r="C14" s="577"/>
      <c r="D14" s="577"/>
      <c r="E14" s="577"/>
      <c r="F14" s="577"/>
      <c r="G14" s="577"/>
      <c r="H14" s="577"/>
      <c r="I14" s="577"/>
      <c r="J14" s="577"/>
      <c r="K14" s="577"/>
      <c r="L14" s="577"/>
      <c r="M14" s="577"/>
      <c r="N14" s="577"/>
      <c r="O14" s="432"/>
      <c r="P14" s="432"/>
    </row>
    <row r="15" spans="1:16" s="78" customFormat="1" ht="14.25" customHeight="1">
      <c r="A15" s="78" t="s">
        <v>203</v>
      </c>
      <c r="B15" s="576" t="s">
        <v>534</v>
      </c>
      <c r="C15" s="576"/>
      <c r="D15" s="576"/>
      <c r="E15" s="576"/>
      <c r="F15" s="576"/>
      <c r="G15" s="576"/>
      <c r="H15" s="576"/>
      <c r="I15" s="576"/>
      <c r="J15" s="576"/>
      <c r="K15" s="576"/>
      <c r="L15" s="576"/>
      <c r="M15" s="432"/>
      <c r="N15" s="432"/>
      <c r="O15" s="432"/>
      <c r="P15" s="432"/>
    </row>
    <row r="16" spans="1:16" s="78" customFormat="1" ht="14.25" customHeight="1">
      <c r="A16" s="78" t="s">
        <v>204</v>
      </c>
      <c r="B16" s="576" t="s">
        <v>535</v>
      </c>
      <c r="C16" s="576"/>
      <c r="D16" s="576"/>
      <c r="E16" s="576"/>
      <c r="F16" s="576"/>
      <c r="G16" s="576"/>
      <c r="H16" s="576"/>
      <c r="I16" s="576"/>
      <c r="J16" s="576"/>
      <c r="K16" s="576"/>
      <c r="L16" s="576"/>
      <c r="M16" s="432"/>
      <c r="N16" s="432"/>
      <c r="O16" s="432"/>
      <c r="P16" s="432"/>
    </row>
    <row r="17" spans="1:16" s="78" customFormat="1" ht="14.25" customHeight="1">
      <c r="A17" s="78" t="s">
        <v>205</v>
      </c>
      <c r="B17" s="576" t="s">
        <v>712</v>
      </c>
      <c r="C17" s="576"/>
      <c r="D17" s="576"/>
      <c r="E17" s="576"/>
      <c r="F17" s="576"/>
      <c r="G17" s="576"/>
      <c r="H17" s="576"/>
      <c r="I17" s="576"/>
      <c r="J17" s="576"/>
      <c r="K17" s="576"/>
      <c r="L17" s="576"/>
      <c r="M17" s="432"/>
      <c r="N17" s="432"/>
      <c r="O17" s="432"/>
      <c r="P17" s="432"/>
    </row>
    <row r="18" spans="1:16" s="78" customFormat="1" ht="14.25" customHeight="1">
      <c r="A18" s="78" t="s">
        <v>206</v>
      </c>
      <c r="B18" s="576" t="s">
        <v>536</v>
      </c>
      <c r="C18" s="576"/>
      <c r="D18" s="576"/>
      <c r="E18" s="576"/>
      <c r="F18" s="576"/>
      <c r="G18" s="576"/>
      <c r="H18" s="576"/>
      <c r="I18" s="576"/>
      <c r="J18" s="576"/>
      <c r="K18" s="576"/>
      <c r="L18" s="576"/>
      <c r="M18" s="432"/>
      <c r="N18" s="432"/>
      <c r="O18" s="432"/>
      <c r="P18" s="432"/>
    </row>
    <row r="19" spans="1:16" s="78" customFormat="1" ht="14.25" customHeight="1">
      <c r="A19" s="79" t="s">
        <v>15</v>
      </c>
      <c r="B19" s="577" t="s">
        <v>537</v>
      </c>
      <c r="C19" s="577"/>
      <c r="D19" s="577"/>
      <c r="E19" s="577"/>
      <c r="F19" s="577"/>
      <c r="G19" s="577"/>
      <c r="H19" s="577"/>
      <c r="I19" s="577"/>
      <c r="J19" s="577"/>
      <c r="K19" s="577"/>
      <c r="L19" s="577"/>
      <c r="M19" s="577"/>
      <c r="N19" s="577"/>
      <c r="O19" s="432"/>
      <c r="P19" s="432"/>
    </row>
    <row r="20" spans="1:16" s="78" customFormat="1" ht="14.25" customHeight="1">
      <c r="A20" s="79" t="s">
        <v>208</v>
      </c>
      <c r="B20" s="581" t="s">
        <v>20</v>
      </c>
      <c r="C20" s="581"/>
      <c r="D20" s="581"/>
      <c r="E20" s="581"/>
      <c r="F20" s="581"/>
      <c r="G20" s="581"/>
      <c r="H20" s="581"/>
      <c r="I20" s="581"/>
      <c r="J20" s="433"/>
      <c r="K20" s="432"/>
      <c r="L20" s="432"/>
      <c r="M20" s="432"/>
      <c r="N20" s="432"/>
      <c r="O20" s="432"/>
      <c r="P20" s="432"/>
    </row>
    <row r="21" spans="1:16" s="78" customFormat="1" ht="14.25" customHeight="1">
      <c r="A21" s="78" t="s">
        <v>199</v>
      </c>
      <c r="B21" s="573" t="s">
        <v>538</v>
      </c>
      <c r="C21" s="573"/>
      <c r="D21" s="573"/>
      <c r="E21" s="573"/>
      <c r="F21" s="573"/>
      <c r="G21" s="573"/>
      <c r="H21" s="573"/>
      <c r="I21" s="573"/>
      <c r="J21" s="573"/>
      <c r="K21" s="573"/>
      <c r="L21" s="432"/>
      <c r="M21" s="432"/>
      <c r="N21" s="432"/>
      <c r="O21" s="432"/>
      <c r="P21" s="432"/>
    </row>
    <row r="22" spans="1:16" s="78" customFormat="1" ht="14.25" customHeight="1">
      <c r="A22" s="78" t="s">
        <v>200</v>
      </c>
      <c r="B22" s="573" t="s">
        <v>539</v>
      </c>
      <c r="C22" s="573"/>
      <c r="D22" s="573"/>
      <c r="E22" s="573"/>
      <c r="F22" s="573"/>
      <c r="G22" s="573"/>
      <c r="H22" s="573"/>
      <c r="I22" s="573"/>
      <c r="J22" s="432"/>
      <c r="K22" s="432"/>
      <c r="L22" s="432"/>
      <c r="M22" s="432"/>
      <c r="N22" s="432"/>
      <c r="O22" s="432"/>
      <c r="P22" s="432"/>
    </row>
    <row r="23" spans="1:16" s="78" customFormat="1" ht="14.25" customHeight="1">
      <c r="A23" s="78" t="s">
        <v>201</v>
      </c>
      <c r="B23" s="573" t="s">
        <v>540</v>
      </c>
      <c r="C23" s="573"/>
      <c r="D23" s="573"/>
      <c r="E23" s="573"/>
      <c r="F23" s="573"/>
      <c r="G23" s="573"/>
      <c r="H23" s="573"/>
      <c r="I23" s="573"/>
      <c r="J23" s="432"/>
      <c r="K23" s="432"/>
      <c r="L23" s="432"/>
      <c r="M23" s="432"/>
      <c r="N23" s="432"/>
      <c r="O23" s="432"/>
      <c r="P23" s="432"/>
    </row>
    <row r="24" spans="1:16" s="78" customFormat="1" ht="14.25" customHeight="1">
      <c r="A24" s="78" t="s">
        <v>202</v>
      </c>
      <c r="B24" s="573" t="s">
        <v>541</v>
      </c>
      <c r="C24" s="573"/>
      <c r="D24" s="573"/>
      <c r="E24" s="573"/>
      <c r="F24" s="573"/>
      <c r="G24" s="573"/>
      <c r="H24" s="573"/>
      <c r="I24" s="573"/>
      <c r="J24" s="573"/>
      <c r="K24" s="573"/>
      <c r="L24" s="432"/>
      <c r="M24" s="432"/>
      <c r="N24" s="432"/>
      <c r="O24" s="432"/>
      <c r="P24" s="432"/>
    </row>
    <row r="25" spans="1:16" s="78" customFormat="1" ht="14.25" customHeight="1">
      <c r="A25" s="79" t="s">
        <v>16</v>
      </c>
      <c r="B25" s="577" t="s">
        <v>542</v>
      </c>
      <c r="C25" s="577"/>
      <c r="D25" s="577"/>
      <c r="E25" s="577"/>
      <c r="F25" s="577"/>
      <c r="G25" s="577"/>
      <c r="H25" s="577"/>
      <c r="I25" s="577"/>
      <c r="J25" s="577"/>
      <c r="K25" s="577"/>
      <c r="L25" s="577"/>
      <c r="M25" s="577"/>
      <c r="N25" s="577"/>
      <c r="O25" s="432"/>
      <c r="P25" s="432"/>
    </row>
    <row r="26" spans="1:16" s="78" customFormat="1" ht="14.25" customHeight="1">
      <c r="A26" s="79" t="s">
        <v>17</v>
      </c>
      <c r="B26" s="581" t="s">
        <v>21</v>
      </c>
      <c r="C26" s="581"/>
      <c r="D26" s="581"/>
      <c r="E26" s="581"/>
      <c r="F26" s="581"/>
      <c r="G26" s="581"/>
      <c r="H26" s="581"/>
      <c r="I26" s="433"/>
      <c r="J26" s="433"/>
      <c r="K26" s="432"/>
      <c r="L26" s="432"/>
      <c r="M26" s="432"/>
      <c r="N26" s="432"/>
      <c r="O26" s="432"/>
      <c r="P26" s="432"/>
    </row>
    <row r="27" spans="1:16" s="78" customFormat="1" ht="14.25" customHeight="1">
      <c r="A27" s="78" t="s">
        <v>207</v>
      </c>
      <c r="B27" s="573" t="s">
        <v>543</v>
      </c>
      <c r="C27" s="573"/>
      <c r="D27" s="573"/>
      <c r="E27" s="573"/>
      <c r="F27" s="573"/>
      <c r="G27" s="573"/>
      <c r="H27" s="573"/>
      <c r="I27" s="432"/>
      <c r="J27" s="432"/>
      <c r="K27" s="432"/>
      <c r="L27" s="432"/>
      <c r="M27" s="432"/>
      <c r="N27" s="432"/>
      <c r="O27" s="432"/>
      <c r="P27" s="432"/>
    </row>
    <row r="28" spans="1:16" s="78" customFormat="1" ht="14.25" customHeight="1">
      <c r="A28" s="79" t="s">
        <v>18</v>
      </c>
      <c r="B28" s="573" t="s">
        <v>209</v>
      </c>
      <c r="C28" s="573"/>
      <c r="D28" s="573"/>
      <c r="E28" s="573"/>
      <c r="F28" s="573"/>
      <c r="G28" s="573"/>
      <c r="H28" s="432"/>
      <c r="I28" s="432"/>
      <c r="J28" s="432"/>
      <c r="K28" s="432"/>
      <c r="L28" s="432"/>
      <c r="M28" s="432"/>
      <c r="N28" s="432"/>
      <c r="O28" s="432"/>
      <c r="P28" s="432"/>
    </row>
    <row r="29" spans="1:16" s="78" customFormat="1" ht="14.25" customHeight="1">
      <c r="A29" s="78" t="s">
        <v>210</v>
      </c>
      <c r="B29" s="573" t="s">
        <v>544</v>
      </c>
      <c r="C29" s="573"/>
      <c r="D29" s="573"/>
      <c r="E29" s="573"/>
      <c r="F29" s="573"/>
      <c r="G29" s="573"/>
      <c r="H29" s="573"/>
      <c r="I29" s="573"/>
      <c r="J29" s="573"/>
      <c r="K29" s="573"/>
      <c r="L29" s="573"/>
      <c r="M29" s="573"/>
      <c r="N29" s="573"/>
      <c r="O29" s="573"/>
      <c r="P29" s="432"/>
    </row>
    <row r="30" spans="1:16" s="78" customFormat="1" ht="30" customHeight="1">
      <c r="A30" s="289" t="s">
        <v>211</v>
      </c>
      <c r="B30" s="578" t="s">
        <v>546</v>
      </c>
      <c r="C30" s="578"/>
      <c r="D30" s="578"/>
      <c r="E30" s="578"/>
      <c r="F30" s="578"/>
      <c r="G30" s="578"/>
      <c r="H30" s="578"/>
      <c r="I30" s="578"/>
      <c r="J30" s="578"/>
      <c r="K30" s="578"/>
      <c r="L30" s="578"/>
      <c r="M30" s="578"/>
      <c r="N30" s="578"/>
      <c r="O30" s="578"/>
      <c r="P30" s="432"/>
    </row>
    <row r="31" spans="1:19" ht="27.75" customHeight="1">
      <c r="A31" s="289" t="s">
        <v>372</v>
      </c>
      <c r="B31" s="578" t="s">
        <v>547</v>
      </c>
      <c r="C31" s="578"/>
      <c r="D31" s="578"/>
      <c r="E31" s="578"/>
      <c r="F31" s="578"/>
      <c r="G31" s="578"/>
      <c r="H31" s="578"/>
      <c r="I31" s="578"/>
      <c r="J31" s="578"/>
      <c r="K31" s="578"/>
      <c r="L31" s="578"/>
      <c r="M31" s="578"/>
      <c r="N31" s="578"/>
      <c r="O31" s="578"/>
      <c r="P31" s="434"/>
      <c r="S31" s="385"/>
    </row>
    <row r="32" spans="1:16" ht="25.5" customHeight="1">
      <c r="A32" s="289" t="s">
        <v>341</v>
      </c>
      <c r="B32" s="578" t="s">
        <v>548</v>
      </c>
      <c r="C32" s="578"/>
      <c r="D32" s="578"/>
      <c r="E32" s="578"/>
      <c r="F32" s="578"/>
      <c r="G32" s="578"/>
      <c r="H32" s="578"/>
      <c r="I32" s="578"/>
      <c r="J32" s="578"/>
      <c r="K32" s="578"/>
      <c r="L32" s="578"/>
      <c r="M32" s="578"/>
      <c r="N32" s="578"/>
      <c r="O32" s="578"/>
      <c r="P32" s="435"/>
    </row>
    <row r="33" spans="1:17" ht="27" customHeight="1">
      <c r="A33" s="289" t="s">
        <v>373</v>
      </c>
      <c r="B33" s="578" t="s">
        <v>547</v>
      </c>
      <c r="C33" s="578"/>
      <c r="D33" s="578"/>
      <c r="E33" s="578"/>
      <c r="F33" s="578"/>
      <c r="G33" s="578"/>
      <c r="H33" s="578"/>
      <c r="I33" s="578"/>
      <c r="J33" s="578"/>
      <c r="K33" s="578"/>
      <c r="L33" s="578"/>
      <c r="M33" s="578"/>
      <c r="N33" s="578"/>
      <c r="O33" s="578"/>
      <c r="P33" s="429"/>
      <c r="Q33" s="429"/>
    </row>
    <row r="35" spans="1:3" ht="12.75">
      <c r="A35" s="574" t="s">
        <v>316</v>
      </c>
      <c r="B35" s="575"/>
      <c r="C35" s="575"/>
    </row>
    <row r="36" spans="11:24" ht="12.75">
      <c r="K36" s="428"/>
      <c r="L36" s="428"/>
      <c r="M36" s="428"/>
      <c r="N36" s="428"/>
      <c r="O36" s="428"/>
      <c r="P36" s="428"/>
      <c r="Q36" s="428"/>
      <c r="R36" s="428"/>
      <c r="S36" s="428"/>
      <c r="T36" s="428"/>
      <c r="U36" s="428"/>
      <c r="V36" s="428"/>
      <c r="W36" s="428"/>
      <c r="X36" s="428"/>
    </row>
  </sheetData>
  <sheetProtection/>
  <mergeCells count="32">
    <mergeCell ref="B26:H26"/>
    <mergeCell ref="B20:I20"/>
    <mergeCell ref="B21:K21"/>
    <mergeCell ref="B22:I22"/>
    <mergeCell ref="B23:I23"/>
    <mergeCell ref="B24:K24"/>
    <mergeCell ref="B8:I8"/>
    <mergeCell ref="B11:I11"/>
    <mergeCell ref="B19:N19"/>
    <mergeCell ref="B12:K12"/>
    <mergeCell ref="B14:N14"/>
    <mergeCell ref="B18:L18"/>
    <mergeCell ref="B31:O31"/>
    <mergeCell ref="B32:O32"/>
    <mergeCell ref="A1:G1"/>
    <mergeCell ref="B9:G9"/>
    <mergeCell ref="B10:I10"/>
    <mergeCell ref="B5:G5"/>
    <mergeCell ref="B6:N6"/>
    <mergeCell ref="A3:D3"/>
    <mergeCell ref="B30:O30"/>
    <mergeCell ref="B7:I7"/>
    <mergeCell ref="B29:O29"/>
    <mergeCell ref="B28:G28"/>
    <mergeCell ref="B27:H27"/>
    <mergeCell ref="A35:C35"/>
    <mergeCell ref="B13:I13"/>
    <mergeCell ref="B15:L15"/>
    <mergeCell ref="B17:L17"/>
    <mergeCell ref="B16:L16"/>
    <mergeCell ref="B25:N25"/>
    <mergeCell ref="B33:O33"/>
  </mergeCells>
  <hyperlinks>
    <hyperlink ref="B5:E5" location="'1 - summary'!A1" display="Drug-related deaths in Scotland, 1996-2013"/>
    <hyperlink ref="B6:L6" location="'Figure 1'!A1" display="Drug-related deaths in Scotland, 3- and 5-year moving averages, and likely range of values around 5-year moving average"/>
    <hyperlink ref="B7:H7" location="'2 - causes'!A1" display="Drug-related deaths by underlying cause of death, Scotland, 1996-2013"/>
    <hyperlink ref="B8:H8" location="'3 - drugs reported'!A1" display="Drug-related deaths by selected drugs reported1, Scotland, 1996-2013"/>
    <hyperlink ref="B9:G9" location="'4 - sex and age'!A1" display="Drug-related deaths by sex and age, Scotland, 1996-2013"/>
    <hyperlink ref="B10:I10" location="'5 - sex age cause'!A1" display="Drug-related deaths by sex, age and underlying cause of death, Scotland, 2013"/>
    <hyperlink ref="B11:I11" location="'6 - sex, age and drugs'!A1" display="Drug-related deaths by sex, age and selected drugs reported, Scotland, 2013"/>
    <hyperlink ref="B12:K12" location="'7 - only one drug involved'!A1" display="Drug-related deaths involving only one drug by sex, age and selected drugs reported, Scotland, 2013"/>
    <hyperlink ref="B13:G13" location="'8 - death rates by age'!A1" display="Drug-related deaths per 1,000 population, Scotland, 2000 to 2013"/>
    <hyperlink ref="B21:J21" location="'C1 - summary'!A1" display="Drug-related deaths by Council area, 2003 - 2013 (with averages for 1999-2003 and 2009-2013)"/>
    <hyperlink ref="B22:H22" location="'C2 - causes'!A1" display="Drug-related deaths by underlying cause of death and Council area, 2013"/>
    <hyperlink ref="B23:H23" location="'C3 - drugs reported'!A1" display="Drug-related deaths by selected drugs reported and Council area, 2013"/>
    <hyperlink ref="B24:J24" location="'C4 - rates by age-group'!A1" display="Drug-related deaths per 1,000 population, Council areas, annual averages for 2009 to 2013"/>
    <hyperlink ref="B15:J15" location="'HB1 - summary'!A1" display="Drug-related deaths by NHS Board area, 2003-2013 (with averages for 1999-2003 and 2009-2013)"/>
    <hyperlink ref="B16:H16" location="'HB2 - causes'!A1" display="Drug-related deaths by underlying cause of death and NHS Board area, 2013"/>
    <hyperlink ref="B17:H17" location="'HB3 - drugs reported'!A1" display="Drug-related deaths by selected drugs reported1 and NHS Board area, 2013"/>
    <hyperlink ref="B18:J18" location="'HB4 - rates by age-group'!A1" display="Drug-related deaths per 1,000 population, NHS Boards, annual averages for 2009 to 2013"/>
    <hyperlink ref="B27:H27" location="'X - different definitions'!A1" display="Drug-related deaths in Scotland - different definitions, 1996 to 2013"/>
    <hyperlink ref="B28:G28" location="'Figure 2'!A1" display="Drug-related deaths in Scotland - different definitions"/>
    <hyperlink ref="B29:N29" location="'Y - ONS ''wide'' defn - drugs'!A1" display="Drug-related deaths, on the basis of the Office for National Statistics (ONS) 'wide' definition, by selected drugs reported, 2003 to 2013"/>
    <hyperlink ref="B30:N30" location="'Z - excluded and other causes'!A1" display="Drug-related deaths, on the basis of the Office for National Statistics (ONS) 'wide' definition, by how they relate to the Drug Strategy 'baseline' definition, deaths from some causes which may be associated with present or past drug misuse, and volatile "/>
    <hyperlink ref="B30:O30" location="'Z - excluded and other causes'!A1" display="Drug-related deaths on the basis of the 'wide' and  'baseline' definitions, deaths from some causes which may be associated with drug misuse, and volatile substance abuse deaths, 2003 to 2013"/>
    <hyperlink ref="B14:N14" location="'9 - per problem drug user'!A1" display="Drug-related deaths by sex and age-group: average for 2009 to 2013, and relative to the estimated number of problem drug users"/>
    <hyperlink ref="B19:N19" location="'HB5 - per problem drug user'!A1" display="Drug-related deaths by NHS Board area: average for 2009 to 2013, and relative to the estimated number of problem drug users"/>
    <hyperlink ref="B20" location="'Figure 2'!A1" display="Drug-related deaths per 1,000 problem drug users - NHS Board areas"/>
    <hyperlink ref="B26" location="'Figure 3'!A1" display="Drug-related deaths per 1,000 problem drug users - Council areas"/>
    <hyperlink ref="B25:N25" location="'C5 - per problem drug user'!A1" display="Drug-related deaths by Council area: average for 2009 to 2013, and relative to the estimated number of problem drug users"/>
    <hyperlink ref="B31:O31" location="'NPS1'!A1" display="Drug-related deaths on the basis of the Office for National Statistics (ONS) 'wide' definition which involved New Psychoactive Substances (NPSs), 2013"/>
    <hyperlink ref="B32:O32" location="'NPS2'!A1" display="Drug-related deaths on the basis of the Office for National Statistics (ONS) 'wide' definition which involved New Psychoactive Substances (NPSs), 2003 to 2013"/>
    <hyperlink ref="B33:O33" location="'NPS3'!A1" display="Drug-related deaths on the basis of the Office for National Statistics (ONS) 'wide' definition which involved New Psychoactive Substances (NPSs), 2013"/>
  </hyperlinks>
  <printOptions/>
  <pageMargins left="0.75" right="0.75" top="1" bottom="1" header="0.5" footer="0.5"/>
  <pageSetup fitToHeight="1" fitToWidth="1" horizontalDpi="1200" verticalDpi="1200" orientation="landscape"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1" sqref="A1:G1"/>
    </sheetView>
  </sheetViews>
  <sheetFormatPr defaultColWidth="9.33203125" defaultRowHeight="11.25"/>
  <cols>
    <col min="1" max="1" width="37.66015625" style="0" customWidth="1"/>
    <col min="2" max="6" width="12.83203125" style="0" customWidth="1"/>
    <col min="7" max="7" width="13.33203125" style="0" customWidth="1"/>
    <col min="8" max="8" width="12.83203125" style="0" customWidth="1"/>
  </cols>
  <sheetData>
    <row r="1" spans="1:12" ht="15.75">
      <c r="A1" s="587" t="s">
        <v>705</v>
      </c>
      <c r="B1" s="586"/>
      <c r="C1" s="586"/>
      <c r="D1" s="586"/>
      <c r="E1" s="586"/>
      <c r="F1" s="586"/>
      <c r="G1" s="586"/>
      <c r="H1" s="2"/>
      <c r="I1" s="2"/>
      <c r="J1" s="582" t="s">
        <v>710</v>
      </c>
      <c r="K1" s="582"/>
      <c r="L1" s="582"/>
    </row>
    <row r="2" spans="1:9" ht="6" customHeight="1" thickBot="1">
      <c r="A2" s="440"/>
      <c r="B2" s="440"/>
      <c r="C2" s="440"/>
      <c r="D2" s="440"/>
      <c r="E2" s="440"/>
      <c r="F2" s="440"/>
      <c r="G2" s="440"/>
      <c r="H2" s="441"/>
      <c r="I2" s="2"/>
    </row>
    <row r="3" spans="1:9" ht="6" customHeight="1">
      <c r="A3" s="436"/>
      <c r="B3" s="437"/>
      <c r="C3" s="437"/>
      <c r="D3" s="437"/>
      <c r="E3" s="437"/>
      <c r="F3" s="437"/>
      <c r="G3" s="437"/>
      <c r="H3" s="437"/>
      <c r="I3" s="2"/>
    </row>
    <row r="4" spans="1:9" ht="15">
      <c r="A4" s="84"/>
      <c r="B4" s="591" t="s">
        <v>104</v>
      </c>
      <c r="C4" s="591"/>
      <c r="D4" s="591"/>
      <c r="E4" s="591"/>
      <c r="F4" s="591"/>
      <c r="G4" s="591"/>
      <c r="H4" s="591"/>
      <c r="I4" s="2"/>
    </row>
    <row r="5" spans="1:9" ht="15">
      <c r="A5" s="85"/>
      <c r="B5" s="173" t="s">
        <v>254</v>
      </c>
      <c r="C5" s="85" t="s">
        <v>238</v>
      </c>
      <c r="D5" s="173" t="s">
        <v>239</v>
      </c>
      <c r="E5" s="86" t="s">
        <v>240</v>
      </c>
      <c r="F5" s="86" t="s">
        <v>257</v>
      </c>
      <c r="G5" s="86" t="s">
        <v>255</v>
      </c>
      <c r="H5" s="86" t="s">
        <v>256</v>
      </c>
      <c r="I5" s="2"/>
    </row>
    <row r="6" spans="1:9" ht="6.75" customHeight="1">
      <c r="A6" s="387"/>
      <c r="B6" s="387"/>
      <c r="C6" s="387"/>
      <c r="D6" s="387"/>
      <c r="E6" s="387"/>
      <c r="F6" s="387"/>
      <c r="G6" s="387"/>
      <c r="H6" s="387"/>
      <c r="I6" s="2"/>
    </row>
    <row r="7" spans="1:9" ht="6.75" customHeight="1">
      <c r="A7" s="84"/>
      <c r="B7" s="84"/>
      <c r="C7" s="84"/>
      <c r="D7" s="84"/>
      <c r="E7" s="84"/>
      <c r="F7" s="84"/>
      <c r="G7" s="84"/>
      <c r="H7" s="84"/>
      <c r="I7" s="2"/>
    </row>
    <row r="8" spans="1:9" ht="15.75">
      <c r="A8" s="148">
        <v>2000</v>
      </c>
      <c r="B8" s="358">
        <f>'8 calc Scots rates'!C59</f>
        <v>0.11633447596099449</v>
      </c>
      <c r="C8" s="358">
        <f>'8 calc Scots rates'!D59</f>
        <v>0.17580454998918663</v>
      </c>
      <c r="D8" s="358">
        <f>'8 calc Scots rates'!E59</f>
        <v>0.08910561210389972</v>
      </c>
      <c r="E8" s="358">
        <f>'8 calc Scots rates'!F59</f>
        <v>0.023556467059961516</v>
      </c>
      <c r="F8" s="358">
        <f>'8 calc Scots rates'!G59</f>
        <v>0.005492201988543267</v>
      </c>
      <c r="G8" s="358">
        <f>'8 calc Scots rates'!K59</f>
        <v>0.08582494820598945</v>
      </c>
      <c r="H8" s="358">
        <f>'8 calc Scots rates'!I59</f>
        <v>0.057673999691878634</v>
      </c>
      <c r="I8" s="23"/>
    </row>
    <row r="9" spans="1:9" ht="15.75">
      <c r="A9" s="148">
        <v>2001</v>
      </c>
      <c r="B9" s="358">
        <f>'8 calc Scots rates'!C60</f>
        <v>0.12480252764612954</v>
      </c>
      <c r="C9" s="358">
        <f>'8 calc Scots rates'!D60</f>
        <v>0.20111417251573718</v>
      </c>
      <c r="D9" s="358">
        <f>'8 calc Scots rates'!E60</f>
        <v>0.08950033242980616</v>
      </c>
      <c r="E9" s="358">
        <f>'8 calc Scots rates'!F60</f>
        <v>0.04498680145292857</v>
      </c>
      <c r="F9" s="358">
        <f>'8 calc Scots rates'!G60</f>
        <v>0.014500923527567162</v>
      </c>
      <c r="G9" s="358">
        <f>'8 calc Scots rates'!K60</f>
        <v>0.09785138641691493</v>
      </c>
      <c r="H9" s="358">
        <f>'8 calc Scots rates'!I60</f>
        <v>0.06575569685241499</v>
      </c>
      <c r="I9" s="23"/>
    </row>
    <row r="10" spans="1:9" ht="15.75">
      <c r="A10" s="148" t="s">
        <v>561</v>
      </c>
      <c r="B10" s="358">
        <f>'8 calc Scots rates'!C61</f>
        <v>0.15581250769324256</v>
      </c>
      <c r="C10" s="358">
        <f>'8 calc Scots rates'!D61</f>
        <v>0.22768331483096374</v>
      </c>
      <c r="D10" s="358">
        <f>'8 calc Scots rates'!E61</f>
        <v>0.11661999754083918</v>
      </c>
      <c r="E10" s="358">
        <f>'8 calc Scots rates'!F61</f>
        <v>0.039519674943355135</v>
      </c>
      <c r="F10" s="358">
        <f>'8 calc Scots rates'!G61</f>
        <v>0.012192403087813171</v>
      </c>
      <c r="G10" s="358">
        <f>'8 calc Scots rates'!K61</f>
        <v>0.11279755190621911</v>
      </c>
      <c r="H10" s="358">
        <f>'8 calc Scots rates'!I61</f>
        <v>0.07540465850769838</v>
      </c>
      <c r="I10" s="23"/>
    </row>
    <row r="11" spans="1:9" ht="15.75">
      <c r="A11" s="148" t="s">
        <v>562</v>
      </c>
      <c r="B11" s="358">
        <f>'8 calc Scots rates'!C62</f>
        <v>0.1201105016615286</v>
      </c>
      <c r="C11" s="358">
        <f>'8 calc Scots rates'!D62</f>
        <v>0.18871427278264566</v>
      </c>
      <c r="D11" s="358">
        <f>'8 calc Scots rates'!E62</f>
        <v>0.10211452711518897</v>
      </c>
      <c r="E11" s="358">
        <f>'8 calc Scots rates'!F62</f>
        <v>0.029189708292650177</v>
      </c>
      <c r="F11" s="358">
        <f>'8 calc Scots rates'!G62</f>
        <v>0.018659754641189883</v>
      </c>
      <c r="G11" s="358">
        <f>'8 calc Scots rates'!K62</f>
        <v>0.09290356283679396</v>
      </c>
      <c r="H11" s="358">
        <f>'8 calc Scots rates'!I62</f>
        <v>0.06293775278682055</v>
      </c>
      <c r="I11" s="23"/>
    </row>
    <row r="12" spans="1:9" ht="15.75">
      <c r="A12" s="148" t="s">
        <v>563</v>
      </c>
      <c r="B12" s="358">
        <f>'8 calc Scots rates'!C63</f>
        <v>0.12410274481564613</v>
      </c>
      <c r="C12" s="358">
        <f>'8 calc Scots rates'!D63</f>
        <v>0.21564285792417184</v>
      </c>
      <c r="D12" s="358">
        <f>'8 calc Scots rates'!E63</f>
        <v>0.11558790900216225</v>
      </c>
      <c r="E12" s="358">
        <f>'8 calc Scots rates'!F63</f>
        <v>0.05054348689407385</v>
      </c>
      <c r="F12" s="358">
        <f>'8 calc Scots rates'!G63</f>
        <v>0.0033145289060065894</v>
      </c>
      <c r="G12" s="358">
        <f>'8 calc Scots rates'!K63</f>
        <v>0.10282350994551535</v>
      </c>
      <c r="H12" s="358">
        <f>'8 calc Scots rates'!I63</f>
        <v>0.07001947170701965</v>
      </c>
      <c r="I12" s="23"/>
    </row>
    <row r="13" spans="1:9" ht="15.75">
      <c r="A13" s="148" t="s">
        <v>564</v>
      </c>
      <c r="B13" s="358">
        <f>'8 calc Scots rates'!C64</f>
        <v>0.0713797554863695</v>
      </c>
      <c r="C13" s="358">
        <f>'8 calc Scots rates'!D64</f>
        <v>0.16329555553462022</v>
      </c>
      <c r="D13" s="358">
        <f>'8 calc Scots rates'!E64</f>
        <v>0.15827495374226055</v>
      </c>
      <c r="E13" s="358">
        <f>'8 calc Scots rates'!F64</f>
        <v>0.05265172590934511</v>
      </c>
      <c r="F13" s="358">
        <f>'8 calc Scots rates'!G64</f>
        <v>0.017893976562144153</v>
      </c>
      <c r="G13" s="358">
        <f>'8 calc Scots rates'!K64</f>
        <v>0.09533928758964093</v>
      </c>
      <c r="H13" s="358">
        <f>'8 calc Scots rates'!I64</f>
        <v>0.06575085123869907</v>
      </c>
      <c r="I13" s="23"/>
    </row>
    <row r="14" spans="1:9" ht="15.75">
      <c r="A14" s="148" t="s">
        <v>565</v>
      </c>
      <c r="B14" s="358">
        <f>'8 calc Scots rates'!C65</f>
        <v>0.10400212224620467</v>
      </c>
      <c r="C14" s="358">
        <f>'8 calc Scots rates'!D65</f>
        <v>0.24292979644376017</v>
      </c>
      <c r="D14" s="358">
        <f>'8 calc Scots rates'!E65</f>
        <v>0.15990833600896495</v>
      </c>
      <c r="E14" s="358">
        <f>'8 calc Scots rates'!F65</f>
        <v>0.07548995074979695</v>
      </c>
      <c r="F14" s="358">
        <f>'8 calc Scots rates'!G65</f>
        <v>0.023925352898955258</v>
      </c>
      <c r="G14" s="358">
        <f>'8 calc Scots rates'!K65</f>
        <v>0.12202018837121395</v>
      </c>
      <c r="H14" s="358">
        <f>'8 calc Scots rates'!I65</f>
        <v>0.0818219009954998</v>
      </c>
      <c r="I14" s="23"/>
    </row>
    <row r="15" spans="1:9" ht="15.75">
      <c r="A15" s="148" t="s">
        <v>566</v>
      </c>
      <c r="B15" s="358">
        <f>'8 calc Scots rates'!C66</f>
        <v>0.14012888876300478</v>
      </c>
      <c r="C15" s="358">
        <f>'8 calc Scots rates'!D66</f>
        <v>0.2334874245866959</v>
      </c>
      <c r="D15" s="358">
        <f>'8 calc Scots rates'!E66</f>
        <v>0.1888607639861536</v>
      </c>
      <c r="E15" s="358">
        <f>'8 calc Scots rates'!F66</f>
        <v>0.06146659290675518</v>
      </c>
      <c r="F15" s="358">
        <f>'8 calc Scots rates'!G66</f>
        <v>0.017302181018563668</v>
      </c>
      <c r="G15" s="358">
        <f>'8 calc Scots rates'!K66</f>
        <v>0.12926439040154195</v>
      </c>
      <c r="H15" s="358">
        <f>'8 calc Scots rates'!I66</f>
        <v>0.08800773694390715</v>
      </c>
      <c r="I15" s="23"/>
    </row>
    <row r="16" spans="1:9" ht="15.75">
      <c r="A16" s="148" t="s">
        <v>567</v>
      </c>
      <c r="B16" s="358">
        <f>'8 calc Scots rates'!C67</f>
        <v>0.13612830388572325</v>
      </c>
      <c r="C16" s="358">
        <f>'8 calc Scots rates'!D67</f>
        <v>0.3281390936518304</v>
      </c>
      <c r="D16" s="358">
        <f>'8 calc Scots rates'!E67</f>
        <v>0.22375334665565902</v>
      </c>
      <c r="E16" s="358">
        <f>'8 calc Scots rates'!F67</f>
        <v>0.094929812105824</v>
      </c>
      <c r="F16" s="358">
        <f>'8 calc Scots rates'!G67</f>
        <v>0.026452803530360038</v>
      </c>
      <c r="G16" s="358">
        <f>'8 calc Scots rates'!K67</f>
        <v>0.16202714599936335</v>
      </c>
      <c r="H16" s="358">
        <f>'8 calc Scots rates'!I67</f>
        <v>0.11032308904649331</v>
      </c>
      <c r="I16" s="23"/>
    </row>
    <row r="17" spans="1:9" ht="15.75">
      <c r="A17" s="148" t="s">
        <v>568</v>
      </c>
      <c r="B17" s="358">
        <f>'8 calc Scots rates'!C68</f>
        <v>0.10130611477835984</v>
      </c>
      <c r="C17" s="358">
        <f>'8 calc Scots rates'!D68</f>
        <v>0.2740573888489436</v>
      </c>
      <c r="D17" s="358">
        <f>'8 calc Scots rates'!E68</f>
        <v>0.24820673914128347</v>
      </c>
      <c r="E17" s="358">
        <f>'8 calc Scots rates'!F68</f>
        <v>0.10227067113161187</v>
      </c>
      <c r="F17" s="358">
        <f>'8 calc Scots rates'!G68</f>
        <v>0.030800173096972805</v>
      </c>
      <c r="G17" s="358">
        <f>'8 calc Scots rates'!K68</f>
        <v>0.15239317210097675</v>
      </c>
      <c r="H17" s="358">
        <f>'8 calc Scots rates'!I68</f>
        <v>0.10416865765782986</v>
      </c>
      <c r="I17" s="23"/>
    </row>
    <row r="18" spans="1:9" ht="15.75">
      <c r="A18" s="148" t="s">
        <v>569</v>
      </c>
      <c r="B18" s="358">
        <f>'8 calc Scots rates'!C69</f>
        <v>0.09481493583216881</v>
      </c>
      <c r="C18" s="358">
        <f>'8 calc Scots rates'!D69</f>
        <v>0.2445229145308881</v>
      </c>
      <c r="D18" s="358">
        <f>'8 calc Scots rates'!E69</f>
        <v>0.21246154177155274</v>
      </c>
      <c r="E18" s="358">
        <f>'8 calc Scots rates'!F69</f>
        <v>0.09774115056767031</v>
      </c>
      <c r="F18" s="358">
        <f>'8 calc Scots rates'!G69</f>
        <v>0.030368276084071534</v>
      </c>
      <c r="G18" s="358">
        <f>'8 calc Scots rates'!K69</f>
        <v>0.13621731884018898</v>
      </c>
      <c r="H18" s="358">
        <f>'8 calc Scots rates'!I69</f>
        <v>0.09216677435293223</v>
      </c>
      <c r="I18" s="23"/>
    </row>
    <row r="19" spans="1:9" ht="15.75">
      <c r="A19" s="148" t="s">
        <v>570</v>
      </c>
      <c r="B19" s="358">
        <f>'8 calc Scots rates'!C70</f>
        <v>0.08376527813682914</v>
      </c>
      <c r="C19" s="358">
        <f>'8 calc Scots rates'!D70</f>
        <v>0.2745715415550598</v>
      </c>
      <c r="D19" s="358">
        <f>'8 calc Scots rates'!E70</f>
        <v>0.29050447746877417</v>
      </c>
      <c r="E19" s="358">
        <f>'8 calc Scots rates'!F70</f>
        <v>0.11927632263483935</v>
      </c>
      <c r="F19" s="358">
        <f>'8 calc Scots rates'!G70</f>
        <v>0.03889961953179819</v>
      </c>
      <c r="G19" s="358">
        <f>'8 calc Scots rates'!K70</f>
        <v>0.1617455443892894</v>
      </c>
      <c r="H19" s="358">
        <f>'8 calc Scots rates'!I70</f>
        <v>0.11019075831619464</v>
      </c>
      <c r="I19" s="23"/>
    </row>
    <row r="20" spans="1:9" ht="15.75">
      <c r="A20" s="335">
        <v>2012</v>
      </c>
      <c r="B20" s="358">
        <f>'8 calc Scots rates'!C71</f>
        <v>0.066625918641063</v>
      </c>
      <c r="C20" s="358">
        <f>'8 calc Scots rates'!D71</f>
        <v>0.2514661505973424</v>
      </c>
      <c r="D20" s="358">
        <f>'8 calc Scots rates'!E71</f>
        <v>0.2812848072280301</v>
      </c>
      <c r="E20" s="358">
        <f>'8 calc Scots rates'!F71</f>
        <v>0.144651904625339</v>
      </c>
      <c r="F20" s="358">
        <f>'8 calc Scots rates'!G71</f>
        <v>0.05136525835214208</v>
      </c>
      <c r="G20" s="358">
        <f>'8 calc Scots rates'!K71</f>
        <v>0.1598375032533297</v>
      </c>
      <c r="H20" s="358">
        <f>'8 calc Scots rates'!I71</f>
        <v>0.10934206564287866</v>
      </c>
      <c r="I20" s="23"/>
    </row>
    <row r="21" spans="1:9" ht="15.75">
      <c r="A21" s="335">
        <v>2013</v>
      </c>
      <c r="B21" s="358">
        <f>'8 calc Scots rates'!C72</f>
        <v>0.04674665213624896</v>
      </c>
      <c r="C21" s="358">
        <f>'8 calc Scots rates'!D72</f>
        <v>0.19800320273793626</v>
      </c>
      <c r="D21" s="358">
        <f>'8 calc Scots rates'!E72</f>
        <v>0.2672794726459796</v>
      </c>
      <c r="E21" s="358">
        <f>'8 calc Scots rates'!F72</f>
        <v>0.15619825932659806</v>
      </c>
      <c r="F21" s="358">
        <f>'8 calc Scots rates'!G72</f>
        <v>0.05876140008829277</v>
      </c>
      <c r="G21" s="358">
        <f>'8 calc Scots rates'!K72</f>
        <v>0.14650735809827214</v>
      </c>
      <c r="H21" s="358">
        <f>'8 calc Scots rates'!I72</f>
        <v>0.09872928280496274</v>
      </c>
      <c r="I21" s="23"/>
    </row>
    <row r="22" spans="1:9" ht="15.75">
      <c r="A22" s="148"/>
      <c r="B22" s="359"/>
      <c r="C22" s="359"/>
      <c r="D22" s="359"/>
      <c r="E22" s="359"/>
      <c r="F22" s="359"/>
      <c r="G22" s="359"/>
      <c r="H22" s="359"/>
      <c r="I22" s="23"/>
    </row>
    <row r="23" spans="1:9" ht="26.25" customHeight="1">
      <c r="A23" s="175" t="s">
        <v>328</v>
      </c>
      <c r="B23" s="358">
        <f>AVERAGE(B17:B21)</f>
        <v>0.07865177990493395</v>
      </c>
      <c r="C23" s="358">
        <f aca="true" t="shared" si="0" ref="C23:H23">AVERAGE(C17:C21)</f>
        <v>0.24852423965403406</v>
      </c>
      <c r="D23" s="358">
        <f t="shared" si="0"/>
        <v>0.259947407651124</v>
      </c>
      <c r="E23" s="358">
        <f t="shared" si="0"/>
        <v>0.12402766165721171</v>
      </c>
      <c r="F23" s="358">
        <f t="shared" si="0"/>
        <v>0.04203894543065547</v>
      </c>
      <c r="G23" s="358">
        <f t="shared" si="0"/>
        <v>0.1513401793364114</v>
      </c>
      <c r="H23" s="358">
        <f t="shared" si="0"/>
        <v>0.10291950775495962</v>
      </c>
      <c r="I23" s="23"/>
    </row>
    <row r="24" spans="1:9" ht="15.75">
      <c r="A24" s="150"/>
      <c r="B24" s="174"/>
      <c r="C24" s="174"/>
      <c r="D24" s="174"/>
      <c r="E24" s="174"/>
      <c r="F24" s="174"/>
      <c r="G24" s="174"/>
      <c r="H24" s="174"/>
      <c r="I24" s="23"/>
    </row>
    <row r="25" ht="15.75">
      <c r="I25" s="23"/>
    </row>
    <row r="26" spans="1:9" s="171" customFormat="1" ht="15">
      <c r="A26" s="169" t="s">
        <v>229</v>
      </c>
      <c r="B26" s="170"/>
      <c r="C26" s="170"/>
      <c r="D26" s="170"/>
      <c r="E26" s="170"/>
      <c r="F26" s="170"/>
      <c r="G26" s="170"/>
      <c r="H26" s="2"/>
      <c r="I26" s="2"/>
    </row>
    <row r="27" spans="1:9" s="171" customFormat="1" ht="26.25" customHeight="1">
      <c r="A27" s="676" t="s">
        <v>0</v>
      </c>
      <c r="B27" s="677"/>
      <c r="C27" s="677"/>
      <c r="D27" s="677"/>
      <c r="E27" s="677"/>
      <c r="F27" s="677"/>
      <c r="G27" s="677"/>
      <c r="H27" s="677"/>
      <c r="I27" s="2"/>
    </row>
    <row r="28" spans="1:9" s="171" customFormat="1" ht="24" customHeight="1">
      <c r="A28" s="676" t="s">
        <v>1</v>
      </c>
      <c r="B28" s="677"/>
      <c r="C28" s="677"/>
      <c r="D28" s="677"/>
      <c r="E28" s="677"/>
      <c r="F28" s="677"/>
      <c r="G28" s="677"/>
      <c r="H28" s="677"/>
      <c r="I28" s="2"/>
    </row>
    <row r="29" spans="1:9" s="171" customFormat="1" ht="15">
      <c r="A29" s="57" t="s">
        <v>253</v>
      </c>
      <c r="B29" s="2"/>
      <c r="C29" s="2"/>
      <c r="D29" s="2"/>
      <c r="E29" s="2"/>
      <c r="F29" s="3"/>
      <c r="G29" s="3"/>
      <c r="H29" s="2"/>
      <c r="I29" s="2"/>
    </row>
    <row r="30" spans="1:9" s="171" customFormat="1" ht="23.25" customHeight="1">
      <c r="A30" s="673" t="s">
        <v>613</v>
      </c>
      <c r="B30" s="673"/>
      <c r="C30" s="673"/>
      <c r="D30" s="673"/>
      <c r="E30" s="673"/>
      <c r="F30" s="673"/>
      <c r="G30" s="673"/>
      <c r="H30" s="673"/>
      <c r="I30" s="2"/>
    </row>
    <row r="31" spans="1:9" s="171" customFormat="1" ht="15">
      <c r="A31" s="674" t="s">
        <v>614</v>
      </c>
      <c r="B31" s="674"/>
      <c r="C31" s="674"/>
      <c r="D31" s="674"/>
      <c r="E31" s="674"/>
      <c r="F31" s="674"/>
      <c r="G31" s="674"/>
      <c r="H31" s="674"/>
      <c r="I31" s="2"/>
    </row>
    <row r="32" spans="1:9" s="171" customFormat="1" ht="20.25" customHeight="1">
      <c r="A32" s="675" t="s">
        <v>615</v>
      </c>
      <c r="B32" s="675"/>
      <c r="C32" s="675"/>
      <c r="D32" s="675"/>
      <c r="E32" s="675"/>
      <c r="F32" s="675"/>
      <c r="G32" s="675"/>
      <c r="H32" s="675"/>
      <c r="I32" s="2"/>
    </row>
    <row r="33" spans="1:9" s="171" customFormat="1" ht="15">
      <c r="A33" s="360"/>
      <c r="B33" s="24"/>
      <c r="C33" s="24"/>
      <c r="D33" s="24"/>
      <c r="E33" s="24"/>
      <c r="F33" s="361"/>
      <c r="G33" s="361"/>
      <c r="H33" s="24"/>
      <c r="I33" s="2"/>
    </row>
    <row r="34" s="171" customFormat="1" ht="11.25">
      <c r="A34" s="503" t="s">
        <v>316</v>
      </c>
    </row>
    <row r="35" s="52" customFormat="1" ht="15.75"/>
    <row r="68" ht="4.5" customHeight="1"/>
    <row r="70" ht="15">
      <c r="I70" s="2"/>
    </row>
    <row r="71" ht="15">
      <c r="I71" s="2"/>
    </row>
    <row r="72" ht="15">
      <c r="I72" s="2"/>
    </row>
    <row r="73" ht="15">
      <c r="I73" s="2"/>
    </row>
    <row r="74" ht="15">
      <c r="I74" s="2"/>
    </row>
    <row r="75" ht="15">
      <c r="I75" s="2"/>
    </row>
    <row r="76" ht="15">
      <c r="I76" s="2"/>
    </row>
  </sheetData>
  <sheetProtection/>
  <mergeCells count="8">
    <mergeCell ref="J1:L1"/>
    <mergeCell ref="A1:G1"/>
    <mergeCell ref="B4:H4"/>
    <mergeCell ref="A30:H30"/>
    <mergeCell ref="A31:H31"/>
    <mergeCell ref="A32:H32"/>
    <mergeCell ref="A27:H27"/>
    <mergeCell ref="A28:H28"/>
  </mergeCells>
  <hyperlinks>
    <hyperlink ref="J1:L1" location="Contents!A1" display="Back to contents"/>
  </hyperlinks>
  <printOptions/>
  <pageMargins left="0.75" right="0.75" top="1" bottom="1" header="0.5" footer="0.5"/>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8"/>
  <sheetViews>
    <sheetView zoomScalePageLayoutView="0" workbookViewId="0" topLeftCell="A1">
      <selection activeCell="A1" sqref="A1:M1"/>
    </sheetView>
  </sheetViews>
  <sheetFormatPr defaultColWidth="9.16015625" defaultRowHeight="11.25" customHeight="1"/>
  <cols>
    <col min="1" max="1" width="10.5" style="2" customWidth="1"/>
    <col min="2" max="2" width="14.16015625" style="2" customWidth="1"/>
    <col min="3" max="3" width="3.83203125" style="2" customWidth="1"/>
    <col min="4" max="4" width="12.83203125" style="2" customWidth="1"/>
    <col min="5" max="5" width="3.16015625" style="2" customWidth="1"/>
    <col min="6" max="7" width="12.83203125" style="2" customWidth="1"/>
    <col min="8" max="8" width="8.83203125" style="2" customWidth="1"/>
    <col min="9" max="9" width="3.83203125" style="2" customWidth="1"/>
    <col min="10" max="10" width="16" style="2" customWidth="1"/>
    <col min="11" max="11" width="3.83203125" style="2" customWidth="1"/>
    <col min="12" max="13" width="12.83203125" style="2" customWidth="1"/>
    <col min="14" max="14" width="3.16015625" style="2" customWidth="1"/>
    <col min="15" max="16384" width="9.16015625" style="2" customWidth="1"/>
  </cols>
  <sheetData>
    <row r="1" spans="1:19" s="27" customFormat="1" ht="33" customHeight="1">
      <c r="A1" s="686" t="s">
        <v>707</v>
      </c>
      <c r="B1" s="687"/>
      <c r="C1" s="687"/>
      <c r="D1" s="687"/>
      <c r="E1" s="687"/>
      <c r="F1" s="687"/>
      <c r="G1" s="687"/>
      <c r="H1" s="687"/>
      <c r="I1" s="687"/>
      <c r="J1" s="687"/>
      <c r="K1" s="687"/>
      <c r="L1" s="687"/>
      <c r="M1" s="687"/>
      <c r="Q1" s="582" t="s">
        <v>710</v>
      </c>
      <c r="R1" s="582"/>
      <c r="S1" s="582"/>
    </row>
    <row r="2" spans="1:14" s="27" customFormat="1" ht="15.75">
      <c r="A2" s="62"/>
      <c r="B2" s="62"/>
      <c r="C2" s="62"/>
      <c r="D2" s="62"/>
      <c r="E2" s="62"/>
      <c r="F2" s="62"/>
      <c r="G2" s="62"/>
      <c r="H2" s="62"/>
      <c r="I2" s="62"/>
      <c r="J2" s="62"/>
      <c r="K2" s="62"/>
      <c r="L2" s="62"/>
      <c r="M2" s="62"/>
      <c r="N2" s="46"/>
    </row>
    <row r="3" spans="3:10" s="27" customFormat="1" ht="15.75">
      <c r="C3" s="298"/>
      <c r="J3" s="299"/>
    </row>
    <row r="4" spans="1:14" s="27" customFormat="1" ht="15.75">
      <c r="A4" s="305"/>
      <c r="B4" s="306" t="s">
        <v>329</v>
      </c>
      <c r="C4" s="193"/>
      <c r="D4" s="679" t="s">
        <v>6</v>
      </c>
      <c r="E4" s="679"/>
      <c r="F4" s="679"/>
      <c r="G4" s="679"/>
      <c r="H4" s="679"/>
      <c r="I4" s="679"/>
      <c r="J4" s="680" t="s">
        <v>330</v>
      </c>
      <c r="K4" s="680"/>
      <c r="L4" s="680"/>
      <c r="M4" s="680"/>
      <c r="N4" s="680"/>
    </row>
    <row r="5" spans="1:15" s="27" customFormat="1" ht="15.75">
      <c r="A5" s="307"/>
      <c r="B5" s="678" t="s">
        <v>616</v>
      </c>
      <c r="C5" s="193"/>
      <c r="D5" s="309"/>
      <c r="E5" s="176"/>
      <c r="F5" s="176"/>
      <c r="G5" s="197"/>
      <c r="H5" s="197"/>
      <c r="I5" s="197"/>
      <c r="J5" s="681" t="s">
        <v>7</v>
      </c>
      <c r="K5" s="681"/>
      <c r="L5" s="681"/>
      <c r="M5" s="681"/>
      <c r="N5" s="681"/>
      <c r="O5" s="681"/>
    </row>
    <row r="6" spans="1:13" s="27" customFormat="1" ht="31.5" customHeight="1">
      <c r="A6" s="307"/>
      <c r="B6" s="678"/>
      <c r="C6" s="193"/>
      <c r="D6" s="309"/>
      <c r="E6" s="176"/>
      <c r="F6" s="682" t="s">
        <v>8</v>
      </c>
      <c r="G6" s="682"/>
      <c r="H6" s="682"/>
      <c r="I6" s="197"/>
      <c r="J6" s="310"/>
      <c r="K6" s="197"/>
      <c r="L6" s="682" t="s">
        <v>297</v>
      </c>
      <c r="M6" s="682"/>
    </row>
    <row r="7" spans="1:13" s="27" customFormat="1" ht="35.25" customHeight="1">
      <c r="A7" s="176"/>
      <c r="B7" s="678"/>
      <c r="C7" s="311"/>
      <c r="D7" s="308" t="s">
        <v>294</v>
      </c>
      <c r="E7" s="308"/>
      <c r="F7" s="308" t="s">
        <v>296</v>
      </c>
      <c r="G7" s="308" t="s">
        <v>295</v>
      </c>
      <c r="H7" s="312" t="s">
        <v>9</v>
      </c>
      <c r="I7" s="308"/>
      <c r="J7" s="308" t="s">
        <v>294</v>
      </c>
      <c r="K7" s="176"/>
      <c r="L7" s="308" t="s">
        <v>10</v>
      </c>
      <c r="M7" s="308" t="s">
        <v>11</v>
      </c>
    </row>
    <row r="8" spans="1:13" s="27" customFormat="1" ht="15.75">
      <c r="A8" s="177"/>
      <c r="B8" s="178"/>
      <c r="C8" s="178"/>
      <c r="D8" s="178"/>
      <c r="E8" s="178"/>
      <c r="F8" s="178"/>
      <c r="G8" s="178"/>
      <c r="H8" s="178"/>
      <c r="I8" s="178"/>
      <c r="J8" s="178"/>
      <c r="K8" s="178"/>
      <c r="L8" s="178"/>
      <c r="M8" s="178"/>
    </row>
    <row r="9" spans="1:13" s="27" customFormat="1" ht="15.75">
      <c r="A9" s="176" t="s">
        <v>122</v>
      </c>
      <c r="B9" s="398">
        <f>'9 for prob drug user'!J10</f>
        <v>544.2</v>
      </c>
      <c r="C9" s="181"/>
      <c r="D9" s="182">
        <v>59600</v>
      </c>
      <c r="E9" s="182"/>
      <c r="F9" s="182">
        <v>58300</v>
      </c>
      <c r="G9" s="182">
        <v>61000</v>
      </c>
      <c r="H9" s="313">
        <f>AVERAGE((D9-F9)/D9,(G9-D9)/D9)</f>
        <v>0.022651006711409398</v>
      </c>
      <c r="I9" s="182"/>
      <c r="J9" s="391">
        <f>1000*B9/D9</f>
        <v>9.130872483221477</v>
      </c>
      <c r="K9" s="176"/>
      <c r="L9" s="391">
        <f>1000*B9/G9</f>
        <v>8.921311475409835</v>
      </c>
      <c r="M9" s="391">
        <f>1000*B9/F9</f>
        <v>9.334476843910807</v>
      </c>
    </row>
    <row r="10" spans="1:13" s="27" customFormat="1" ht="15.75">
      <c r="A10" s="176"/>
      <c r="B10" s="398"/>
      <c r="C10" s="181"/>
      <c r="D10" s="315"/>
      <c r="E10" s="315"/>
      <c r="F10" s="315"/>
      <c r="G10" s="315"/>
      <c r="H10" s="313"/>
      <c r="I10" s="176"/>
      <c r="J10" s="404"/>
      <c r="K10" s="176"/>
      <c r="L10" s="314"/>
      <c r="M10" s="314"/>
    </row>
    <row r="11" spans="1:13" s="4" customFormat="1" ht="15">
      <c r="A11" s="56" t="s">
        <v>59</v>
      </c>
      <c r="B11" s="185">
        <f>'9 for prob drug user'!J14</f>
        <v>402.8</v>
      </c>
      <c r="C11" s="186"/>
      <c r="D11" s="185">
        <v>42000</v>
      </c>
      <c r="E11" s="185"/>
      <c r="F11" s="316" t="s">
        <v>99</v>
      </c>
      <c r="G11" s="316" t="s">
        <v>99</v>
      </c>
      <c r="H11" s="316" t="s">
        <v>99</v>
      </c>
      <c r="I11" s="316"/>
      <c r="J11" s="404">
        <f>1000*B11/D11</f>
        <v>9.59047619047619</v>
      </c>
      <c r="K11" s="56"/>
      <c r="L11" s="316" t="s">
        <v>99</v>
      </c>
      <c r="M11" s="316" t="s">
        <v>99</v>
      </c>
    </row>
    <row r="12" spans="1:13" s="4" customFormat="1" ht="15">
      <c r="A12" s="56" t="s">
        <v>60</v>
      </c>
      <c r="B12" s="185">
        <f>'9 for prob drug user'!J13</f>
        <v>141.4</v>
      </c>
      <c r="C12" s="186"/>
      <c r="D12" s="185">
        <v>17300</v>
      </c>
      <c r="E12" s="185"/>
      <c r="F12" s="316" t="s">
        <v>99</v>
      </c>
      <c r="G12" s="316" t="s">
        <v>99</v>
      </c>
      <c r="H12" s="316" t="s">
        <v>99</v>
      </c>
      <c r="I12" s="316"/>
      <c r="J12" s="404">
        <f>1000*B12/D12</f>
        <v>8.173410404624278</v>
      </c>
      <c r="K12" s="56"/>
      <c r="L12" s="316" t="s">
        <v>99</v>
      </c>
      <c r="M12" s="316" t="s">
        <v>99</v>
      </c>
    </row>
    <row r="13" spans="1:13" s="4" customFormat="1" ht="15">
      <c r="A13" s="56"/>
      <c r="B13" s="392"/>
      <c r="C13" s="186"/>
      <c r="D13" s="185"/>
      <c r="E13" s="185"/>
      <c r="F13" s="316"/>
      <c r="G13" s="316"/>
      <c r="H13" s="316"/>
      <c r="I13" s="316"/>
      <c r="J13" s="404"/>
      <c r="K13" s="56"/>
      <c r="L13" s="316"/>
      <c r="M13" s="316"/>
    </row>
    <row r="14" spans="1:13" s="4" customFormat="1" ht="15">
      <c r="A14" s="56" t="s">
        <v>153</v>
      </c>
      <c r="B14" s="185">
        <f>'9 for prob drug user'!J18</f>
        <v>54</v>
      </c>
      <c r="C14" s="186"/>
      <c r="D14" s="185">
        <v>11100</v>
      </c>
      <c r="E14" s="185"/>
      <c r="F14" s="316" t="s">
        <v>99</v>
      </c>
      <c r="G14" s="316" t="s">
        <v>99</v>
      </c>
      <c r="H14" s="316" t="s">
        <v>99</v>
      </c>
      <c r="I14" s="316"/>
      <c r="J14" s="404">
        <f>1000*B14/D14</f>
        <v>4.864864864864865</v>
      </c>
      <c r="K14" s="56"/>
      <c r="L14" s="316" t="s">
        <v>99</v>
      </c>
      <c r="M14" s="316" t="s">
        <v>99</v>
      </c>
    </row>
    <row r="15" spans="1:13" s="4" customFormat="1" ht="15">
      <c r="A15" s="56" t="s">
        <v>154</v>
      </c>
      <c r="B15" s="185">
        <f>'9 for prob drug user'!J19</f>
        <v>166.2</v>
      </c>
      <c r="C15" s="186"/>
      <c r="D15" s="185">
        <v>23100</v>
      </c>
      <c r="E15" s="185"/>
      <c r="F15" s="316" t="s">
        <v>99</v>
      </c>
      <c r="G15" s="316" t="s">
        <v>99</v>
      </c>
      <c r="H15" s="316" t="s">
        <v>99</v>
      </c>
      <c r="I15" s="316"/>
      <c r="J15" s="404">
        <f>1000*B15/D15</f>
        <v>7.194805194805195</v>
      </c>
      <c r="K15" s="56"/>
      <c r="L15" s="316" t="s">
        <v>99</v>
      </c>
      <c r="M15" s="316" t="s">
        <v>99</v>
      </c>
    </row>
    <row r="16" spans="1:13" s="4" customFormat="1" ht="15">
      <c r="A16" s="56" t="s">
        <v>293</v>
      </c>
      <c r="B16" s="185">
        <f>'9 for prob drug user'!J20</f>
        <v>313.8</v>
      </c>
      <c r="C16" s="186"/>
      <c r="D16" s="185">
        <v>25200</v>
      </c>
      <c r="E16" s="185"/>
      <c r="F16" s="316" t="s">
        <v>99</v>
      </c>
      <c r="G16" s="316" t="s">
        <v>99</v>
      </c>
      <c r="H16" s="316" t="s">
        <v>99</v>
      </c>
      <c r="I16" s="316"/>
      <c r="J16" s="404">
        <f>1000*B16/D16</f>
        <v>12.452380952380953</v>
      </c>
      <c r="K16" s="56"/>
      <c r="L16" s="316" t="s">
        <v>99</v>
      </c>
      <c r="M16" s="316" t="s">
        <v>99</v>
      </c>
    </row>
    <row r="17" spans="1:13" s="4" customFormat="1" ht="15">
      <c r="A17" s="56"/>
      <c r="B17" s="392"/>
      <c r="C17" s="186"/>
      <c r="D17" s="185"/>
      <c r="E17" s="185"/>
      <c r="F17" s="316"/>
      <c r="G17" s="316"/>
      <c r="H17" s="316"/>
      <c r="I17" s="317"/>
      <c r="J17" s="225"/>
      <c r="K17" s="56"/>
      <c r="L17" s="316"/>
      <c r="M17" s="316"/>
    </row>
    <row r="18" spans="1:13" s="4" customFormat="1" ht="15">
      <c r="A18" s="176" t="s">
        <v>59</v>
      </c>
      <c r="B18" s="392"/>
      <c r="C18" s="186"/>
      <c r="D18" s="185"/>
      <c r="E18" s="185"/>
      <c r="F18" s="316"/>
      <c r="G18" s="316"/>
      <c r="H18" s="316"/>
      <c r="I18" s="316"/>
      <c r="J18" s="404"/>
      <c r="K18" s="56"/>
      <c r="L18" s="316"/>
      <c r="M18" s="316"/>
    </row>
    <row r="19" spans="1:13" s="4" customFormat="1" ht="15">
      <c r="A19" s="56" t="s">
        <v>153</v>
      </c>
      <c r="B19" s="392">
        <f>'9 for prob drug user'!J31</f>
        <v>41.6</v>
      </c>
      <c r="C19" s="186"/>
      <c r="D19" s="185">
        <v>7900</v>
      </c>
      <c r="E19" s="185"/>
      <c r="F19" s="316" t="s">
        <v>99</v>
      </c>
      <c r="G19" s="316" t="s">
        <v>99</v>
      </c>
      <c r="H19" s="316" t="s">
        <v>99</v>
      </c>
      <c r="I19" s="316"/>
      <c r="J19" s="404">
        <f>1000*B19/D19</f>
        <v>5.265822784810126</v>
      </c>
      <c r="K19" s="56"/>
      <c r="L19" s="316" t="s">
        <v>99</v>
      </c>
      <c r="M19" s="316" t="s">
        <v>99</v>
      </c>
    </row>
    <row r="20" spans="1:13" s="4" customFormat="1" ht="15">
      <c r="A20" s="56" t="s">
        <v>154</v>
      </c>
      <c r="B20" s="392">
        <f>'9 for prob drug user'!J32</f>
        <v>129.4</v>
      </c>
      <c r="C20" s="186"/>
      <c r="D20" s="185">
        <v>16000</v>
      </c>
      <c r="E20" s="185"/>
      <c r="F20" s="316" t="s">
        <v>99</v>
      </c>
      <c r="G20" s="316" t="s">
        <v>99</v>
      </c>
      <c r="H20" s="316" t="s">
        <v>99</v>
      </c>
      <c r="I20" s="316"/>
      <c r="J20" s="404">
        <f>1000*B20/D20</f>
        <v>8.0875</v>
      </c>
      <c r="K20" s="56"/>
      <c r="L20" s="316" t="s">
        <v>99</v>
      </c>
      <c r="M20" s="316" t="s">
        <v>99</v>
      </c>
    </row>
    <row r="21" spans="1:13" s="4" customFormat="1" ht="15">
      <c r="A21" s="56" t="s">
        <v>293</v>
      </c>
      <c r="B21" s="392">
        <f>'9 for prob drug user'!J33</f>
        <v>226</v>
      </c>
      <c r="C21" s="186"/>
      <c r="D21" s="185">
        <v>18200</v>
      </c>
      <c r="E21" s="185"/>
      <c r="F21" s="316" t="s">
        <v>99</v>
      </c>
      <c r="G21" s="316" t="s">
        <v>99</v>
      </c>
      <c r="H21" s="316" t="s">
        <v>99</v>
      </c>
      <c r="I21" s="316"/>
      <c r="J21" s="404">
        <f>1000*B21/D21</f>
        <v>12.417582417582418</v>
      </c>
      <c r="K21" s="56"/>
      <c r="L21" s="316" t="s">
        <v>99</v>
      </c>
      <c r="M21" s="316" t="s">
        <v>99</v>
      </c>
    </row>
    <row r="22" spans="1:13" s="4" customFormat="1" ht="15">
      <c r="A22" s="56"/>
      <c r="B22" s="392"/>
      <c r="C22" s="186"/>
      <c r="D22" s="185"/>
      <c r="E22" s="185"/>
      <c r="F22" s="316"/>
      <c r="G22" s="316"/>
      <c r="H22" s="316"/>
      <c r="I22" s="316"/>
      <c r="J22" s="404"/>
      <c r="K22" s="56"/>
      <c r="L22" s="316"/>
      <c r="M22" s="316"/>
    </row>
    <row r="23" spans="1:13" s="4" customFormat="1" ht="15">
      <c r="A23" s="685" t="s">
        <v>12</v>
      </c>
      <c r="B23" s="685"/>
      <c r="C23" s="186"/>
      <c r="D23" s="316"/>
      <c r="E23" s="316"/>
      <c r="F23" s="316"/>
      <c r="G23" s="316"/>
      <c r="H23" s="316"/>
      <c r="I23" s="316"/>
      <c r="J23" s="404"/>
      <c r="K23" s="56"/>
      <c r="L23" s="316"/>
      <c r="M23" s="316"/>
    </row>
    <row r="24" spans="1:13" s="4" customFormat="1" ht="15">
      <c r="A24" s="56" t="s">
        <v>153</v>
      </c>
      <c r="B24" s="392">
        <f>'9 for prob drug user'!J25</f>
        <v>12.4</v>
      </c>
      <c r="C24" s="186"/>
      <c r="D24" s="185">
        <v>3200</v>
      </c>
      <c r="E24" s="185"/>
      <c r="F24" s="316" t="s">
        <v>99</v>
      </c>
      <c r="G24" s="316" t="s">
        <v>99</v>
      </c>
      <c r="H24" s="316" t="s">
        <v>99</v>
      </c>
      <c r="I24" s="316"/>
      <c r="J24" s="404">
        <f>1000*B24/D24</f>
        <v>3.875</v>
      </c>
      <c r="K24" s="56"/>
      <c r="L24" s="316" t="s">
        <v>99</v>
      </c>
      <c r="M24" s="316" t="s">
        <v>99</v>
      </c>
    </row>
    <row r="25" spans="1:13" s="4" customFormat="1" ht="15">
      <c r="A25" s="56" t="s">
        <v>154</v>
      </c>
      <c r="B25" s="392">
        <f>'9 for prob drug user'!J26</f>
        <v>36.8</v>
      </c>
      <c r="C25" s="186"/>
      <c r="D25" s="185">
        <v>7100</v>
      </c>
      <c r="E25" s="185"/>
      <c r="F25" s="316" t="s">
        <v>99</v>
      </c>
      <c r="G25" s="316" t="s">
        <v>99</v>
      </c>
      <c r="H25" s="316" t="s">
        <v>99</v>
      </c>
      <c r="I25" s="316"/>
      <c r="J25" s="404">
        <f>1000*B25/D25</f>
        <v>5.183098591549296</v>
      </c>
      <c r="K25" s="56"/>
      <c r="L25" s="316" t="s">
        <v>99</v>
      </c>
      <c r="M25" s="316" t="s">
        <v>99</v>
      </c>
    </row>
    <row r="26" spans="1:13" s="4" customFormat="1" ht="15">
      <c r="A26" s="56" t="s">
        <v>293</v>
      </c>
      <c r="B26" s="392">
        <f>'9 for prob drug user'!J27</f>
        <v>87.8</v>
      </c>
      <c r="C26" s="186"/>
      <c r="D26" s="185">
        <v>7000</v>
      </c>
      <c r="E26" s="185"/>
      <c r="F26" s="316" t="s">
        <v>99</v>
      </c>
      <c r="G26" s="316" t="s">
        <v>99</v>
      </c>
      <c r="H26" s="316" t="s">
        <v>99</v>
      </c>
      <c r="I26" s="316"/>
      <c r="J26" s="404">
        <f>1000*B26/D26</f>
        <v>12.542857142857143</v>
      </c>
      <c r="K26" s="56"/>
      <c r="L26" s="316" t="s">
        <v>99</v>
      </c>
      <c r="M26" s="316" t="s">
        <v>99</v>
      </c>
    </row>
    <row r="27" spans="2:9" s="4" customFormat="1" ht="15">
      <c r="B27" s="297"/>
      <c r="C27" s="297"/>
      <c r="F27" s="296"/>
      <c r="G27" s="296"/>
      <c r="H27" s="296"/>
      <c r="I27" s="296"/>
    </row>
    <row r="28" spans="1:13" s="4" customFormat="1" ht="15">
      <c r="A28" s="11"/>
      <c r="B28" s="11"/>
      <c r="C28" s="11"/>
      <c r="D28" s="11"/>
      <c r="E28" s="11"/>
      <c r="F28" s="11"/>
      <c r="G28" s="11"/>
      <c r="H28" s="11"/>
      <c r="I28" s="11"/>
      <c r="J28" s="11"/>
      <c r="K28" s="11"/>
      <c r="L28" s="11"/>
      <c r="M28" s="11"/>
    </row>
    <row r="29" ht="15">
      <c r="A29" s="63"/>
    </row>
    <row r="30" ht="15">
      <c r="A30" s="169" t="s">
        <v>229</v>
      </c>
    </row>
    <row r="31" spans="1:13" ht="32.25" customHeight="1">
      <c r="A31" s="683" t="s">
        <v>617</v>
      </c>
      <c r="B31" s="683"/>
      <c r="C31" s="683"/>
      <c r="D31" s="683"/>
      <c r="E31" s="683"/>
      <c r="F31" s="683"/>
      <c r="G31" s="683"/>
      <c r="H31" s="683"/>
      <c r="I31" s="683"/>
      <c r="J31" s="683"/>
      <c r="K31" s="683"/>
      <c r="L31" s="683"/>
      <c r="M31" s="683"/>
    </row>
    <row r="32" spans="1:13" ht="42.75" customHeight="1">
      <c r="A32" s="683" t="s">
        <v>618</v>
      </c>
      <c r="B32" s="683"/>
      <c r="C32" s="683"/>
      <c r="D32" s="683"/>
      <c r="E32" s="683"/>
      <c r="F32" s="683"/>
      <c r="G32" s="683"/>
      <c r="H32" s="683"/>
      <c r="I32" s="683"/>
      <c r="J32" s="683"/>
      <c r="K32" s="683"/>
      <c r="L32" s="683"/>
      <c r="M32" s="683"/>
    </row>
    <row r="33" spans="1:13" ht="21" customHeight="1">
      <c r="A33" s="683" t="s">
        <v>716</v>
      </c>
      <c r="B33" s="683"/>
      <c r="C33" s="683"/>
      <c r="D33" s="683"/>
      <c r="E33" s="683"/>
      <c r="F33" s="683"/>
      <c r="G33" s="683"/>
      <c r="H33" s="683"/>
      <c r="I33" s="683"/>
      <c r="J33" s="683"/>
      <c r="K33" s="683"/>
      <c r="L33" s="683"/>
      <c r="M33" s="683"/>
    </row>
    <row r="34" spans="1:13" ht="12.75" customHeight="1">
      <c r="A34" s="596" t="s">
        <v>620</v>
      </c>
      <c r="B34" s="597"/>
      <c r="C34" s="597"/>
      <c r="D34" s="597"/>
      <c r="E34" s="597"/>
      <c r="F34" s="597"/>
      <c r="G34" s="597"/>
      <c r="H34" s="597"/>
      <c r="I34" s="597"/>
      <c r="J34" s="597"/>
      <c r="K34" s="597"/>
      <c r="L34" s="597"/>
      <c r="M34" s="597"/>
    </row>
    <row r="35" spans="1:13" ht="21.75" customHeight="1">
      <c r="A35" s="683" t="s">
        <v>621</v>
      </c>
      <c r="B35" s="683"/>
      <c r="C35" s="683"/>
      <c r="D35" s="683"/>
      <c r="E35" s="683"/>
      <c r="F35" s="683"/>
      <c r="G35" s="683"/>
      <c r="H35" s="683"/>
      <c r="I35" s="683"/>
      <c r="J35" s="683"/>
      <c r="K35" s="683"/>
      <c r="L35" s="683"/>
      <c r="M35" s="683"/>
    </row>
    <row r="36" spans="1:13" ht="21" customHeight="1">
      <c r="A36" s="683" t="s">
        <v>619</v>
      </c>
      <c r="B36" s="683"/>
      <c r="C36" s="683"/>
      <c r="D36" s="683"/>
      <c r="E36" s="683"/>
      <c r="F36" s="683"/>
      <c r="G36" s="683"/>
      <c r="H36" s="683"/>
      <c r="I36" s="683"/>
      <c r="J36" s="683"/>
      <c r="K36" s="683"/>
      <c r="L36" s="683"/>
      <c r="M36" s="683"/>
    </row>
    <row r="37" ht="12.75" customHeight="1">
      <c r="A37" s="58"/>
    </row>
    <row r="38" spans="1:3" ht="15">
      <c r="A38" s="684" t="s">
        <v>316</v>
      </c>
      <c r="B38" s="684"/>
      <c r="C38" s="684"/>
    </row>
  </sheetData>
  <sheetProtection/>
  <mergeCells count="16">
    <mergeCell ref="Q1:S1"/>
    <mergeCell ref="A35:M35"/>
    <mergeCell ref="A36:M36"/>
    <mergeCell ref="A38:C38"/>
    <mergeCell ref="A23:B23"/>
    <mergeCell ref="A31:M31"/>
    <mergeCell ref="A32:M32"/>
    <mergeCell ref="A33:M33"/>
    <mergeCell ref="A34:M34"/>
    <mergeCell ref="A1:M1"/>
    <mergeCell ref="B5:B7"/>
    <mergeCell ref="D4:I4"/>
    <mergeCell ref="J4:N4"/>
    <mergeCell ref="J5:O5"/>
    <mergeCell ref="L6:M6"/>
    <mergeCell ref="F6:H6"/>
  </mergeCells>
  <hyperlinks>
    <hyperlink ref="Q1:S1" location="Contents!A1" display="Back to contents"/>
  </hyperlinks>
  <printOptions/>
  <pageMargins left="0.43" right="0.27" top="1" bottom="1" header="0.5" footer="0.5"/>
  <pageSetup fitToHeight="1" fitToWidth="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T31"/>
  <sheetViews>
    <sheetView zoomScalePageLayoutView="0" workbookViewId="0" topLeftCell="A1">
      <selection activeCell="A1" sqref="A1:Q1"/>
    </sheetView>
  </sheetViews>
  <sheetFormatPr defaultColWidth="9.16015625" defaultRowHeight="11.25" customHeight="1"/>
  <cols>
    <col min="1" max="1" width="37.83203125" style="2" customWidth="1"/>
    <col min="2" max="12" width="7.33203125" style="2" customWidth="1"/>
    <col min="13" max="13" width="1.83203125" style="2" customWidth="1"/>
    <col min="14" max="14" width="10.33203125" style="2" customWidth="1"/>
    <col min="15" max="15" width="11.16015625" style="2" customWidth="1"/>
    <col min="16" max="16" width="2.16015625" style="2" customWidth="1"/>
    <col min="17" max="17" width="15.5" style="2" customWidth="1"/>
    <col min="18" max="18" width="19.16015625" style="2" customWidth="1"/>
    <col min="19" max="19" width="2.83203125" style="2" customWidth="1"/>
    <col min="20" max="16384" width="9.16015625" style="2" customWidth="1"/>
  </cols>
  <sheetData>
    <row r="1" spans="1:20" s="27" customFormat="1" ht="18" customHeight="1">
      <c r="A1" s="690" t="s">
        <v>571</v>
      </c>
      <c r="B1" s="690"/>
      <c r="C1" s="690"/>
      <c r="D1" s="690"/>
      <c r="E1" s="690"/>
      <c r="F1" s="690"/>
      <c r="G1" s="690"/>
      <c r="H1" s="690"/>
      <c r="I1" s="690"/>
      <c r="J1" s="690"/>
      <c r="K1" s="690"/>
      <c r="L1" s="690"/>
      <c r="M1" s="690"/>
      <c r="N1" s="690"/>
      <c r="O1" s="690"/>
      <c r="P1" s="690"/>
      <c r="Q1" s="690"/>
      <c r="R1" s="582" t="s">
        <v>710</v>
      </c>
      <c r="S1" s="582"/>
      <c r="T1" s="582"/>
    </row>
    <row r="2" s="27" customFormat="1" ht="8.25" customHeight="1">
      <c r="S2" s="62"/>
    </row>
    <row r="3" spans="1:19" s="176" customFormat="1" ht="15" customHeight="1">
      <c r="A3" s="191"/>
      <c r="B3" s="191"/>
      <c r="C3" s="191"/>
      <c r="D3" s="191"/>
      <c r="E3" s="191"/>
      <c r="F3" s="191"/>
      <c r="G3" s="191"/>
      <c r="H3" s="191"/>
      <c r="I3" s="191"/>
      <c r="J3" s="191"/>
      <c r="K3" s="191"/>
      <c r="L3" s="191"/>
      <c r="M3" s="192"/>
      <c r="N3" s="689" t="s">
        <v>98</v>
      </c>
      <c r="O3" s="689"/>
      <c r="P3" s="192"/>
      <c r="Q3" s="691" t="s">
        <v>332</v>
      </c>
      <c r="R3" s="194" t="s">
        <v>329</v>
      </c>
      <c r="S3" s="193"/>
    </row>
    <row r="4" spans="1:19" s="197" customFormat="1" ht="39.75" customHeight="1">
      <c r="A4" s="195" t="s">
        <v>572</v>
      </c>
      <c r="B4" s="196">
        <v>2003</v>
      </c>
      <c r="C4" s="196">
        <v>2004</v>
      </c>
      <c r="D4" s="196">
        <v>2005</v>
      </c>
      <c r="E4" s="196">
        <v>2006</v>
      </c>
      <c r="F4" s="196">
        <v>2007</v>
      </c>
      <c r="G4" s="196">
        <v>2008</v>
      </c>
      <c r="H4" s="196">
        <v>2009</v>
      </c>
      <c r="I4" s="196">
        <v>2010</v>
      </c>
      <c r="J4" s="196">
        <v>2011</v>
      </c>
      <c r="K4" s="196">
        <v>2012</v>
      </c>
      <c r="L4" s="196">
        <v>2013</v>
      </c>
      <c r="N4" s="198" t="s">
        <v>333</v>
      </c>
      <c r="O4" s="198" t="s">
        <v>331</v>
      </c>
      <c r="P4" s="199"/>
      <c r="Q4" s="692"/>
      <c r="R4" s="198" t="s">
        <v>622</v>
      </c>
      <c r="S4" s="199"/>
    </row>
    <row r="5" spans="1:19" s="176" customFormat="1" ht="4.5" customHeight="1">
      <c r="A5" s="177"/>
      <c r="B5" s="178"/>
      <c r="C5" s="178"/>
      <c r="D5" s="178"/>
      <c r="E5" s="178"/>
      <c r="F5" s="178"/>
      <c r="G5" s="178"/>
      <c r="H5" s="178"/>
      <c r="I5" s="178"/>
      <c r="J5" s="178"/>
      <c r="K5" s="178"/>
      <c r="L5" s="178"/>
      <c r="M5" s="178"/>
      <c r="N5" s="178"/>
      <c r="O5" s="178"/>
      <c r="P5" s="178"/>
      <c r="Q5" s="178"/>
      <c r="R5" s="178"/>
      <c r="S5" s="178"/>
    </row>
    <row r="6" spans="1:19" s="176" customFormat="1" ht="20.25" customHeight="1">
      <c r="A6" s="176" t="s">
        <v>33</v>
      </c>
      <c r="B6" s="407">
        <v>317</v>
      </c>
      <c r="C6" s="407">
        <v>356</v>
      </c>
      <c r="D6" s="407">
        <v>336</v>
      </c>
      <c r="E6" s="407">
        <v>421</v>
      </c>
      <c r="F6" s="407">
        <v>455</v>
      </c>
      <c r="G6" s="407">
        <v>574</v>
      </c>
      <c r="H6" s="407">
        <v>545</v>
      </c>
      <c r="I6" s="407">
        <v>485</v>
      </c>
      <c r="J6" s="407">
        <v>584</v>
      </c>
      <c r="K6" s="407">
        <v>581</v>
      </c>
      <c r="L6" s="179">
        <v>526</v>
      </c>
      <c r="N6" s="179">
        <v>322.8</v>
      </c>
      <c r="O6" s="407">
        <f>AVERAGE(H6:L6)</f>
        <v>544.2</v>
      </c>
      <c r="P6" s="180"/>
      <c r="Q6" s="410">
        <f>SUM(Q8:Q21)</f>
        <v>5299900</v>
      </c>
      <c r="R6" s="181">
        <f>1000*O6/Q6</f>
        <v>0.10268118266382384</v>
      </c>
      <c r="S6" s="181"/>
    </row>
    <row r="7" spans="2:19" s="176" customFormat="1" ht="15" customHeight="1">
      <c r="B7" s="407"/>
      <c r="C7" s="407"/>
      <c r="D7" s="407"/>
      <c r="E7" s="407"/>
      <c r="F7" s="407"/>
      <c r="G7" s="407"/>
      <c r="H7" s="403"/>
      <c r="I7" s="405"/>
      <c r="J7" s="405"/>
      <c r="K7" s="412"/>
      <c r="L7" s="294"/>
      <c r="N7" s="179"/>
      <c r="O7" s="418"/>
      <c r="P7" s="180"/>
      <c r="Q7" s="182"/>
      <c r="R7" s="181"/>
      <c r="S7" s="181"/>
    </row>
    <row r="8" spans="1:19" s="56" customFormat="1" ht="12.75">
      <c r="A8" s="56" t="s">
        <v>34</v>
      </c>
      <c r="B8" s="183">
        <v>19</v>
      </c>
      <c r="C8" s="183">
        <v>20</v>
      </c>
      <c r="D8" s="183">
        <v>15</v>
      </c>
      <c r="E8" s="183">
        <v>25</v>
      </c>
      <c r="F8" s="183">
        <v>36</v>
      </c>
      <c r="G8" s="183">
        <v>40</v>
      </c>
      <c r="H8" s="183">
        <v>39</v>
      </c>
      <c r="I8" s="183">
        <v>31</v>
      </c>
      <c r="J8" s="183">
        <v>47</v>
      </c>
      <c r="K8" s="183">
        <v>43</v>
      </c>
      <c r="L8" s="183">
        <v>36</v>
      </c>
      <c r="N8" s="183">
        <v>24.400000000000002</v>
      </c>
      <c r="O8" s="418">
        <f>AVERAGE(H8:L8)</f>
        <v>39.2</v>
      </c>
      <c r="P8" s="184"/>
      <c r="Q8" s="185">
        <f>'HB4 calc HB rates'!I47</f>
        <v>373760</v>
      </c>
      <c r="R8" s="186">
        <f aca="true" t="shared" si="0" ref="R8:R21">1000*O8/Q8</f>
        <v>0.10488013698630137</v>
      </c>
      <c r="S8" s="186"/>
    </row>
    <row r="9" spans="1:19" s="56" customFormat="1" ht="12.75">
      <c r="A9" s="56" t="s">
        <v>35</v>
      </c>
      <c r="B9" s="183">
        <v>2</v>
      </c>
      <c r="C9" s="183">
        <v>2</v>
      </c>
      <c r="D9" s="183">
        <v>7</v>
      </c>
      <c r="E9" s="183">
        <v>2</v>
      </c>
      <c r="F9" s="183">
        <v>4</v>
      </c>
      <c r="G9" s="183">
        <v>7</v>
      </c>
      <c r="H9" s="183">
        <v>5</v>
      </c>
      <c r="I9" s="183">
        <v>9</v>
      </c>
      <c r="J9" s="183">
        <v>8</v>
      </c>
      <c r="K9" s="183">
        <v>7</v>
      </c>
      <c r="L9" s="183">
        <v>8</v>
      </c>
      <c r="N9" s="183">
        <v>0.8</v>
      </c>
      <c r="O9" s="418">
        <f aca="true" t="shared" si="1" ref="O9:O21">AVERAGE(H9:L9)</f>
        <v>7.4</v>
      </c>
      <c r="P9" s="184"/>
      <c r="Q9" s="185">
        <f>'HB4 calc HB rates'!I48</f>
        <v>113880</v>
      </c>
      <c r="R9" s="186">
        <f t="shared" si="0"/>
        <v>0.06498068141903758</v>
      </c>
      <c r="S9" s="186"/>
    </row>
    <row r="10" spans="1:19" s="56" customFormat="1" ht="12.75">
      <c r="A10" s="56" t="s">
        <v>36</v>
      </c>
      <c r="B10" s="183">
        <v>9</v>
      </c>
      <c r="C10" s="183">
        <v>7</v>
      </c>
      <c r="D10" s="183">
        <v>7</v>
      </c>
      <c r="E10" s="183">
        <v>5</v>
      </c>
      <c r="F10" s="183">
        <v>10</v>
      </c>
      <c r="G10" s="183">
        <v>9</v>
      </c>
      <c r="H10" s="183">
        <v>8</v>
      </c>
      <c r="I10" s="183">
        <v>6</v>
      </c>
      <c r="J10" s="183">
        <v>12</v>
      </c>
      <c r="K10" s="183">
        <v>6</v>
      </c>
      <c r="L10" s="183">
        <v>9</v>
      </c>
      <c r="N10" s="183">
        <v>8</v>
      </c>
      <c r="O10" s="418">
        <f t="shared" si="1"/>
        <v>8.2</v>
      </c>
      <c r="P10" s="184"/>
      <c r="Q10" s="185">
        <f>'HB4 calc HB rates'!I49</f>
        <v>151410</v>
      </c>
      <c r="R10" s="186">
        <f t="shared" si="0"/>
        <v>0.05415758536424278</v>
      </c>
      <c r="S10" s="186"/>
    </row>
    <row r="11" spans="1:19" s="56" customFormat="1" ht="12.75">
      <c r="A11" s="56" t="s">
        <v>37</v>
      </c>
      <c r="B11" s="183">
        <v>13</v>
      </c>
      <c r="C11" s="183">
        <v>17</v>
      </c>
      <c r="D11" s="183">
        <v>21</v>
      </c>
      <c r="E11" s="183">
        <v>18</v>
      </c>
      <c r="F11" s="183">
        <v>28</v>
      </c>
      <c r="G11" s="183">
        <v>37</v>
      </c>
      <c r="H11" s="183">
        <v>32</v>
      </c>
      <c r="I11" s="183">
        <v>35</v>
      </c>
      <c r="J11" s="183">
        <v>34</v>
      </c>
      <c r="K11" s="183">
        <v>38</v>
      </c>
      <c r="L11" s="183">
        <v>39</v>
      </c>
      <c r="N11" s="183">
        <v>11.2</v>
      </c>
      <c r="O11" s="418">
        <f t="shared" si="1"/>
        <v>35.6</v>
      </c>
      <c r="P11" s="184"/>
      <c r="Q11" s="185">
        <f>'HB4 calc HB rates'!I50</f>
        <v>365300</v>
      </c>
      <c r="R11" s="186">
        <f t="shared" si="0"/>
        <v>0.09745414727621134</v>
      </c>
      <c r="S11" s="186"/>
    </row>
    <row r="12" spans="1:19" s="56" customFormat="1" ht="12.75">
      <c r="A12" s="56" t="s">
        <v>38</v>
      </c>
      <c r="B12" s="183">
        <v>12</v>
      </c>
      <c r="C12" s="183">
        <v>16</v>
      </c>
      <c r="D12" s="183">
        <v>14</v>
      </c>
      <c r="E12" s="183">
        <v>24</v>
      </c>
      <c r="F12" s="183">
        <v>26</v>
      </c>
      <c r="G12" s="183">
        <v>23</v>
      </c>
      <c r="H12" s="183">
        <v>14</v>
      </c>
      <c r="I12" s="183">
        <v>18</v>
      </c>
      <c r="J12" s="183">
        <v>26</v>
      </c>
      <c r="K12" s="183">
        <v>31</v>
      </c>
      <c r="L12" s="183">
        <v>24</v>
      </c>
      <c r="N12" s="183">
        <v>11.4</v>
      </c>
      <c r="O12" s="418">
        <f t="shared" si="1"/>
        <v>22.6</v>
      </c>
      <c r="P12" s="184"/>
      <c r="Q12" s="185">
        <f>'HB4 calc HB rates'!I51</f>
        <v>298080</v>
      </c>
      <c r="R12" s="186">
        <f t="shared" si="0"/>
        <v>0.0758185721953838</v>
      </c>
      <c r="S12" s="186"/>
    </row>
    <row r="13" spans="1:19" s="56" customFormat="1" ht="12.75">
      <c r="A13" s="56" t="s">
        <v>39</v>
      </c>
      <c r="B13" s="183">
        <v>37</v>
      </c>
      <c r="C13" s="183">
        <v>39</v>
      </c>
      <c r="D13" s="183">
        <v>23</v>
      </c>
      <c r="E13" s="183">
        <v>47</v>
      </c>
      <c r="F13" s="183">
        <v>45</v>
      </c>
      <c r="G13" s="183">
        <v>41</v>
      </c>
      <c r="H13" s="183">
        <v>52</v>
      </c>
      <c r="I13" s="183">
        <v>44</v>
      </c>
      <c r="J13" s="183">
        <v>58</v>
      </c>
      <c r="K13" s="183">
        <v>31</v>
      </c>
      <c r="L13" s="183">
        <v>50</v>
      </c>
      <c r="N13" s="183">
        <v>39.8</v>
      </c>
      <c r="O13" s="418">
        <f t="shared" si="1"/>
        <v>47</v>
      </c>
      <c r="P13" s="184"/>
      <c r="Q13" s="185">
        <f>'HB4 calc HB rates'!I52</f>
        <v>569580</v>
      </c>
      <c r="R13" s="186">
        <f t="shared" si="0"/>
        <v>0.08251694230836756</v>
      </c>
      <c r="S13" s="186"/>
    </row>
    <row r="14" spans="1:19" s="56" customFormat="1" ht="14.25">
      <c r="A14" s="217" t="s">
        <v>573</v>
      </c>
      <c r="B14" s="183">
        <v>127</v>
      </c>
      <c r="C14" s="183">
        <v>147</v>
      </c>
      <c r="D14" s="183">
        <v>109</v>
      </c>
      <c r="E14" s="183">
        <v>156</v>
      </c>
      <c r="F14" s="183">
        <v>147</v>
      </c>
      <c r="G14" s="183">
        <v>188</v>
      </c>
      <c r="H14" s="183">
        <v>193</v>
      </c>
      <c r="I14" s="183">
        <v>158</v>
      </c>
      <c r="J14" s="183">
        <v>183</v>
      </c>
      <c r="K14" s="183">
        <v>187</v>
      </c>
      <c r="L14" s="183">
        <v>138</v>
      </c>
      <c r="N14" s="183">
        <v>128.2</v>
      </c>
      <c r="O14" s="418">
        <f t="shared" si="1"/>
        <v>171.8</v>
      </c>
      <c r="P14" s="184"/>
      <c r="Q14" s="185">
        <f>'HB4 calc HB rates'!I53</f>
        <v>1135400</v>
      </c>
      <c r="R14" s="186">
        <f t="shared" si="0"/>
        <v>0.1513123128412894</v>
      </c>
      <c r="S14" s="186"/>
    </row>
    <row r="15" spans="1:19" s="56" customFormat="1" ht="14.25">
      <c r="A15" s="217" t="s">
        <v>574</v>
      </c>
      <c r="B15" s="183">
        <v>10</v>
      </c>
      <c r="C15" s="183">
        <v>12</v>
      </c>
      <c r="D15" s="183">
        <v>13</v>
      </c>
      <c r="E15" s="183">
        <v>12</v>
      </c>
      <c r="F15" s="183">
        <v>16</v>
      </c>
      <c r="G15" s="183">
        <v>24</v>
      </c>
      <c r="H15" s="183">
        <v>21</v>
      </c>
      <c r="I15" s="183">
        <v>10</v>
      </c>
      <c r="J15" s="183">
        <v>33</v>
      </c>
      <c r="K15" s="183">
        <v>22</v>
      </c>
      <c r="L15" s="183">
        <v>18</v>
      </c>
      <c r="N15" s="183">
        <v>8.2</v>
      </c>
      <c r="O15" s="418">
        <f t="shared" si="1"/>
        <v>20.8</v>
      </c>
      <c r="P15" s="184"/>
      <c r="Q15" s="185">
        <f>'HB4 calc HB rates'!I54</f>
        <v>321660</v>
      </c>
      <c r="R15" s="186">
        <f t="shared" si="0"/>
        <v>0.0646645526332152</v>
      </c>
      <c r="S15" s="186"/>
    </row>
    <row r="16" spans="1:19" s="56" customFormat="1" ht="12.75">
      <c r="A16" s="56" t="s">
        <v>40</v>
      </c>
      <c r="B16" s="183">
        <v>30</v>
      </c>
      <c r="C16" s="183">
        <v>37</v>
      </c>
      <c r="D16" s="183">
        <v>41</v>
      </c>
      <c r="E16" s="183">
        <v>46</v>
      </c>
      <c r="F16" s="183">
        <v>58</v>
      </c>
      <c r="G16" s="183">
        <v>53</v>
      </c>
      <c r="H16" s="183">
        <v>54</v>
      </c>
      <c r="I16" s="183">
        <v>62</v>
      </c>
      <c r="J16" s="183">
        <v>61</v>
      </c>
      <c r="K16" s="183">
        <v>67</v>
      </c>
      <c r="L16" s="183">
        <v>75</v>
      </c>
      <c r="N16" s="183">
        <v>31.6</v>
      </c>
      <c r="O16" s="418">
        <f t="shared" si="1"/>
        <v>63.8</v>
      </c>
      <c r="P16" s="184"/>
      <c r="Q16" s="185">
        <f>'HB4 calc HB rates'!I55</f>
        <v>651620</v>
      </c>
      <c r="R16" s="186">
        <f t="shared" si="0"/>
        <v>0.09790982474448298</v>
      </c>
      <c r="S16" s="186"/>
    </row>
    <row r="17" spans="1:19" s="56" customFormat="1" ht="12.75">
      <c r="A17" s="56" t="s">
        <v>41</v>
      </c>
      <c r="B17" s="183">
        <v>40</v>
      </c>
      <c r="C17" s="183">
        <v>36</v>
      </c>
      <c r="D17" s="183">
        <v>58</v>
      </c>
      <c r="E17" s="183">
        <v>46</v>
      </c>
      <c r="F17" s="183">
        <v>54</v>
      </c>
      <c r="G17" s="183">
        <v>94</v>
      </c>
      <c r="H17" s="183">
        <v>81</v>
      </c>
      <c r="I17" s="183">
        <v>73</v>
      </c>
      <c r="J17" s="183">
        <v>73</v>
      </c>
      <c r="K17" s="183">
        <v>90</v>
      </c>
      <c r="L17" s="183">
        <v>90</v>
      </c>
      <c r="N17" s="183">
        <v>41.8</v>
      </c>
      <c r="O17" s="418">
        <f t="shared" si="1"/>
        <v>81.4</v>
      </c>
      <c r="P17" s="184"/>
      <c r="Q17" s="185">
        <f>'HB4 calc HB rates'!I56</f>
        <v>836610</v>
      </c>
      <c r="R17" s="186">
        <f t="shared" si="0"/>
        <v>0.09729742651892757</v>
      </c>
      <c r="S17" s="186"/>
    </row>
    <row r="18" spans="1:19" s="56" customFormat="1" ht="12.75">
      <c r="A18" s="56" t="s">
        <v>42</v>
      </c>
      <c r="B18" s="183">
        <v>0</v>
      </c>
      <c r="C18" s="183">
        <v>0</v>
      </c>
      <c r="D18" s="183">
        <v>0</v>
      </c>
      <c r="E18" s="183">
        <v>1</v>
      </c>
      <c r="F18" s="183">
        <v>0</v>
      </c>
      <c r="G18" s="183">
        <v>1</v>
      </c>
      <c r="H18" s="183">
        <v>0</v>
      </c>
      <c r="I18" s="183">
        <v>2</v>
      </c>
      <c r="J18" s="225">
        <v>0</v>
      </c>
      <c r="K18" s="183">
        <v>1</v>
      </c>
      <c r="L18" s="183">
        <v>1</v>
      </c>
      <c r="N18" s="183">
        <v>0</v>
      </c>
      <c r="O18" s="418">
        <f t="shared" si="1"/>
        <v>0.8</v>
      </c>
      <c r="P18" s="184"/>
      <c r="Q18" s="185">
        <f>'HB4 calc HB rates'!I57</f>
        <v>21420</v>
      </c>
      <c r="R18" s="186">
        <f t="shared" si="0"/>
        <v>0.03734827264239029</v>
      </c>
      <c r="S18" s="186"/>
    </row>
    <row r="19" spans="1:19" s="56" customFormat="1" ht="12.75">
      <c r="A19" s="56" t="s">
        <v>43</v>
      </c>
      <c r="B19" s="183">
        <v>0</v>
      </c>
      <c r="C19" s="183">
        <v>0</v>
      </c>
      <c r="D19" s="183">
        <v>1</v>
      </c>
      <c r="E19" s="183">
        <v>2</v>
      </c>
      <c r="F19" s="183">
        <v>2</v>
      </c>
      <c r="G19" s="183">
        <v>1</v>
      </c>
      <c r="H19" s="183">
        <v>0</v>
      </c>
      <c r="I19" s="183">
        <v>2</v>
      </c>
      <c r="J19" s="183">
        <v>3</v>
      </c>
      <c r="K19" s="183">
        <v>2</v>
      </c>
      <c r="L19" s="183">
        <v>0</v>
      </c>
      <c r="N19" s="183">
        <v>0.6</v>
      </c>
      <c r="O19" s="418">
        <f t="shared" si="1"/>
        <v>1.4</v>
      </c>
      <c r="P19" s="184"/>
      <c r="Q19" s="185">
        <f>'HB4 calc HB rates'!I58</f>
        <v>23240</v>
      </c>
      <c r="R19" s="186">
        <f t="shared" si="0"/>
        <v>0.060240963855421686</v>
      </c>
      <c r="S19" s="186"/>
    </row>
    <row r="20" spans="1:19" s="56" customFormat="1" ht="12.75">
      <c r="A20" s="56" t="s">
        <v>44</v>
      </c>
      <c r="B20" s="183">
        <v>19</v>
      </c>
      <c r="C20" s="183">
        <v>23</v>
      </c>
      <c r="D20" s="183">
        <v>26</v>
      </c>
      <c r="E20" s="183">
        <v>35</v>
      </c>
      <c r="F20" s="183">
        <v>29</v>
      </c>
      <c r="G20" s="183">
        <v>53</v>
      </c>
      <c r="H20" s="183">
        <v>44</v>
      </c>
      <c r="I20" s="183">
        <v>34</v>
      </c>
      <c r="J20" s="183">
        <v>45</v>
      </c>
      <c r="K20" s="183">
        <v>55</v>
      </c>
      <c r="L20" s="183">
        <v>36</v>
      </c>
      <c r="N20" s="183">
        <v>16</v>
      </c>
      <c r="O20" s="418">
        <f t="shared" si="1"/>
        <v>42.8</v>
      </c>
      <c r="P20" s="184"/>
      <c r="Q20" s="185">
        <f>'HB4 calc HB rates'!I59</f>
        <v>410250</v>
      </c>
      <c r="R20" s="186">
        <f t="shared" si="0"/>
        <v>0.10432663010359537</v>
      </c>
      <c r="S20" s="186"/>
    </row>
    <row r="21" spans="1:19" s="56" customFormat="1" ht="12.75">
      <c r="A21" s="56" t="s">
        <v>45</v>
      </c>
      <c r="B21" s="183">
        <v>1</v>
      </c>
      <c r="C21" s="183">
        <v>0</v>
      </c>
      <c r="D21" s="183">
        <v>1</v>
      </c>
      <c r="E21" s="183">
        <v>1</v>
      </c>
      <c r="F21" s="183">
        <v>0</v>
      </c>
      <c r="G21" s="183">
        <v>3</v>
      </c>
      <c r="H21" s="183">
        <v>2</v>
      </c>
      <c r="I21" s="183">
        <v>1</v>
      </c>
      <c r="J21" s="183">
        <v>1</v>
      </c>
      <c r="K21" s="183">
        <v>1</v>
      </c>
      <c r="L21" s="183">
        <v>2</v>
      </c>
      <c r="M21" s="187"/>
      <c r="N21" s="183">
        <v>0.8</v>
      </c>
      <c r="O21" s="418">
        <f t="shared" si="1"/>
        <v>1.4</v>
      </c>
      <c r="P21" s="184"/>
      <c r="Q21" s="185">
        <f>'HB4 calc HB rates'!I60</f>
        <v>27690</v>
      </c>
      <c r="R21" s="186">
        <f t="shared" si="0"/>
        <v>0.05055976886962803</v>
      </c>
      <c r="S21" s="186"/>
    </row>
    <row r="22" spans="2:19" s="56" customFormat="1" ht="12.75">
      <c r="B22" s="401"/>
      <c r="C22" s="401"/>
      <c r="D22" s="401"/>
      <c r="E22" s="225"/>
      <c r="F22" s="225"/>
      <c r="G22" s="225"/>
      <c r="H22" s="225"/>
      <c r="I22" s="225"/>
      <c r="J22" s="225"/>
      <c r="K22" s="225"/>
      <c r="Q22" s="189"/>
      <c r="R22" s="190"/>
      <c r="S22" s="190"/>
    </row>
    <row r="23" spans="1:19" s="4" customFormat="1" ht="3.75" customHeight="1">
      <c r="A23" s="11"/>
      <c r="B23" s="11"/>
      <c r="C23" s="11"/>
      <c r="D23" s="11"/>
      <c r="E23" s="11"/>
      <c r="F23" s="11"/>
      <c r="G23" s="11"/>
      <c r="H23" s="11"/>
      <c r="I23" s="11"/>
      <c r="J23" s="11"/>
      <c r="K23" s="11"/>
      <c r="L23" s="11"/>
      <c r="M23" s="11"/>
      <c r="N23" s="11"/>
      <c r="O23" s="11"/>
      <c r="P23" s="11"/>
      <c r="Q23" s="11"/>
      <c r="R23" s="11"/>
      <c r="S23" s="11"/>
    </row>
    <row r="24" ht="13.5" customHeight="1">
      <c r="A24" s="63"/>
    </row>
    <row r="25" spans="1:5" ht="15">
      <c r="A25" s="100" t="s">
        <v>229</v>
      </c>
      <c r="D25" s="38"/>
      <c r="E25" s="38"/>
    </row>
    <row r="26" spans="1:12" ht="12" customHeight="1">
      <c r="A26" s="647" t="s">
        <v>258</v>
      </c>
      <c r="B26" s="647"/>
      <c r="C26" s="647"/>
      <c r="D26" s="647"/>
      <c r="E26" s="647"/>
      <c r="F26" s="647"/>
      <c r="G26" s="647"/>
      <c r="H26" s="647"/>
      <c r="I26" s="647"/>
      <c r="J26" s="647"/>
      <c r="K26" s="292"/>
      <c r="L26" s="292"/>
    </row>
    <row r="27" spans="1:12" ht="12" customHeight="1">
      <c r="A27" s="688" t="s">
        <v>624</v>
      </c>
      <c r="B27" s="688"/>
      <c r="C27" s="688"/>
      <c r="D27" s="688"/>
      <c r="E27" s="688"/>
      <c r="F27" s="688"/>
      <c r="G27" s="688"/>
      <c r="H27" s="688"/>
      <c r="I27" s="688"/>
      <c r="J27" s="688"/>
      <c r="K27" s="292"/>
      <c r="L27" s="292"/>
    </row>
    <row r="28" spans="1:19" ht="12" customHeight="1">
      <c r="A28" s="688" t="s">
        <v>623</v>
      </c>
      <c r="B28" s="688"/>
      <c r="C28" s="688"/>
      <c r="D28" s="688"/>
      <c r="E28" s="688"/>
      <c r="F28" s="688"/>
      <c r="G28" s="688"/>
      <c r="H28" s="688"/>
      <c r="I28" s="688"/>
      <c r="J28" s="688"/>
      <c r="K28" s="688"/>
      <c r="L28" s="688"/>
      <c r="M28" s="688"/>
      <c r="N28" s="688"/>
      <c r="O28" s="688"/>
      <c r="P28" s="688"/>
      <c r="Q28" s="688"/>
      <c r="R28" s="688"/>
      <c r="S28" s="688"/>
    </row>
    <row r="29" spans="1:12" ht="12" customHeight="1">
      <c r="A29" s="688" t="s">
        <v>625</v>
      </c>
      <c r="B29" s="647"/>
      <c r="C29" s="647"/>
      <c r="D29" s="647"/>
      <c r="E29" s="647"/>
      <c r="F29" s="647"/>
      <c r="G29" s="647"/>
      <c r="H29" s="647"/>
      <c r="I29" s="647"/>
      <c r="J29" s="647"/>
      <c r="K29" s="292"/>
      <c r="L29" s="292"/>
    </row>
    <row r="31" ht="11.25" customHeight="1">
      <c r="A31" s="58" t="s">
        <v>316</v>
      </c>
    </row>
  </sheetData>
  <sheetProtection/>
  <mergeCells count="8">
    <mergeCell ref="A26:J26"/>
    <mergeCell ref="A29:J29"/>
    <mergeCell ref="N3:O3"/>
    <mergeCell ref="A1:Q1"/>
    <mergeCell ref="Q3:Q4"/>
    <mergeCell ref="A27:J27"/>
    <mergeCell ref="A28:S28"/>
    <mergeCell ref="R1:T1"/>
  </mergeCells>
  <hyperlinks>
    <hyperlink ref="R1:T1" location="Contents!A1" display="Back to contents"/>
  </hyperlinks>
  <printOptions horizontalCentered="1"/>
  <pageMargins left="0.3937007874015748" right="0.3937007874015748" top="0.6" bottom="0.36" header="0.3937007874015748" footer="0"/>
  <pageSetup fitToHeight="1" fitToWidth="1" horizontalDpi="300" verticalDpi="300" orientation="landscape" paperSize="9" scale="99" r:id="rId1"/>
  <ignoredErrors>
    <ignoredError sqref="O6:O21"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1" sqref="A1:G1"/>
    </sheetView>
  </sheetViews>
  <sheetFormatPr defaultColWidth="9.16015625" defaultRowHeight="11.25" customHeight="1"/>
  <cols>
    <col min="1" max="1" width="33.33203125" style="2" customWidth="1"/>
    <col min="2" max="2" width="16.16015625" style="2" customWidth="1"/>
    <col min="3" max="3" width="17.83203125" style="2" customWidth="1"/>
    <col min="4" max="4" width="13.83203125" style="2" customWidth="1"/>
    <col min="5" max="5" width="18.83203125" style="2" customWidth="1"/>
    <col min="6" max="6" width="13.5" style="2" customWidth="1"/>
    <col min="7" max="7" width="16.83203125" style="3" customWidth="1"/>
    <col min="8" max="8" width="47.83203125" style="2" customWidth="1"/>
    <col min="9" max="10" width="12.66015625" style="2" customWidth="1"/>
    <col min="11" max="16384" width="9.16015625" style="2" customWidth="1"/>
  </cols>
  <sheetData>
    <row r="1" spans="1:10" s="1" customFormat="1" ht="18" customHeight="1">
      <c r="A1" s="653" t="s">
        <v>334</v>
      </c>
      <c r="B1" s="653"/>
      <c r="C1" s="653"/>
      <c r="D1" s="653"/>
      <c r="E1" s="653"/>
      <c r="F1" s="653"/>
      <c r="G1" s="653"/>
      <c r="H1" s="582" t="s">
        <v>710</v>
      </c>
      <c r="I1" s="582"/>
      <c r="J1" s="582"/>
    </row>
    <row r="2" spans="1:7" s="1" customFormat="1" ht="12.75" customHeight="1">
      <c r="A2" s="6"/>
      <c r="B2" s="5"/>
      <c r="C2" s="5"/>
      <c r="D2" s="5"/>
      <c r="E2" s="5"/>
      <c r="F2" s="5"/>
      <c r="G2" s="8"/>
    </row>
    <row r="3" spans="1:7" s="149" customFormat="1" ht="12.75" customHeight="1">
      <c r="A3" s="583" t="s">
        <v>100</v>
      </c>
      <c r="B3" s="583" t="s">
        <v>216</v>
      </c>
      <c r="C3" s="600" t="s">
        <v>188</v>
      </c>
      <c r="D3" s="600"/>
      <c r="E3" s="600"/>
      <c r="F3" s="600"/>
      <c r="G3" s="600"/>
    </row>
    <row r="4" spans="1:7" s="149" customFormat="1" ht="12.75" customHeight="1">
      <c r="A4" s="695"/>
      <c r="B4" s="695"/>
      <c r="C4" s="634" t="s">
        <v>52</v>
      </c>
      <c r="D4" s="626" t="s">
        <v>217</v>
      </c>
      <c r="E4" s="626" t="s">
        <v>218</v>
      </c>
      <c r="F4" s="626" t="s">
        <v>219</v>
      </c>
      <c r="G4" s="626" t="s">
        <v>220</v>
      </c>
    </row>
    <row r="5" spans="1:7" s="149" customFormat="1" ht="12.75">
      <c r="A5" s="695"/>
      <c r="B5" s="695"/>
      <c r="C5" s="635"/>
      <c r="D5" s="627"/>
      <c r="E5" s="627"/>
      <c r="F5" s="627"/>
      <c r="G5" s="627"/>
    </row>
    <row r="6" spans="1:7" s="149" customFormat="1" ht="12.75">
      <c r="A6" s="696"/>
      <c r="B6" s="696"/>
      <c r="C6" s="89" t="s">
        <v>56</v>
      </c>
      <c r="D6" s="89" t="s">
        <v>53</v>
      </c>
      <c r="E6" s="89" t="s">
        <v>54</v>
      </c>
      <c r="F6" s="89" t="s">
        <v>61</v>
      </c>
      <c r="G6" s="90" t="s">
        <v>55</v>
      </c>
    </row>
    <row r="7" spans="1:7" s="149" customFormat="1" ht="12.75">
      <c r="A7" s="141"/>
      <c r="B7" s="84"/>
      <c r="C7" s="142"/>
      <c r="D7" s="142"/>
      <c r="E7" s="142"/>
      <c r="F7" s="142"/>
      <c r="G7" s="143"/>
    </row>
    <row r="8" spans="1:7" s="149" customFormat="1" ht="12.75">
      <c r="A8" s="208" t="s">
        <v>382</v>
      </c>
      <c r="B8" s="84"/>
      <c r="C8" s="142"/>
      <c r="D8" s="142"/>
      <c r="E8" s="142"/>
      <c r="F8" s="142"/>
      <c r="G8" s="143"/>
    </row>
    <row r="9" spans="1:7" s="149" customFormat="1" ht="12.75">
      <c r="A9" s="141"/>
      <c r="B9" s="84"/>
      <c r="C9" s="142"/>
      <c r="D9" s="142"/>
      <c r="E9" s="142"/>
      <c r="F9" s="142"/>
      <c r="G9" s="143"/>
    </row>
    <row r="10" spans="1:7" s="149" customFormat="1" ht="12.75">
      <c r="A10" s="141" t="s">
        <v>33</v>
      </c>
      <c r="B10" s="399">
        <v>526</v>
      </c>
      <c r="C10" s="399">
        <v>22</v>
      </c>
      <c r="D10" s="399">
        <v>365</v>
      </c>
      <c r="E10" s="399">
        <v>50</v>
      </c>
      <c r="F10" s="399">
        <v>1</v>
      </c>
      <c r="G10" s="399">
        <v>88</v>
      </c>
    </row>
    <row r="11" spans="1:7" s="149" customFormat="1" ht="12.75">
      <c r="A11" s="141"/>
      <c r="B11" s="414"/>
      <c r="C11" s="414"/>
      <c r="D11" s="414"/>
      <c r="E11" s="414"/>
      <c r="F11" s="402"/>
      <c r="G11" s="414"/>
    </row>
    <row r="12" spans="1:7" s="149" customFormat="1" ht="12.75">
      <c r="A12" s="77" t="s">
        <v>34</v>
      </c>
      <c r="B12" s="146">
        <v>36</v>
      </c>
      <c r="C12" s="146">
        <v>2</v>
      </c>
      <c r="D12" s="146">
        <v>28</v>
      </c>
      <c r="E12" s="146">
        <v>5</v>
      </c>
      <c r="F12" s="146">
        <v>0</v>
      </c>
      <c r="G12" s="146">
        <v>1</v>
      </c>
    </row>
    <row r="13" spans="1:7" s="149" customFormat="1" ht="12.75">
      <c r="A13" s="77" t="s">
        <v>35</v>
      </c>
      <c r="B13" s="146">
        <v>8</v>
      </c>
      <c r="C13" s="146">
        <v>1</v>
      </c>
      <c r="D13" s="146">
        <v>1</v>
      </c>
      <c r="E13" s="146">
        <v>1</v>
      </c>
      <c r="F13" s="146">
        <v>0</v>
      </c>
      <c r="G13" s="146">
        <v>5</v>
      </c>
    </row>
    <row r="14" spans="1:7" s="149" customFormat="1" ht="12.75">
      <c r="A14" s="77" t="s">
        <v>36</v>
      </c>
      <c r="B14" s="146">
        <v>9</v>
      </c>
      <c r="C14" s="146">
        <v>0</v>
      </c>
      <c r="D14" s="146">
        <v>8</v>
      </c>
      <c r="E14" s="146">
        <v>1</v>
      </c>
      <c r="F14" s="146">
        <v>0</v>
      </c>
      <c r="G14" s="146">
        <v>0</v>
      </c>
    </row>
    <row r="15" spans="1:7" s="149" customFormat="1" ht="12.75">
      <c r="A15" s="77" t="s">
        <v>37</v>
      </c>
      <c r="B15" s="146">
        <v>39</v>
      </c>
      <c r="C15" s="146">
        <v>2</v>
      </c>
      <c r="D15" s="146">
        <v>14</v>
      </c>
      <c r="E15" s="146">
        <v>1</v>
      </c>
      <c r="F15" s="146">
        <v>0</v>
      </c>
      <c r="G15" s="146">
        <v>22</v>
      </c>
    </row>
    <row r="16" spans="1:7" s="149" customFormat="1" ht="12.75">
      <c r="A16" s="77" t="s">
        <v>38</v>
      </c>
      <c r="B16" s="146">
        <v>24</v>
      </c>
      <c r="C16" s="146">
        <v>0</v>
      </c>
      <c r="D16" s="146">
        <v>12</v>
      </c>
      <c r="E16" s="146">
        <v>2</v>
      </c>
      <c r="F16" s="146">
        <v>0</v>
      </c>
      <c r="G16" s="146">
        <v>10</v>
      </c>
    </row>
    <row r="17" spans="1:7" s="149" customFormat="1" ht="12.75">
      <c r="A17" s="77" t="s">
        <v>39</v>
      </c>
      <c r="B17" s="146">
        <v>50</v>
      </c>
      <c r="C17" s="146">
        <v>2</v>
      </c>
      <c r="D17" s="146">
        <v>40</v>
      </c>
      <c r="E17" s="146">
        <v>5</v>
      </c>
      <c r="F17" s="146">
        <v>0</v>
      </c>
      <c r="G17" s="146">
        <v>3</v>
      </c>
    </row>
    <row r="18" spans="1:7" s="149" customFormat="1" ht="12.75">
      <c r="A18" s="77" t="s">
        <v>106</v>
      </c>
      <c r="B18" s="146">
        <v>138</v>
      </c>
      <c r="C18" s="146">
        <v>5</v>
      </c>
      <c r="D18" s="146">
        <v>118</v>
      </c>
      <c r="E18" s="146">
        <v>12</v>
      </c>
      <c r="F18" s="146">
        <v>0</v>
      </c>
      <c r="G18" s="146">
        <v>3</v>
      </c>
    </row>
    <row r="19" spans="1:7" s="149" customFormat="1" ht="12.75">
      <c r="A19" s="77" t="s">
        <v>79</v>
      </c>
      <c r="B19" s="146">
        <v>18</v>
      </c>
      <c r="C19" s="146">
        <v>0</v>
      </c>
      <c r="D19" s="146">
        <v>13</v>
      </c>
      <c r="E19" s="146">
        <v>2</v>
      </c>
      <c r="F19" s="146">
        <v>0</v>
      </c>
      <c r="G19" s="146">
        <v>3</v>
      </c>
    </row>
    <row r="20" spans="1:7" s="149" customFormat="1" ht="12.75">
      <c r="A20" s="77" t="s">
        <v>40</v>
      </c>
      <c r="B20" s="146">
        <v>75</v>
      </c>
      <c r="C20" s="146">
        <v>5</v>
      </c>
      <c r="D20" s="146">
        <v>54</v>
      </c>
      <c r="E20" s="146">
        <v>11</v>
      </c>
      <c r="F20" s="146">
        <v>0</v>
      </c>
      <c r="G20" s="146">
        <v>5</v>
      </c>
    </row>
    <row r="21" spans="1:7" s="149" customFormat="1" ht="12.75">
      <c r="A21" s="77" t="s">
        <v>41</v>
      </c>
      <c r="B21" s="146">
        <v>90</v>
      </c>
      <c r="C21" s="146">
        <v>5</v>
      </c>
      <c r="D21" s="146">
        <v>45</v>
      </c>
      <c r="E21" s="146">
        <v>6</v>
      </c>
      <c r="F21" s="146">
        <v>0</v>
      </c>
      <c r="G21" s="146">
        <v>34</v>
      </c>
    </row>
    <row r="22" spans="1:7" s="149" customFormat="1" ht="12.75">
      <c r="A22" s="77" t="s">
        <v>42</v>
      </c>
      <c r="B22" s="146">
        <v>1</v>
      </c>
      <c r="C22" s="146">
        <v>0</v>
      </c>
      <c r="D22" s="146">
        <v>1</v>
      </c>
      <c r="E22" s="146">
        <v>0</v>
      </c>
      <c r="F22" s="146">
        <v>0</v>
      </c>
      <c r="G22" s="146">
        <v>0</v>
      </c>
    </row>
    <row r="23" spans="1:7" s="149" customFormat="1" ht="12.75">
      <c r="A23" s="77" t="s">
        <v>43</v>
      </c>
      <c r="B23" s="146">
        <v>0</v>
      </c>
      <c r="C23" s="146">
        <v>0</v>
      </c>
      <c r="D23" s="146">
        <v>0</v>
      </c>
      <c r="E23" s="146">
        <v>0</v>
      </c>
      <c r="F23" s="146">
        <v>0</v>
      </c>
      <c r="G23" s="146">
        <v>0</v>
      </c>
    </row>
    <row r="24" spans="1:7" s="149" customFormat="1" ht="12.75">
      <c r="A24" s="77" t="s">
        <v>44</v>
      </c>
      <c r="B24" s="146">
        <v>36</v>
      </c>
      <c r="C24" s="146">
        <v>0</v>
      </c>
      <c r="D24" s="146">
        <v>30</v>
      </c>
      <c r="E24" s="146">
        <v>3</v>
      </c>
      <c r="F24" s="146">
        <v>1</v>
      </c>
      <c r="G24" s="146">
        <v>2</v>
      </c>
    </row>
    <row r="25" spans="1:7" s="149" customFormat="1" ht="12.75">
      <c r="A25" s="77" t="s">
        <v>45</v>
      </c>
      <c r="B25" s="146">
        <v>2</v>
      </c>
      <c r="C25" s="146">
        <v>0</v>
      </c>
      <c r="D25" s="146">
        <v>1</v>
      </c>
      <c r="E25" s="146">
        <v>1</v>
      </c>
      <c r="F25" s="146">
        <v>0</v>
      </c>
      <c r="G25" s="146">
        <v>0</v>
      </c>
    </row>
    <row r="26" spans="1:7" s="149" customFormat="1" ht="12.75">
      <c r="A26" s="77"/>
      <c r="B26" s="146"/>
      <c r="C26" s="146"/>
      <c r="D26" s="146"/>
      <c r="E26" s="146"/>
      <c r="F26" s="146"/>
      <c r="G26" s="146"/>
    </row>
    <row r="27" spans="1:7" s="149" customFormat="1" ht="12.75">
      <c r="A27" s="208" t="s">
        <v>376</v>
      </c>
      <c r="B27" s="248"/>
      <c r="C27" s="389"/>
      <c r="D27" s="389"/>
      <c r="E27" s="389"/>
      <c r="F27" s="389"/>
      <c r="G27" s="393"/>
    </row>
    <row r="28" spans="1:7" s="149" customFormat="1" ht="12.75">
      <c r="A28" s="141"/>
      <c r="B28" s="248"/>
      <c r="C28" s="389"/>
      <c r="D28" s="389"/>
      <c r="E28" s="389"/>
      <c r="F28" s="389"/>
      <c r="G28" s="393"/>
    </row>
    <row r="29" spans="1:15" s="149" customFormat="1" ht="19.5" customHeight="1">
      <c r="A29" s="141" t="s">
        <v>33</v>
      </c>
      <c r="B29" s="399">
        <v>526</v>
      </c>
      <c r="C29" s="399">
        <v>359</v>
      </c>
      <c r="D29" s="399">
        <v>73</v>
      </c>
      <c r="E29" s="399">
        <v>50</v>
      </c>
      <c r="F29" s="399">
        <v>1</v>
      </c>
      <c r="G29" s="399">
        <v>43</v>
      </c>
      <c r="H29" s="145"/>
      <c r="I29" s="145"/>
      <c r="J29" s="145"/>
      <c r="K29" s="147"/>
      <c r="L29" s="147"/>
      <c r="M29" s="147"/>
      <c r="N29" s="147"/>
      <c r="O29" s="147"/>
    </row>
    <row r="30" spans="1:15" s="149" customFormat="1" ht="9" customHeight="1">
      <c r="A30" s="141"/>
      <c r="B30" s="414"/>
      <c r="C30" s="414"/>
      <c r="D30" s="414"/>
      <c r="E30" s="414"/>
      <c r="F30" s="402"/>
      <c r="G30" s="414"/>
      <c r="H30" s="200"/>
      <c r="I30" s="201"/>
      <c r="J30" s="147"/>
      <c r="K30" s="147"/>
      <c r="L30" s="147"/>
      <c r="M30" s="147"/>
      <c r="N30" s="147"/>
      <c r="O30" s="147"/>
    </row>
    <row r="31" spans="1:8" s="147" customFormat="1" ht="12.75">
      <c r="A31" s="77" t="s">
        <v>34</v>
      </c>
      <c r="B31" s="146">
        <v>36</v>
      </c>
      <c r="C31" s="146">
        <v>25</v>
      </c>
      <c r="D31" s="146">
        <v>6</v>
      </c>
      <c r="E31" s="146">
        <v>5</v>
      </c>
      <c r="F31" s="146">
        <v>0</v>
      </c>
      <c r="G31" s="146">
        <v>0</v>
      </c>
      <c r="H31" s="200"/>
    </row>
    <row r="32" spans="1:8" s="147" customFormat="1" ht="12.75">
      <c r="A32" s="77" t="s">
        <v>35</v>
      </c>
      <c r="B32" s="146">
        <v>8</v>
      </c>
      <c r="C32" s="146">
        <v>4</v>
      </c>
      <c r="D32" s="146">
        <v>0</v>
      </c>
      <c r="E32" s="146">
        <v>1</v>
      </c>
      <c r="F32" s="146">
        <v>0</v>
      </c>
      <c r="G32" s="146">
        <v>3</v>
      </c>
      <c r="H32" s="200"/>
    </row>
    <row r="33" spans="1:8" s="147" customFormat="1" ht="12.75">
      <c r="A33" s="77" t="s">
        <v>36</v>
      </c>
      <c r="B33" s="146">
        <v>9</v>
      </c>
      <c r="C33" s="146">
        <v>7</v>
      </c>
      <c r="D33" s="146">
        <v>1</v>
      </c>
      <c r="E33" s="146">
        <v>1</v>
      </c>
      <c r="F33" s="146">
        <v>0</v>
      </c>
      <c r="G33" s="146">
        <v>0</v>
      </c>
      <c r="H33" s="200"/>
    </row>
    <row r="34" spans="1:8" s="147" customFormat="1" ht="12.75">
      <c r="A34" s="77" t="s">
        <v>37</v>
      </c>
      <c r="B34" s="146">
        <v>39</v>
      </c>
      <c r="C34" s="146">
        <v>25</v>
      </c>
      <c r="D34" s="146">
        <v>2</v>
      </c>
      <c r="E34" s="146">
        <v>1</v>
      </c>
      <c r="F34" s="146">
        <v>0</v>
      </c>
      <c r="G34" s="146">
        <v>11</v>
      </c>
      <c r="H34" s="200"/>
    </row>
    <row r="35" spans="1:8" s="147" customFormat="1" ht="12.75">
      <c r="A35" s="77" t="s">
        <v>38</v>
      </c>
      <c r="B35" s="146">
        <v>24</v>
      </c>
      <c r="C35" s="146">
        <v>16</v>
      </c>
      <c r="D35" s="146">
        <v>0</v>
      </c>
      <c r="E35" s="146">
        <v>2</v>
      </c>
      <c r="F35" s="146">
        <v>0</v>
      </c>
      <c r="G35" s="146">
        <v>6</v>
      </c>
      <c r="H35" s="200"/>
    </row>
    <row r="36" spans="1:8" s="147" customFormat="1" ht="12.75">
      <c r="A36" s="77" t="s">
        <v>39</v>
      </c>
      <c r="B36" s="146">
        <v>50</v>
      </c>
      <c r="C36" s="146">
        <v>41</v>
      </c>
      <c r="D36" s="146">
        <v>1</v>
      </c>
      <c r="E36" s="146">
        <v>5</v>
      </c>
      <c r="F36" s="146">
        <v>0</v>
      </c>
      <c r="G36" s="146">
        <v>3</v>
      </c>
      <c r="H36" s="200"/>
    </row>
    <row r="37" spans="1:8" s="147" customFormat="1" ht="12.75">
      <c r="A37" s="77" t="s">
        <v>106</v>
      </c>
      <c r="B37" s="146">
        <v>138</v>
      </c>
      <c r="C37" s="146">
        <v>94</v>
      </c>
      <c r="D37" s="146">
        <v>29</v>
      </c>
      <c r="E37" s="146">
        <v>12</v>
      </c>
      <c r="F37" s="146">
        <v>0</v>
      </c>
      <c r="G37" s="146">
        <v>3</v>
      </c>
      <c r="H37" s="200"/>
    </row>
    <row r="38" spans="1:8" s="147" customFormat="1" ht="12.75">
      <c r="A38" s="77" t="s">
        <v>79</v>
      </c>
      <c r="B38" s="146">
        <v>18</v>
      </c>
      <c r="C38" s="146">
        <v>14</v>
      </c>
      <c r="D38" s="146">
        <v>0</v>
      </c>
      <c r="E38" s="146">
        <v>2</v>
      </c>
      <c r="F38" s="146">
        <v>0</v>
      </c>
      <c r="G38" s="146">
        <v>2</v>
      </c>
      <c r="H38" s="200"/>
    </row>
    <row r="39" spans="1:8" s="147" customFormat="1" ht="12.75">
      <c r="A39" s="77" t="s">
        <v>40</v>
      </c>
      <c r="B39" s="146">
        <v>75</v>
      </c>
      <c r="C39" s="146">
        <v>44</v>
      </c>
      <c r="D39" s="146">
        <v>16</v>
      </c>
      <c r="E39" s="146">
        <v>11</v>
      </c>
      <c r="F39" s="146">
        <v>0</v>
      </c>
      <c r="G39" s="146">
        <v>4</v>
      </c>
      <c r="H39" s="200"/>
    </row>
    <row r="40" spans="1:8" s="147" customFormat="1" ht="12.75">
      <c r="A40" s="77" t="s">
        <v>41</v>
      </c>
      <c r="B40" s="146">
        <v>90</v>
      </c>
      <c r="C40" s="146">
        <v>62</v>
      </c>
      <c r="D40" s="146">
        <v>13</v>
      </c>
      <c r="E40" s="146">
        <v>6</v>
      </c>
      <c r="F40" s="146">
        <v>0</v>
      </c>
      <c r="G40" s="146">
        <v>9</v>
      </c>
      <c r="H40" s="200"/>
    </row>
    <row r="41" spans="1:8" s="147" customFormat="1" ht="12.75">
      <c r="A41" s="77" t="s">
        <v>42</v>
      </c>
      <c r="B41" s="146">
        <v>1</v>
      </c>
      <c r="C41" s="146">
        <v>1</v>
      </c>
      <c r="D41" s="146">
        <v>0</v>
      </c>
      <c r="E41" s="146">
        <v>0</v>
      </c>
      <c r="F41" s="146">
        <v>0</v>
      </c>
      <c r="G41" s="146">
        <v>0</v>
      </c>
      <c r="H41" s="200"/>
    </row>
    <row r="42" spans="1:8" s="147" customFormat="1" ht="12.75">
      <c r="A42" s="77" t="s">
        <v>43</v>
      </c>
      <c r="B42" s="146">
        <v>0</v>
      </c>
      <c r="C42" s="146">
        <v>0</v>
      </c>
      <c r="D42" s="146">
        <v>0</v>
      </c>
      <c r="E42" s="146">
        <v>0</v>
      </c>
      <c r="F42" s="146">
        <v>0</v>
      </c>
      <c r="G42" s="146">
        <v>0</v>
      </c>
      <c r="H42" s="200"/>
    </row>
    <row r="43" spans="1:8" s="147" customFormat="1" ht="12.75">
      <c r="A43" s="77" t="s">
        <v>44</v>
      </c>
      <c r="B43" s="146">
        <v>36</v>
      </c>
      <c r="C43" s="146">
        <v>25</v>
      </c>
      <c r="D43" s="146">
        <v>5</v>
      </c>
      <c r="E43" s="146">
        <v>3</v>
      </c>
      <c r="F43" s="146">
        <v>1</v>
      </c>
      <c r="G43" s="146">
        <v>2</v>
      </c>
      <c r="H43" s="200"/>
    </row>
    <row r="44" spans="1:8" s="147" customFormat="1" ht="12.75">
      <c r="A44" s="77" t="s">
        <v>45</v>
      </c>
      <c r="B44" s="146">
        <v>2</v>
      </c>
      <c r="C44" s="146">
        <v>1</v>
      </c>
      <c r="D44" s="146">
        <v>0</v>
      </c>
      <c r="E44" s="146">
        <v>1</v>
      </c>
      <c r="F44" s="146">
        <v>0</v>
      </c>
      <c r="G44" s="146">
        <v>0</v>
      </c>
      <c r="H44" s="200"/>
    </row>
    <row r="45" spans="1:7" s="147" customFormat="1" ht="6" customHeight="1">
      <c r="A45" s="202"/>
      <c r="B45" s="202"/>
      <c r="C45" s="202"/>
      <c r="D45" s="202"/>
      <c r="E45" s="202"/>
      <c r="F45" s="202"/>
      <c r="G45" s="202"/>
    </row>
    <row r="46" spans="1:7" ht="13.5" customHeight="1">
      <c r="A46" s="24"/>
      <c r="B46" s="36"/>
      <c r="C46" s="36"/>
      <c r="D46" s="36"/>
      <c r="E46" s="37"/>
      <c r="F46" s="37"/>
      <c r="G46" s="37"/>
    </row>
    <row r="47" spans="1:7" s="58" customFormat="1" ht="13.5" customHeight="1">
      <c r="A47" s="203" t="s">
        <v>212</v>
      </c>
      <c r="B47" s="204"/>
      <c r="C47" s="204"/>
      <c r="D47" s="204"/>
      <c r="E47" s="205"/>
      <c r="F47" s="205"/>
      <c r="G47" s="205"/>
    </row>
    <row r="48" spans="1:7" s="58" customFormat="1" ht="11.25">
      <c r="A48" s="694" t="s">
        <v>4</v>
      </c>
      <c r="B48" s="599"/>
      <c r="C48" s="599"/>
      <c r="D48" s="599"/>
      <c r="E48" s="599"/>
      <c r="F48" s="599"/>
      <c r="G48" s="599"/>
    </row>
    <row r="49" spans="1:7" s="58" customFormat="1" ht="24" customHeight="1">
      <c r="A49" s="599" t="s">
        <v>224</v>
      </c>
      <c r="B49" s="599"/>
      <c r="C49" s="599"/>
      <c r="D49" s="599"/>
      <c r="E49" s="599"/>
      <c r="F49" s="599"/>
      <c r="G49" s="599"/>
    </row>
    <row r="50" spans="1:7" s="58" customFormat="1" ht="21" customHeight="1">
      <c r="A50" s="599" t="s">
        <v>221</v>
      </c>
      <c r="B50" s="599"/>
      <c r="C50" s="599"/>
      <c r="D50" s="599"/>
      <c r="E50" s="599"/>
      <c r="F50" s="599"/>
      <c r="G50" s="599"/>
    </row>
    <row r="51" spans="1:7" s="58" customFormat="1" ht="11.25">
      <c r="A51" s="693" t="s">
        <v>717</v>
      </c>
      <c r="B51" s="598"/>
      <c r="C51" s="598"/>
      <c r="D51" s="598"/>
      <c r="E51" s="598"/>
      <c r="F51" s="598"/>
      <c r="G51" s="598"/>
    </row>
    <row r="52" spans="1:7" s="58" customFormat="1" ht="21" customHeight="1">
      <c r="A52" s="599" t="s">
        <v>259</v>
      </c>
      <c r="B52" s="599"/>
      <c r="C52" s="599"/>
      <c r="D52" s="599"/>
      <c r="E52" s="599"/>
      <c r="F52" s="599"/>
      <c r="G52" s="599"/>
    </row>
    <row r="53" spans="1:7" s="58" customFormat="1" ht="11.25">
      <c r="A53" s="101"/>
      <c r="G53" s="102"/>
    </row>
    <row r="54" spans="1:7" s="58" customFormat="1" ht="11.25">
      <c r="A54" s="693" t="s">
        <v>602</v>
      </c>
      <c r="B54" s="598"/>
      <c r="C54" s="598"/>
      <c r="D54" s="598"/>
      <c r="E54" s="598"/>
      <c r="F54" s="598"/>
      <c r="G54" s="598"/>
    </row>
    <row r="55" spans="1:7" s="58" customFormat="1" ht="11.25">
      <c r="A55" s="101"/>
      <c r="B55" s="101"/>
      <c r="C55" s="101"/>
      <c r="D55" s="101"/>
      <c r="E55" s="101"/>
      <c r="F55" s="101"/>
      <c r="G55" s="101"/>
    </row>
    <row r="56" spans="1:7" s="58" customFormat="1" ht="11.25">
      <c r="A56" s="693" t="s">
        <v>626</v>
      </c>
      <c r="B56" s="693"/>
      <c r="C56" s="693"/>
      <c r="D56" s="693"/>
      <c r="E56" s="693"/>
      <c r="F56" s="101"/>
      <c r="G56" s="101"/>
    </row>
    <row r="57" spans="1:7" s="58" customFormat="1" ht="11.25">
      <c r="A57" s="101"/>
      <c r="B57" s="101"/>
      <c r="C57" s="101"/>
      <c r="D57" s="101"/>
      <c r="E57" s="101"/>
      <c r="F57" s="101"/>
      <c r="G57" s="101"/>
    </row>
    <row r="58" spans="1:7" s="58" customFormat="1" ht="11.25" customHeight="1">
      <c r="A58" s="206"/>
      <c r="B58" s="205"/>
      <c r="C58" s="205"/>
      <c r="D58" s="205"/>
      <c r="E58" s="205"/>
      <c r="F58" s="205"/>
      <c r="G58" s="205"/>
    </row>
    <row r="59" spans="1:7" s="58" customFormat="1" ht="11.25">
      <c r="A59" s="58" t="s">
        <v>316</v>
      </c>
      <c r="B59" s="207"/>
      <c r="C59" s="207"/>
      <c r="D59" s="207"/>
      <c r="E59" s="207"/>
      <c r="F59" s="207"/>
      <c r="G59" s="207"/>
    </row>
    <row r="60" spans="2:7" s="58" customFormat="1" ht="11.25" customHeight="1">
      <c r="B60" s="207"/>
      <c r="C60" s="207"/>
      <c r="D60" s="207"/>
      <c r="E60" s="207"/>
      <c r="F60" s="207"/>
      <c r="G60" s="207"/>
    </row>
  </sheetData>
  <sheetProtection/>
  <mergeCells count="17">
    <mergeCell ref="A56:E56"/>
    <mergeCell ref="H1:J1"/>
    <mergeCell ref="A1:G1"/>
    <mergeCell ref="C3:G3"/>
    <mergeCell ref="A3:A6"/>
    <mergeCell ref="B3:B6"/>
    <mergeCell ref="C4:C5"/>
    <mergeCell ref="D4:D5"/>
    <mergeCell ref="E4:E5"/>
    <mergeCell ref="F4:F5"/>
    <mergeCell ref="G4:G5"/>
    <mergeCell ref="A52:G52"/>
    <mergeCell ref="A54:G54"/>
    <mergeCell ref="A48:G48"/>
    <mergeCell ref="A49:G49"/>
    <mergeCell ref="A50:G50"/>
    <mergeCell ref="A51:G51"/>
  </mergeCells>
  <hyperlinks>
    <hyperlink ref="H1:J1" location="Contents!A1" display="Back to contents"/>
  </hyperlinks>
  <printOptions horizontalCentered="1"/>
  <pageMargins left="0.3937007874015748" right="0.3937007874015748" top="0.7874015748031497" bottom="0.7874015748031497" header="0.38" footer="0"/>
  <pageSetup fitToHeight="1" fitToWidth="1" horizontalDpi="300" verticalDpi="300" orientation="portrait"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H1"/>
    </sheetView>
  </sheetViews>
  <sheetFormatPr defaultColWidth="9.16015625" defaultRowHeight="11.25" customHeight="1"/>
  <cols>
    <col min="1" max="1" width="33" style="2" customWidth="1"/>
    <col min="2" max="2" width="15" style="2" customWidth="1"/>
    <col min="3" max="3" width="15.5" style="2" bestFit="1" customWidth="1"/>
    <col min="4" max="4" width="15.83203125" style="2" bestFit="1" customWidth="1"/>
    <col min="5" max="5" width="12.66015625" style="2" customWidth="1"/>
    <col min="6" max="6" width="14.16015625" style="2" bestFit="1" customWidth="1"/>
    <col min="7" max="7" width="14.5" style="2" customWidth="1"/>
    <col min="8" max="8" width="13.5" style="2" customWidth="1"/>
    <col min="9" max="9" width="13.33203125" style="2" customWidth="1"/>
    <col min="10" max="10" width="12.33203125" style="3" bestFit="1" customWidth="1"/>
    <col min="11" max="11" width="14.83203125" style="2" customWidth="1"/>
    <col min="12" max="16384" width="9.16015625" style="2" customWidth="1"/>
  </cols>
  <sheetData>
    <row r="1" spans="1:12" ht="19.5" customHeight="1">
      <c r="A1" s="587" t="s">
        <v>335</v>
      </c>
      <c r="B1" s="587"/>
      <c r="C1" s="587"/>
      <c r="D1" s="587"/>
      <c r="E1" s="587"/>
      <c r="F1" s="587"/>
      <c r="G1" s="587"/>
      <c r="H1" s="587"/>
      <c r="J1" s="582" t="s">
        <v>710</v>
      </c>
      <c r="K1" s="582"/>
      <c r="L1" s="582"/>
    </row>
    <row r="2" spans="1:10" ht="12.75" customHeight="1">
      <c r="A2" s="22"/>
      <c r="B2" s="22"/>
      <c r="C2" s="22"/>
      <c r="D2" s="22"/>
      <c r="E2" s="48"/>
      <c r="F2" s="48"/>
      <c r="G2" s="48"/>
      <c r="H2" s="22"/>
      <c r="I2" s="22"/>
      <c r="J2" s="48"/>
    </row>
    <row r="3" spans="1:11" s="154" customFormat="1" ht="23.25" customHeight="1">
      <c r="A3" s="703" t="s">
        <v>100</v>
      </c>
      <c r="B3" s="589" t="s">
        <v>165</v>
      </c>
      <c r="C3" s="589" t="s">
        <v>234</v>
      </c>
      <c r="D3" s="589" t="s">
        <v>48</v>
      </c>
      <c r="E3" s="707" t="s">
        <v>110</v>
      </c>
      <c r="F3" s="707"/>
      <c r="G3" s="707"/>
      <c r="H3" s="636" t="s">
        <v>50</v>
      </c>
      <c r="I3" s="646" t="s">
        <v>51</v>
      </c>
      <c r="J3" s="646" t="s">
        <v>226</v>
      </c>
      <c r="K3" s="646" t="s">
        <v>62</v>
      </c>
    </row>
    <row r="4" spans="1:11" s="154" customFormat="1" ht="12.75" customHeight="1">
      <c r="A4" s="704"/>
      <c r="B4" s="706"/>
      <c r="C4" s="706"/>
      <c r="D4" s="698"/>
      <c r="E4" s="589" t="s">
        <v>227</v>
      </c>
      <c r="F4" s="610" t="s">
        <v>111</v>
      </c>
      <c r="G4" s="610"/>
      <c r="H4" s="698"/>
      <c r="I4" s="698"/>
      <c r="J4" s="698"/>
      <c r="K4" s="698"/>
    </row>
    <row r="5" spans="1:11" s="154" customFormat="1" ht="12.75">
      <c r="A5" s="704"/>
      <c r="B5" s="706"/>
      <c r="C5" s="706"/>
      <c r="D5" s="698"/>
      <c r="E5" s="706"/>
      <c r="F5" s="590" t="s">
        <v>47</v>
      </c>
      <c r="G5" s="590" t="s">
        <v>49</v>
      </c>
      <c r="H5" s="698"/>
      <c r="I5" s="698"/>
      <c r="J5" s="698"/>
      <c r="K5" s="698"/>
    </row>
    <row r="6" spans="1:11" s="154" customFormat="1" ht="9" customHeight="1">
      <c r="A6" s="705"/>
      <c r="B6" s="701"/>
      <c r="C6" s="701"/>
      <c r="D6" s="699"/>
      <c r="E6" s="701"/>
      <c r="F6" s="701"/>
      <c r="G6" s="701"/>
      <c r="H6" s="699"/>
      <c r="I6" s="699"/>
      <c r="J6" s="699"/>
      <c r="K6" s="699"/>
    </row>
    <row r="7" spans="1:11" s="114" customFormat="1" ht="23.25" customHeight="1">
      <c r="A7" s="208" t="s">
        <v>33</v>
      </c>
      <c r="B7" s="399">
        <v>526</v>
      </c>
      <c r="C7" s="399">
        <v>221</v>
      </c>
      <c r="D7" s="399">
        <v>216</v>
      </c>
      <c r="E7" s="399">
        <v>149</v>
      </c>
      <c r="F7" s="399">
        <v>107</v>
      </c>
      <c r="G7" s="399">
        <v>4</v>
      </c>
      <c r="H7" s="399">
        <v>45</v>
      </c>
      <c r="I7" s="399">
        <v>17</v>
      </c>
      <c r="J7" s="399">
        <v>27</v>
      </c>
      <c r="K7" s="399">
        <v>103</v>
      </c>
    </row>
    <row r="8" spans="1:11" s="114" customFormat="1" ht="9" customHeight="1">
      <c r="A8" s="208"/>
      <c r="B8" s="414"/>
      <c r="C8" s="403"/>
      <c r="D8" s="403"/>
      <c r="E8" s="403"/>
      <c r="F8" s="403"/>
      <c r="G8" s="403"/>
      <c r="H8" s="403"/>
      <c r="I8" s="403"/>
      <c r="J8" s="403"/>
      <c r="K8" s="403"/>
    </row>
    <row r="9" spans="1:11" s="154" customFormat="1" ht="12.75">
      <c r="A9" s="137" t="s">
        <v>34</v>
      </c>
      <c r="B9" s="146">
        <v>36</v>
      </c>
      <c r="C9" s="146">
        <v>13</v>
      </c>
      <c r="D9" s="146">
        <v>23</v>
      </c>
      <c r="E9" s="146">
        <v>8</v>
      </c>
      <c r="F9" s="146">
        <v>6</v>
      </c>
      <c r="G9" s="146">
        <v>1</v>
      </c>
      <c r="H9" s="146">
        <v>5</v>
      </c>
      <c r="I9" s="146">
        <v>2</v>
      </c>
      <c r="J9" s="146">
        <v>2</v>
      </c>
      <c r="K9" s="146">
        <v>7</v>
      </c>
    </row>
    <row r="10" spans="1:11" s="154" customFormat="1" ht="12.75">
      <c r="A10" s="137" t="s">
        <v>35</v>
      </c>
      <c r="B10" s="146">
        <v>8</v>
      </c>
      <c r="C10" s="146">
        <v>2</v>
      </c>
      <c r="D10" s="146">
        <v>1</v>
      </c>
      <c r="E10" s="146">
        <v>3</v>
      </c>
      <c r="F10" s="146">
        <v>3</v>
      </c>
      <c r="G10" s="146">
        <v>0</v>
      </c>
      <c r="H10" s="146">
        <v>0</v>
      </c>
      <c r="I10" s="146">
        <v>0</v>
      </c>
      <c r="J10" s="146">
        <v>0</v>
      </c>
      <c r="K10" s="146">
        <v>2</v>
      </c>
    </row>
    <row r="11" spans="1:11" s="154" customFormat="1" ht="12.75">
      <c r="A11" s="137" t="s">
        <v>36</v>
      </c>
      <c r="B11" s="146">
        <v>9</v>
      </c>
      <c r="C11" s="146">
        <v>6</v>
      </c>
      <c r="D11" s="146">
        <v>4</v>
      </c>
      <c r="E11" s="146">
        <v>1</v>
      </c>
      <c r="F11" s="146">
        <v>1</v>
      </c>
      <c r="G11" s="146">
        <v>0</v>
      </c>
      <c r="H11" s="146">
        <v>1</v>
      </c>
      <c r="I11" s="146">
        <v>0</v>
      </c>
      <c r="J11" s="146">
        <v>1</v>
      </c>
      <c r="K11" s="146">
        <v>3</v>
      </c>
    </row>
    <row r="12" spans="1:11" s="154" customFormat="1" ht="12.75">
      <c r="A12" s="137" t="s">
        <v>37</v>
      </c>
      <c r="B12" s="146">
        <v>39</v>
      </c>
      <c r="C12" s="146">
        <v>25</v>
      </c>
      <c r="D12" s="146">
        <v>13</v>
      </c>
      <c r="E12" s="146">
        <v>17</v>
      </c>
      <c r="F12" s="146">
        <v>15</v>
      </c>
      <c r="G12" s="146">
        <v>0</v>
      </c>
      <c r="H12" s="146">
        <v>1</v>
      </c>
      <c r="I12" s="146">
        <v>2</v>
      </c>
      <c r="J12" s="146">
        <v>2</v>
      </c>
      <c r="K12" s="146">
        <v>9</v>
      </c>
    </row>
    <row r="13" spans="1:11" s="154" customFormat="1" ht="12.75">
      <c r="A13" s="137" t="s">
        <v>38</v>
      </c>
      <c r="B13" s="146">
        <v>24</v>
      </c>
      <c r="C13" s="146">
        <v>10</v>
      </c>
      <c r="D13" s="146">
        <v>12</v>
      </c>
      <c r="E13" s="146">
        <v>7</v>
      </c>
      <c r="F13" s="146">
        <v>6</v>
      </c>
      <c r="G13" s="146">
        <v>1</v>
      </c>
      <c r="H13" s="146">
        <v>3</v>
      </c>
      <c r="I13" s="146">
        <v>1</v>
      </c>
      <c r="J13" s="146">
        <v>2</v>
      </c>
      <c r="K13" s="146">
        <v>10</v>
      </c>
    </row>
    <row r="14" spans="1:11" s="154" customFormat="1" ht="12.75">
      <c r="A14" s="137" t="s">
        <v>39</v>
      </c>
      <c r="B14" s="146">
        <v>50</v>
      </c>
      <c r="C14" s="146">
        <v>16</v>
      </c>
      <c r="D14" s="146">
        <v>26</v>
      </c>
      <c r="E14" s="146">
        <v>36</v>
      </c>
      <c r="F14" s="146">
        <v>21</v>
      </c>
      <c r="G14" s="146">
        <v>1</v>
      </c>
      <c r="H14" s="146">
        <v>5</v>
      </c>
      <c r="I14" s="146">
        <v>0</v>
      </c>
      <c r="J14" s="146">
        <v>1</v>
      </c>
      <c r="K14" s="146">
        <v>7</v>
      </c>
    </row>
    <row r="15" spans="1:11" s="154" customFormat="1" ht="12.75">
      <c r="A15" s="137" t="s">
        <v>106</v>
      </c>
      <c r="B15" s="146">
        <v>138</v>
      </c>
      <c r="C15" s="146">
        <v>53</v>
      </c>
      <c r="D15" s="146">
        <v>51</v>
      </c>
      <c r="E15" s="146">
        <v>15</v>
      </c>
      <c r="F15" s="146">
        <v>7</v>
      </c>
      <c r="G15" s="146">
        <v>0</v>
      </c>
      <c r="H15" s="146">
        <v>17</v>
      </c>
      <c r="I15" s="146">
        <v>9</v>
      </c>
      <c r="J15" s="146">
        <v>8</v>
      </c>
      <c r="K15" s="146">
        <v>20</v>
      </c>
    </row>
    <row r="16" spans="1:11" s="154" customFormat="1" ht="12.75">
      <c r="A16" s="137" t="s">
        <v>79</v>
      </c>
      <c r="B16" s="146">
        <v>18</v>
      </c>
      <c r="C16" s="146">
        <v>8</v>
      </c>
      <c r="D16" s="146">
        <v>4</v>
      </c>
      <c r="E16" s="146">
        <v>7</v>
      </c>
      <c r="F16" s="146">
        <v>5</v>
      </c>
      <c r="G16" s="146">
        <v>0</v>
      </c>
      <c r="H16" s="146">
        <v>0</v>
      </c>
      <c r="I16" s="146">
        <v>1</v>
      </c>
      <c r="J16" s="146">
        <v>1</v>
      </c>
      <c r="K16" s="146">
        <v>5</v>
      </c>
    </row>
    <row r="17" spans="1:11" s="154" customFormat="1" ht="12.75">
      <c r="A17" s="137" t="s">
        <v>40</v>
      </c>
      <c r="B17" s="146">
        <v>75</v>
      </c>
      <c r="C17" s="146">
        <v>38</v>
      </c>
      <c r="D17" s="146">
        <v>19</v>
      </c>
      <c r="E17" s="146">
        <v>8</v>
      </c>
      <c r="F17" s="146">
        <v>4</v>
      </c>
      <c r="G17" s="146">
        <v>0</v>
      </c>
      <c r="H17" s="146">
        <v>6</v>
      </c>
      <c r="I17" s="146">
        <v>0</v>
      </c>
      <c r="J17" s="146">
        <v>2</v>
      </c>
      <c r="K17" s="146">
        <v>14</v>
      </c>
    </row>
    <row r="18" spans="1:11" s="154" customFormat="1" ht="12.75">
      <c r="A18" s="137" t="s">
        <v>41</v>
      </c>
      <c r="B18" s="146">
        <v>90</v>
      </c>
      <c r="C18" s="146">
        <v>28</v>
      </c>
      <c r="D18" s="146">
        <v>43</v>
      </c>
      <c r="E18" s="146">
        <v>29</v>
      </c>
      <c r="F18" s="146">
        <v>28</v>
      </c>
      <c r="G18" s="146">
        <v>1</v>
      </c>
      <c r="H18" s="146">
        <v>7</v>
      </c>
      <c r="I18" s="146">
        <v>2</v>
      </c>
      <c r="J18" s="146">
        <v>7</v>
      </c>
      <c r="K18" s="146">
        <v>20</v>
      </c>
    </row>
    <row r="19" spans="1:11" s="154" customFormat="1" ht="12.75">
      <c r="A19" s="137" t="s">
        <v>42</v>
      </c>
      <c r="B19" s="146">
        <v>1</v>
      </c>
      <c r="C19" s="146">
        <v>1</v>
      </c>
      <c r="D19" s="146">
        <v>0</v>
      </c>
      <c r="E19" s="146">
        <v>1</v>
      </c>
      <c r="F19" s="146">
        <v>1</v>
      </c>
      <c r="G19" s="146">
        <v>0</v>
      </c>
      <c r="H19" s="146">
        <v>0</v>
      </c>
      <c r="I19" s="146">
        <v>0</v>
      </c>
      <c r="J19" s="146">
        <v>0</v>
      </c>
      <c r="K19" s="146">
        <v>0</v>
      </c>
    </row>
    <row r="20" spans="1:11" s="154" customFormat="1" ht="12.75">
      <c r="A20" s="137" t="s">
        <v>43</v>
      </c>
      <c r="B20" s="146">
        <v>0</v>
      </c>
      <c r="C20" s="146">
        <v>0</v>
      </c>
      <c r="D20" s="146">
        <v>0</v>
      </c>
      <c r="E20" s="146">
        <v>0</v>
      </c>
      <c r="F20" s="146">
        <v>0</v>
      </c>
      <c r="G20" s="146">
        <v>0</v>
      </c>
      <c r="H20" s="146">
        <v>0</v>
      </c>
      <c r="I20" s="146">
        <v>0</v>
      </c>
      <c r="J20" s="146">
        <v>0</v>
      </c>
      <c r="K20" s="146">
        <v>0</v>
      </c>
    </row>
    <row r="21" spans="1:11" s="154" customFormat="1" ht="12.75">
      <c r="A21" s="137" t="s">
        <v>44</v>
      </c>
      <c r="B21" s="146">
        <v>36</v>
      </c>
      <c r="C21" s="146">
        <v>20</v>
      </c>
      <c r="D21" s="146">
        <v>19</v>
      </c>
      <c r="E21" s="146">
        <v>16</v>
      </c>
      <c r="F21" s="146">
        <v>9</v>
      </c>
      <c r="G21" s="146">
        <v>0</v>
      </c>
      <c r="H21" s="146">
        <v>0</v>
      </c>
      <c r="I21" s="146">
        <v>0</v>
      </c>
      <c r="J21" s="146">
        <v>1</v>
      </c>
      <c r="K21" s="146">
        <v>6</v>
      </c>
    </row>
    <row r="22" spans="1:11" s="154" customFormat="1" ht="12.75">
      <c r="A22" s="137" t="s">
        <v>45</v>
      </c>
      <c r="B22" s="146">
        <v>2</v>
      </c>
      <c r="C22" s="146">
        <v>1</v>
      </c>
      <c r="D22" s="146">
        <v>1</v>
      </c>
      <c r="E22" s="146">
        <v>1</v>
      </c>
      <c r="F22" s="146">
        <v>1</v>
      </c>
      <c r="G22" s="146">
        <v>0</v>
      </c>
      <c r="H22" s="146">
        <v>0</v>
      </c>
      <c r="I22" s="146">
        <v>0</v>
      </c>
      <c r="J22" s="146">
        <v>0</v>
      </c>
      <c r="K22" s="146">
        <v>0</v>
      </c>
    </row>
    <row r="23" spans="1:11" s="154" customFormat="1" ht="4.5" customHeight="1">
      <c r="A23" s="209"/>
      <c r="B23" s="209"/>
      <c r="C23" s="210"/>
      <c r="D23" s="211"/>
      <c r="E23" s="211"/>
      <c r="F23" s="211"/>
      <c r="G23" s="211"/>
      <c r="H23" s="211"/>
      <c r="I23" s="211"/>
      <c r="J23" s="211"/>
      <c r="K23" s="211"/>
    </row>
    <row r="24" spans="2:10" ht="15" customHeight="1">
      <c r="B24" s="49"/>
      <c r="C24" s="212"/>
      <c r="D24" s="212"/>
      <c r="E24" s="212"/>
      <c r="F24" s="212"/>
      <c r="G24" s="212"/>
      <c r="H24" s="212"/>
      <c r="I24" s="212"/>
      <c r="J24" s="212"/>
    </row>
    <row r="25" spans="1:10" s="58" customFormat="1" ht="12.75" customHeight="1">
      <c r="A25" s="100" t="s">
        <v>229</v>
      </c>
      <c r="B25" s="57"/>
      <c r="C25" s="214"/>
      <c r="D25" s="214"/>
      <c r="E25" s="214"/>
      <c r="F25" s="214"/>
      <c r="G25" s="214"/>
      <c r="H25" s="214"/>
      <c r="I25" s="214"/>
      <c r="J25" s="214"/>
    </row>
    <row r="26" spans="1:11" s="58" customFormat="1" ht="36" customHeight="1">
      <c r="A26" s="700" t="s">
        <v>261</v>
      </c>
      <c r="B26" s="697"/>
      <c r="C26" s="697"/>
      <c r="D26" s="697"/>
      <c r="E26" s="697"/>
      <c r="F26" s="697"/>
      <c r="G26" s="697"/>
      <c r="H26" s="697"/>
      <c r="I26" s="697"/>
      <c r="J26" s="697"/>
      <c r="K26" s="697"/>
    </row>
    <row r="27" spans="1:11" s="58" customFormat="1" ht="22.5" customHeight="1">
      <c r="A27" s="676" t="s">
        <v>262</v>
      </c>
      <c r="B27" s="623"/>
      <c r="C27" s="623"/>
      <c r="D27" s="623"/>
      <c r="E27" s="623"/>
      <c r="F27" s="623"/>
      <c r="G27" s="623"/>
      <c r="H27" s="623"/>
      <c r="I27" s="623"/>
      <c r="J27" s="623"/>
      <c r="K27" s="623"/>
    </row>
    <row r="28" spans="1:11" s="58" customFormat="1" ht="11.25">
      <c r="A28" s="676" t="s">
        <v>292</v>
      </c>
      <c r="B28" s="697"/>
      <c r="C28" s="697"/>
      <c r="D28" s="697"/>
      <c r="E28" s="697"/>
      <c r="F28" s="697"/>
      <c r="G28" s="697"/>
      <c r="H28" s="697"/>
      <c r="I28" s="697"/>
      <c r="J28" s="697"/>
      <c r="K28" s="697"/>
    </row>
    <row r="29" spans="1:11" s="58" customFormat="1" ht="11.25" customHeight="1">
      <c r="A29" s="598" t="s">
        <v>260</v>
      </c>
      <c r="B29" s="598"/>
      <c r="C29" s="598"/>
      <c r="D29" s="598"/>
      <c r="E29" s="598"/>
      <c r="F29" s="598"/>
      <c r="G29" s="598"/>
      <c r="H29" s="598"/>
      <c r="I29" s="598"/>
      <c r="J29" s="598"/>
      <c r="K29" s="598"/>
    </row>
    <row r="30" spans="1:11" s="58" customFormat="1" ht="11.25" customHeight="1">
      <c r="A30" s="693" t="s">
        <v>627</v>
      </c>
      <c r="B30" s="693"/>
      <c r="C30" s="693"/>
      <c r="D30" s="693"/>
      <c r="E30" s="693"/>
      <c r="F30" s="693"/>
      <c r="G30" s="101"/>
      <c r="H30" s="101"/>
      <c r="I30" s="101"/>
      <c r="J30" s="101"/>
      <c r="K30" s="101"/>
    </row>
    <row r="31" spans="1:11" s="58" customFormat="1" ht="11.25" customHeight="1">
      <c r="A31" s="101"/>
      <c r="B31" s="101"/>
      <c r="C31" s="101"/>
      <c r="D31" s="101"/>
      <c r="E31" s="101"/>
      <c r="F31" s="101"/>
      <c r="G31" s="101"/>
      <c r="H31" s="101"/>
      <c r="I31" s="101"/>
      <c r="J31" s="101"/>
      <c r="K31" s="101"/>
    </row>
    <row r="32" spans="1:10" s="58" customFormat="1" ht="11.25" customHeight="1">
      <c r="A32" s="343" t="s">
        <v>316</v>
      </c>
      <c r="B32" s="172"/>
      <c r="C32" s="214"/>
      <c r="D32" s="214"/>
      <c r="E32" s="214"/>
      <c r="F32" s="214"/>
      <c r="G32" s="214"/>
      <c r="H32" s="214"/>
      <c r="I32" s="214"/>
      <c r="J32" s="214"/>
    </row>
    <row r="33" spans="1:10" s="58" customFormat="1" ht="11.25" customHeight="1">
      <c r="A33" s="676"/>
      <c r="B33" s="676"/>
      <c r="C33" s="702"/>
      <c r="D33" s="702"/>
      <c r="E33" s="702"/>
      <c r="F33" s="702"/>
      <c r="G33" s="702"/>
      <c r="H33" s="702"/>
      <c r="I33" s="702"/>
      <c r="J33" s="702"/>
    </row>
    <row r="34" spans="1:10" s="58" customFormat="1" ht="11.25" customHeight="1">
      <c r="A34" s="160"/>
      <c r="B34" s="160"/>
      <c r="C34" s="213"/>
      <c r="D34" s="213"/>
      <c r="E34" s="213"/>
      <c r="F34" s="213"/>
      <c r="G34" s="213"/>
      <c r="H34" s="213"/>
      <c r="I34" s="213"/>
      <c r="J34" s="213"/>
    </row>
  </sheetData>
  <sheetProtection/>
  <mergeCells count="21">
    <mergeCell ref="A30:F30"/>
    <mergeCell ref="I3:I6"/>
    <mergeCell ref="J1:L1"/>
    <mergeCell ref="A33:J33"/>
    <mergeCell ref="A3:A6"/>
    <mergeCell ref="B3:B6"/>
    <mergeCell ref="C3:C6"/>
    <mergeCell ref="D3:D6"/>
    <mergeCell ref="E4:E6"/>
    <mergeCell ref="F4:G4"/>
    <mergeCell ref="E3:G3"/>
    <mergeCell ref="A28:K28"/>
    <mergeCell ref="J3:J6"/>
    <mergeCell ref="A1:H1"/>
    <mergeCell ref="A29:K29"/>
    <mergeCell ref="K3:K6"/>
    <mergeCell ref="A26:K26"/>
    <mergeCell ref="A27:K27"/>
    <mergeCell ref="F5:F6"/>
    <mergeCell ref="G5:G6"/>
    <mergeCell ref="H3:H6"/>
  </mergeCells>
  <hyperlinks>
    <hyperlink ref="J1:L1" location="Contents!A1" display="Back to contents"/>
  </hyperlinks>
  <printOptions horizontalCentered="1"/>
  <pageMargins left="0.3937007874015748" right="0.3937007874015748" top="0.7874015748031497" bottom="0.7874015748031497" header="0.38" footer="0"/>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I1"/>
    </sheetView>
  </sheetViews>
  <sheetFormatPr defaultColWidth="9.33203125" defaultRowHeight="11.25"/>
  <cols>
    <col min="1" max="1" width="37.66015625" style="0" customWidth="1"/>
    <col min="2" max="6" width="12.83203125" style="0" customWidth="1"/>
    <col min="7" max="7" width="14.66015625" style="0" customWidth="1"/>
    <col min="8" max="8" width="12.83203125" style="0" customWidth="1"/>
  </cols>
  <sheetData>
    <row r="1" spans="1:13" ht="18.75">
      <c r="A1" s="653" t="s">
        <v>601</v>
      </c>
      <c r="B1" s="653"/>
      <c r="C1" s="653"/>
      <c r="D1" s="653"/>
      <c r="E1" s="653"/>
      <c r="F1" s="653"/>
      <c r="G1" s="653"/>
      <c r="H1" s="653"/>
      <c r="I1" s="653"/>
      <c r="K1" s="582" t="s">
        <v>710</v>
      </c>
      <c r="L1" s="582"/>
      <c r="M1" s="582"/>
    </row>
    <row r="2" spans="1:8" ht="12" customHeight="1">
      <c r="A2" s="22"/>
      <c r="B2" s="22"/>
      <c r="C2" s="22"/>
      <c r="D2" s="22"/>
      <c r="E2" s="22"/>
      <c r="F2" s="22"/>
      <c r="G2" s="22"/>
      <c r="H2" s="2"/>
    </row>
    <row r="3" spans="1:8" ht="6" customHeight="1">
      <c r="A3" s="12"/>
      <c r="B3" s="13"/>
      <c r="C3" s="13"/>
      <c r="D3" s="13"/>
      <c r="E3" s="13"/>
      <c r="F3" s="13"/>
      <c r="G3" s="13"/>
      <c r="H3" s="13"/>
    </row>
    <row r="4" spans="1:8" s="217" customFormat="1" ht="12.75">
      <c r="A4" s="84"/>
      <c r="B4" s="591" t="s">
        <v>104</v>
      </c>
      <c r="C4" s="591"/>
      <c r="D4" s="591"/>
      <c r="E4" s="591"/>
      <c r="F4" s="591"/>
      <c r="G4" s="591"/>
      <c r="H4" s="591"/>
    </row>
    <row r="5" spans="1:8" s="217" customFormat="1" ht="12.75">
      <c r="A5" s="85"/>
      <c r="B5" s="85"/>
      <c r="C5" s="85"/>
      <c r="D5" s="173"/>
      <c r="E5" s="86"/>
      <c r="F5" s="86"/>
      <c r="G5" s="86"/>
      <c r="H5" s="86"/>
    </row>
    <row r="6" spans="1:8" s="217" customFormat="1" ht="14.25">
      <c r="A6" s="387"/>
      <c r="B6" s="442" t="s">
        <v>265</v>
      </c>
      <c r="C6" s="387" t="s">
        <v>238</v>
      </c>
      <c r="D6" s="442" t="s">
        <v>239</v>
      </c>
      <c r="E6" s="443" t="s">
        <v>240</v>
      </c>
      <c r="F6" s="443" t="s">
        <v>267</v>
      </c>
      <c r="G6" s="443" t="s">
        <v>255</v>
      </c>
      <c r="H6" s="443" t="s">
        <v>266</v>
      </c>
    </row>
    <row r="7" spans="1:8" s="217" customFormat="1" ht="6" customHeight="1">
      <c r="A7" s="84"/>
      <c r="B7" s="84"/>
      <c r="C7" s="84"/>
      <c r="D7" s="84"/>
      <c r="E7" s="84"/>
      <c r="F7" s="84"/>
      <c r="G7" s="84"/>
      <c r="H7" s="84"/>
    </row>
    <row r="8" spans="1:8" s="217" customFormat="1" ht="12.75">
      <c r="A8" s="218" t="s">
        <v>33</v>
      </c>
      <c r="B8" s="415">
        <f>'HB4 calc HB rates'!C64</f>
        <v>0.07798836240325471</v>
      </c>
      <c r="C8" s="415">
        <f>'HB4 calc HB rates'!D64</f>
        <v>0.24800972938288554</v>
      </c>
      <c r="D8" s="415">
        <f>'HB4 calc HB rates'!E64</f>
        <v>0.258165299788288</v>
      </c>
      <c r="E8" s="415">
        <f>'HB4 calc HB rates'!F64</f>
        <v>0.12384435201234383</v>
      </c>
      <c r="F8" s="415">
        <f>'HB4 calc HB rates'!G64</f>
        <v>0.04159267011476884</v>
      </c>
      <c r="G8" s="415">
        <f>'HB4 calc HB rates'!K64</f>
        <v>0.150474077881325</v>
      </c>
      <c r="H8" s="415">
        <f>'HB4 calc HB rates'!I64</f>
        <v>0.10268118266382384</v>
      </c>
    </row>
    <row r="9" spans="1:8" s="217" customFormat="1" ht="6" customHeight="1">
      <c r="A9" s="219"/>
      <c r="B9" s="358"/>
      <c r="C9" s="358"/>
      <c r="D9" s="358"/>
      <c r="E9" s="358"/>
      <c r="F9" s="358"/>
      <c r="G9" s="415"/>
      <c r="H9" s="358"/>
    </row>
    <row r="10" spans="1:8" s="217" customFormat="1" ht="12.75">
      <c r="A10" s="220" t="s">
        <v>34</v>
      </c>
      <c r="B10" s="358">
        <f>'HB4 calc HB rates'!C66</f>
        <v>0.1078894133513149</v>
      </c>
      <c r="C10" s="358">
        <f>'HB4 calc HB rates'!D66</f>
        <v>0.28227565500782675</v>
      </c>
      <c r="D10" s="358">
        <f>'HB4 calc HB rates'!E66</f>
        <v>0.2889477486154587</v>
      </c>
      <c r="E10" s="358">
        <f>'HB4 calc HB rates'!F66</f>
        <v>0.13350900307422048</v>
      </c>
      <c r="F10" s="358">
        <f>'HB4 calc HB rates'!G66</f>
        <v>0.027079827462813594</v>
      </c>
      <c r="G10" s="358">
        <f>'HB4 calc HB rates'!K66</f>
        <v>0.16203770683575908</v>
      </c>
      <c r="H10" s="358">
        <f>'HB4 calc HB rates'!I66</f>
        <v>0.10488013698630137</v>
      </c>
    </row>
    <row r="11" spans="1:8" s="217" customFormat="1" ht="12.75">
      <c r="A11" s="220" t="s">
        <v>35</v>
      </c>
      <c r="B11" s="358">
        <f>'HB4 calc HB rates'!C67</f>
        <v>0.08529512111907199</v>
      </c>
      <c r="C11" s="358">
        <f>'HB4 calc HB rates'!D67</f>
        <v>0.2379535990481856</v>
      </c>
      <c r="D11" s="358">
        <f>'HB4 calc HB rates'!E67</f>
        <v>0.1315270288044193</v>
      </c>
      <c r="E11" s="358">
        <f>'HB4 calc HB rates'!F67</f>
        <v>0.06675567423230974</v>
      </c>
      <c r="F11" s="358">
        <f>'HB4 calc HB rates'!G67</f>
        <v>0</v>
      </c>
      <c r="G11" s="358">
        <f>'HB4 calc HB rates'!K67</f>
        <v>0.0917380184588013</v>
      </c>
      <c r="H11" s="358">
        <f>'HB4 calc HB rates'!I67</f>
        <v>0.06498068141903758</v>
      </c>
    </row>
    <row r="12" spans="1:8" s="217" customFormat="1" ht="12.75">
      <c r="A12" s="220" t="s">
        <v>36</v>
      </c>
      <c r="B12" s="358">
        <f>'HB4 calc HB rates'!C68</f>
        <v>0.04859086491739553</v>
      </c>
      <c r="C12" s="358">
        <f>'HB4 calc HB rates'!D68</f>
        <v>0.24055469081647093</v>
      </c>
      <c r="D12" s="358">
        <f>'HB4 calc HB rates'!E68</f>
        <v>0.10768899418479431</v>
      </c>
      <c r="E12" s="358">
        <f>'HB4 calc HB rates'!F68</f>
        <v>0.051717450329698746</v>
      </c>
      <c r="F12" s="358">
        <f>'HB4 calc HB rates'!G68</f>
        <v>0.026717727212005167</v>
      </c>
      <c r="G12" s="358">
        <f>'HB4 calc HB rates'!K68</f>
        <v>0.08436148898028051</v>
      </c>
      <c r="H12" s="358">
        <f>'HB4 calc HB rates'!I68</f>
        <v>0.05415758536424278</v>
      </c>
    </row>
    <row r="13" spans="1:8" s="217" customFormat="1" ht="12.75">
      <c r="A13" s="220" t="s">
        <v>37</v>
      </c>
      <c r="B13" s="358">
        <f>'HB4 calc HB rates'!C69</f>
        <v>0.06878022568511553</v>
      </c>
      <c r="C13" s="358">
        <f>'HB4 calc HB rates'!D69</f>
        <v>0.33192226284394843</v>
      </c>
      <c r="D13" s="358">
        <f>'HB4 calc HB rates'!E69</f>
        <v>0.24306178152331998</v>
      </c>
      <c r="E13" s="358">
        <f>'HB4 calc HB rates'!F69</f>
        <v>0.09595335190891813</v>
      </c>
      <c r="F13" s="358">
        <f>'HB4 calc HB rates'!G69</f>
        <v>0.012497136072983275</v>
      </c>
      <c r="G13" s="358">
        <f>'HB4 calc HB rates'!K69</f>
        <v>0.14553135577011037</v>
      </c>
      <c r="H13" s="358">
        <f>'HB4 calc HB rates'!I69</f>
        <v>0.09745414727621134</v>
      </c>
    </row>
    <row r="14" spans="1:8" s="217" customFormat="1" ht="12.75">
      <c r="A14" s="220" t="s">
        <v>38</v>
      </c>
      <c r="B14" s="358">
        <f>'HB4 calc HB rates'!C70</f>
        <v>0.08405127127547804</v>
      </c>
      <c r="C14" s="358">
        <f>'HB4 calc HB rates'!D70</f>
        <v>0.19122674856579938</v>
      </c>
      <c r="D14" s="358">
        <f>'HB4 calc HB rates'!E70</f>
        <v>0.16634706466742138</v>
      </c>
      <c r="E14" s="358">
        <f>'HB4 calc HB rates'!F70</f>
        <v>0.0887331129794361</v>
      </c>
      <c r="F14" s="358">
        <f>'HB4 calc HB rates'!G70</f>
        <v>0.031886060477228036</v>
      </c>
      <c r="G14" s="358">
        <f>'HB4 calc HB rates'!K70</f>
        <v>0.11179260960207874</v>
      </c>
      <c r="H14" s="358">
        <f>'HB4 calc HB rates'!I70</f>
        <v>0.0758185721953838</v>
      </c>
    </row>
    <row r="15" spans="1:8" s="217" customFormat="1" ht="12.75">
      <c r="A15" s="220" t="s">
        <v>39</v>
      </c>
      <c r="B15" s="358">
        <f>'HB4 calc HB rates'!C71</f>
        <v>0.06003419338840818</v>
      </c>
      <c r="C15" s="358">
        <f>'HB4 calc HB rates'!D71</f>
        <v>0.23168033320317585</v>
      </c>
      <c r="D15" s="358">
        <f>'HB4 calc HB rates'!E71</f>
        <v>0.19378137937109133</v>
      </c>
      <c r="E15" s="358">
        <f>'HB4 calc HB rates'!F71</f>
        <v>0.07709728713920878</v>
      </c>
      <c r="F15" s="358">
        <f>'HB4 calc HB rates'!G71</f>
        <v>0.030313051146384478</v>
      </c>
      <c r="G15" s="358">
        <f>'HB4 calc HB rates'!K71</f>
        <v>0.11943003047524915</v>
      </c>
      <c r="H15" s="358">
        <f>'HB4 calc HB rates'!I71</f>
        <v>0.08251694230836756</v>
      </c>
    </row>
    <row r="16" spans="1:8" s="217" customFormat="1" ht="12.75">
      <c r="A16" s="220" t="s">
        <v>106</v>
      </c>
      <c r="B16" s="358">
        <f>'HB4 calc HB rates'!C72</f>
        <v>0.08376808559127334</v>
      </c>
      <c r="C16" s="358">
        <f>'HB4 calc HB rates'!D72</f>
        <v>0.2876757931497987</v>
      </c>
      <c r="D16" s="358">
        <f>'HB4 calc HB rates'!E72</f>
        <v>0.42022206230081216</v>
      </c>
      <c r="E16" s="358">
        <f>'HB4 calc HB rates'!F72</f>
        <v>0.2071349099259049</v>
      </c>
      <c r="F16" s="358">
        <f>'HB4 calc HB rates'!G72</f>
        <v>0.07184512026414547</v>
      </c>
      <c r="G16" s="358">
        <f>'HB4 calc HB rates'!K72</f>
        <v>0.21776033750278315</v>
      </c>
      <c r="H16" s="358">
        <f>'HB4 calc HB rates'!I72</f>
        <v>0.1513123128412894</v>
      </c>
    </row>
    <row r="17" spans="1:8" s="217" customFormat="1" ht="12.75">
      <c r="A17" s="220" t="s">
        <v>79</v>
      </c>
      <c r="B17" s="358">
        <f>'HB4 calc HB rates'!C73</f>
        <v>0.10309573584581459</v>
      </c>
      <c r="C17" s="358">
        <f>'HB4 calc HB rates'!D73</f>
        <v>0.18354055654233273</v>
      </c>
      <c r="D17" s="358">
        <f>'HB4 calc HB rates'!E73</f>
        <v>0.13484228268721407</v>
      </c>
      <c r="E17" s="358">
        <f>'HB4 calc HB rates'!F73</f>
        <v>0.060480212890349376</v>
      </c>
      <c r="F17" s="358">
        <f>'HB4 calc HB rates'!G73</f>
        <v>0.029729041026076614</v>
      </c>
      <c r="G17" s="358">
        <f>'HB4 calc HB rates'!K73</f>
        <v>0.0956873054841391</v>
      </c>
      <c r="H17" s="358">
        <f>'HB4 calc HB rates'!I73</f>
        <v>0.0646645526332152</v>
      </c>
    </row>
    <row r="18" spans="1:8" s="217" customFormat="1" ht="12.75">
      <c r="A18" s="220" t="s">
        <v>40</v>
      </c>
      <c r="B18" s="358">
        <f>'HB4 calc HB rates'!C74</f>
        <v>0.0732147590855729</v>
      </c>
      <c r="C18" s="358">
        <f>'HB4 calc HB rates'!D74</f>
        <v>0.2635542168674699</v>
      </c>
      <c r="D18" s="358">
        <f>'HB4 calc HB rates'!E74</f>
        <v>0.23634924821946715</v>
      </c>
      <c r="E18" s="358">
        <f>'HB4 calc HB rates'!F74</f>
        <v>0.10808755091624216</v>
      </c>
      <c r="F18" s="358">
        <f>'HB4 calc HB rates'!G74</f>
        <v>0.03424280595335641</v>
      </c>
      <c r="G18" s="358">
        <f>'HB4 calc HB rates'!K74</f>
        <v>0.14424777541448267</v>
      </c>
      <c r="H18" s="358">
        <f>'HB4 calc HB rates'!I74</f>
        <v>0.09790982474448298</v>
      </c>
    </row>
    <row r="19" spans="1:8" s="217" customFormat="1" ht="12.75">
      <c r="A19" s="220" t="s">
        <v>41</v>
      </c>
      <c r="B19" s="358">
        <f>'HB4 calc HB rates'!C75</f>
        <v>0.06743486213785371</v>
      </c>
      <c r="C19" s="358">
        <f>'HB4 calc HB rates'!D75</f>
        <v>0.1801270453585405</v>
      </c>
      <c r="D19" s="358">
        <f>'HB4 calc HB rates'!E75</f>
        <v>0.21249398210402246</v>
      </c>
      <c r="E19" s="358">
        <f>'HB4 calc HB rates'!F75</f>
        <v>0.13667656587473</v>
      </c>
      <c r="F19" s="358">
        <f>'HB4 calc HB rates'!G75</f>
        <v>0.06926588655087369</v>
      </c>
      <c r="G19" s="358">
        <f>'HB4 calc HB rates'!K75</f>
        <v>0.13658674901061055</v>
      </c>
      <c r="H19" s="358">
        <f>'HB4 calc HB rates'!I75</f>
        <v>0.09729742651892757</v>
      </c>
    </row>
    <row r="20" spans="1:8" s="217" customFormat="1" ht="12.75">
      <c r="A20" s="220" t="s">
        <v>42</v>
      </c>
      <c r="B20" s="358">
        <f>'HB4 calc HB rates'!C76</f>
        <v>0.16286644951140064</v>
      </c>
      <c r="C20" s="358">
        <f>'HB4 calc HB rates'!D76</f>
        <v>0.09332711152589827</v>
      </c>
      <c r="D20" s="358">
        <f>'HB4 calc HB rates'!E76</f>
        <v>0.0723589001447178</v>
      </c>
      <c r="E20" s="358">
        <f>'HB4 calc HB rates'!F76</f>
        <v>0</v>
      </c>
      <c r="F20" s="358">
        <f>'HB4 calc HB rates'!G76</f>
        <v>0</v>
      </c>
      <c r="G20" s="358">
        <f>'HB4 calc HB rates'!K76</f>
        <v>0.05785781442106024</v>
      </c>
      <c r="H20" s="358">
        <f>'HB4 calc HB rates'!I76</f>
        <v>0.03734827264239029</v>
      </c>
    </row>
    <row r="21" spans="1:8" s="217" customFormat="1" ht="12.75">
      <c r="A21" s="220" t="s">
        <v>43</v>
      </c>
      <c r="B21" s="358">
        <f>'HB4 calc HB rates'!C77</f>
        <v>0.0721240533717995</v>
      </c>
      <c r="C21" s="358">
        <f>'HB4 calc HB rates'!D77</f>
        <v>0.14930944382232175</v>
      </c>
      <c r="D21" s="358">
        <f>'HB4 calc HB rates'!E77</f>
        <v>0.1892744479495268</v>
      </c>
      <c r="E21" s="358">
        <f>'HB4 calc HB rates'!F77</f>
        <v>0</v>
      </c>
      <c r="F21" s="358">
        <f>'HB4 calc HB rates'!G77</f>
        <v>0.06325110689437065</v>
      </c>
      <c r="G21" s="358">
        <f>'HB4 calc HB rates'!K77</f>
        <v>0.091683038637852</v>
      </c>
      <c r="H21" s="358">
        <f>'HB4 calc HB rates'!I77</f>
        <v>0.060240963855421686</v>
      </c>
    </row>
    <row r="22" spans="1:8" s="217" customFormat="1" ht="12.75">
      <c r="A22" s="220" t="s">
        <v>44</v>
      </c>
      <c r="B22" s="358">
        <f>'HB4 calc HB rates'!C78</f>
        <v>0.07949556450884389</v>
      </c>
      <c r="C22" s="358">
        <f>'HB4 calc HB rates'!D78</f>
        <v>0.3054128232113746</v>
      </c>
      <c r="D22" s="358">
        <f>'HB4 calc HB rates'!E78</f>
        <v>0.30086939533066326</v>
      </c>
      <c r="E22" s="358">
        <f>'HB4 calc HB rates'!F78</f>
        <v>0.1071542183602056</v>
      </c>
      <c r="F22" s="358">
        <f>'HB4 calc HB rates'!G78</f>
        <v>0.022372615918116227</v>
      </c>
      <c r="G22" s="358">
        <f>'HB4 calc HB rates'!K78</f>
        <v>0.15725321120745872</v>
      </c>
      <c r="H22" s="358">
        <f>'HB4 calc HB rates'!I78</f>
        <v>0.10432663010359537</v>
      </c>
    </row>
    <row r="23" spans="1:8" s="217" customFormat="1" ht="12.75">
      <c r="A23" s="220" t="s">
        <v>45</v>
      </c>
      <c r="B23" s="358">
        <f>'HB4 calc HB rates'!C79</f>
        <v>0.1422981145499822</v>
      </c>
      <c r="C23" s="358">
        <f>'HB4 calc HB rates'!D79</f>
        <v>0.07659900421294523</v>
      </c>
      <c r="D23" s="358">
        <f>'HB4 calc HB rates'!E79</f>
        <v>0</v>
      </c>
      <c r="E23" s="358">
        <f>'HB4 calc HB rates'!F79</f>
        <v>0.1454898157129001</v>
      </c>
      <c r="F23" s="358">
        <f>'HB4 calc HB rates'!G79</f>
        <v>0.0481811611659841</v>
      </c>
      <c r="G23" s="358">
        <f>'HB4 calc HB rates'!K79</f>
        <v>0.080594093604283</v>
      </c>
      <c r="H23" s="358">
        <f>'HB4 calc HB rates'!I79</f>
        <v>0.05055976886962803</v>
      </c>
    </row>
    <row r="24" spans="1:8" s="217" customFormat="1" ht="6" customHeight="1" thickBot="1">
      <c r="A24" s="221"/>
      <c r="B24" s="222"/>
      <c r="C24" s="222"/>
      <c r="D24" s="222"/>
      <c r="E24" s="222"/>
      <c r="F24" s="222"/>
      <c r="G24" s="222"/>
      <c r="H24" s="222"/>
    </row>
    <row r="25" spans="1:8" ht="11.25" customHeight="1">
      <c r="A25" s="26"/>
      <c r="B25" s="50"/>
      <c r="C25" s="50"/>
      <c r="D25" s="50"/>
      <c r="E25" s="50"/>
      <c r="F25" s="50"/>
      <c r="G25" s="50"/>
      <c r="H25" s="2"/>
    </row>
    <row r="26" spans="1:8" s="216" customFormat="1" ht="12.75" customHeight="1">
      <c r="A26" s="152" t="s">
        <v>229</v>
      </c>
      <c r="B26" s="215"/>
      <c r="C26" s="215"/>
      <c r="D26" s="215"/>
      <c r="E26" s="215"/>
      <c r="F26" s="215"/>
      <c r="G26" s="215"/>
      <c r="H26" s="2"/>
    </row>
    <row r="27" spans="1:8" s="216" customFormat="1" ht="24.75" customHeight="1">
      <c r="A27" s="709" t="s">
        <v>263</v>
      </c>
      <c r="B27" s="710"/>
      <c r="C27" s="710"/>
      <c r="D27" s="710"/>
      <c r="E27" s="710"/>
      <c r="F27" s="710"/>
      <c r="G27" s="710"/>
      <c r="H27" s="710"/>
    </row>
    <row r="28" spans="1:8" s="216" customFormat="1" ht="24" customHeight="1">
      <c r="A28" s="676" t="s">
        <v>2</v>
      </c>
      <c r="B28" s="711"/>
      <c r="C28" s="711"/>
      <c r="D28" s="711"/>
      <c r="E28" s="711"/>
      <c r="F28" s="711"/>
      <c r="G28" s="711"/>
      <c r="H28" s="711"/>
    </row>
    <row r="29" spans="1:8" s="216" customFormat="1" ht="24" customHeight="1">
      <c r="A29" s="676" t="s">
        <v>3</v>
      </c>
      <c r="B29" s="711"/>
      <c r="C29" s="711"/>
      <c r="D29" s="711"/>
      <c r="E29" s="711"/>
      <c r="F29" s="711"/>
      <c r="G29" s="711"/>
      <c r="H29" s="711"/>
    </row>
    <row r="30" s="216" customFormat="1" ht="12.75" customHeight="1">
      <c r="A30" s="57" t="s">
        <v>264</v>
      </c>
    </row>
    <row r="31" spans="1:6" s="216" customFormat="1" ht="12.75" customHeight="1">
      <c r="A31" s="708" t="s">
        <v>628</v>
      </c>
      <c r="B31" s="708"/>
      <c r="C31" s="708"/>
      <c r="D31" s="708"/>
      <c r="E31" s="708"/>
      <c r="F31" s="708"/>
    </row>
    <row r="32" spans="1:8" s="216" customFormat="1" ht="12.75" customHeight="1">
      <c r="A32" s="708" t="s">
        <v>388</v>
      </c>
      <c r="B32" s="708"/>
      <c r="C32" s="708"/>
      <c r="D32" s="708"/>
      <c r="E32" s="708"/>
      <c r="F32" s="708"/>
      <c r="G32" s="708"/>
      <c r="H32" s="708"/>
    </row>
    <row r="33" s="216" customFormat="1" ht="12.75" customHeight="1">
      <c r="A33" s="57"/>
    </row>
    <row r="34" s="216" customFormat="1" ht="11.25">
      <c r="A34" s="504" t="s">
        <v>316</v>
      </c>
    </row>
  </sheetData>
  <sheetProtection/>
  <mergeCells count="8">
    <mergeCell ref="K1:M1"/>
    <mergeCell ref="A1:I1"/>
    <mergeCell ref="B4:H4"/>
    <mergeCell ref="A31:F31"/>
    <mergeCell ref="A32:H32"/>
    <mergeCell ref="A27:H27"/>
    <mergeCell ref="A28:H28"/>
    <mergeCell ref="A29:H29"/>
  </mergeCells>
  <hyperlinks>
    <hyperlink ref="K1:M1" location="Contents!A1" display="Back to contents"/>
  </hyperlinks>
  <printOptions/>
  <pageMargins left="0.75" right="0.75" top="1" bottom="1" header="0.5" footer="0.5"/>
  <pageSetup fitToHeight="1" fitToWidth="1"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B1:P85"/>
  <sheetViews>
    <sheetView zoomScalePageLayoutView="0" workbookViewId="0" topLeftCell="A1">
      <selection activeCell="A1" sqref="A1"/>
    </sheetView>
  </sheetViews>
  <sheetFormatPr defaultColWidth="9.33203125" defaultRowHeight="11.25"/>
  <cols>
    <col min="1" max="1" width="2" style="0" customWidth="1"/>
    <col min="2" max="2" width="28" style="0" bestFit="1" customWidth="1"/>
    <col min="11" max="11" width="1.83203125" style="0" customWidth="1"/>
  </cols>
  <sheetData>
    <row r="1" spans="2:16" ht="15.75">
      <c r="B1" s="713" t="s">
        <v>708</v>
      </c>
      <c r="C1" s="714"/>
      <c r="D1" s="714"/>
      <c r="E1" s="714"/>
      <c r="F1" s="714"/>
      <c r="G1" s="714"/>
      <c r="H1" s="714"/>
      <c r="I1" s="714"/>
      <c r="J1" s="714"/>
      <c r="K1" s="714"/>
      <c r="L1" s="714"/>
      <c r="N1" s="582" t="s">
        <v>710</v>
      </c>
      <c r="O1" s="582"/>
      <c r="P1" s="582"/>
    </row>
    <row r="3" spans="2:12" ht="39" customHeight="1">
      <c r="B3" s="715" t="s">
        <v>629</v>
      </c>
      <c r="C3" s="715"/>
      <c r="D3" s="715"/>
      <c r="E3" s="715"/>
      <c r="F3" s="715"/>
      <c r="G3" s="715"/>
      <c r="H3" s="715"/>
      <c r="I3" s="715"/>
      <c r="J3" s="715"/>
      <c r="K3" s="715"/>
      <c r="L3" s="715"/>
    </row>
    <row r="4" spans="2:6" ht="12.75">
      <c r="B4" s="225"/>
      <c r="E4" s="59"/>
      <c r="F4" s="59"/>
    </row>
    <row r="60" spans="2:7" ht="11.25">
      <c r="B60" s="716" t="s">
        <v>630</v>
      </c>
      <c r="C60" s="716"/>
      <c r="D60" s="716"/>
      <c r="E60" s="716"/>
      <c r="F60" s="716"/>
      <c r="G60" s="716"/>
    </row>
    <row r="62" spans="2:3" ht="11.25">
      <c r="B62" s="712" t="s">
        <v>316</v>
      </c>
      <c r="C62" s="712"/>
    </row>
    <row r="63" ht="5.25" customHeight="1"/>
    <row r="84" ht="11.25">
      <c r="B84" s="301"/>
    </row>
    <row r="85" spans="2:8" ht="11.25">
      <c r="B85" s="301"/>
      <c r="C85" s="300"/>
      <c r="D85" s="300"/>
      <c r="E85" s="300"/>
      <c r="F85" s="300"/>
      <c r="G85" s="300"/>
      <c r="H85" s="300"/>
    </row>
  </sheetData>
  <sheetProtection/>
  <mergeCells count="5">
    <mergeCell ref="B62:C62"/>
    <mergeCell ref="B1:L1"/>
    <mergeCell ref="B3:L3"/>
    <mergeCell ref="B60:G60"/>
    <mergeCell ref="N1:P1"/>
  </mergeCells>
  <hyperlinks>
    <hyperlink ref="N1:P1" location="Contents!A1" display="Back to contents"/>
  </hyperlinks>
  <printOptions/>
  <pageMargins left="0.75" right="0.75" top="1" bottom="1" header="0.5" footer="0.5"/>
  <pageSetup fitToHeight="1" fitToWidth="1"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A1" sqref="A1:M1"/>
    </sheetView>
  </sheetViews>
  <sheetFormatPr defaultColWidth="9.16015625" defaultRowHeight="11.25" customHeight="1"/>
  <cols>
    <col min="1" max="1" width="27.5" style="154" customWidth="1"/>
    <col min="2" max="2" width="13.83203125" style="154" customWidth="1"/>
    <col min="3" max="3" width="2.83203125" style="154" customWidth="1"/>
    <col min="4" max="4" width="15.83203125" style="154" customWidth="1"/>
    <col min="5" max="5" width="3.16015625" style="154" customWidth="1"/>
    <col min="6" max="8" width="12.83203125" style="154" customWidth="1"/>
    <col min="9" max="9" width="5.83203125" style="154" customWidth="1"/>
    <col min="10" max="10" width="12.66015625" style="154" customWidth="1"/>
    <col min="11" max="11" width="4.5" style="154" customWidth="1"/>
    <col min="12" max="13" width="16.83203125" style="154" customWidth="1"/>
    <col min="14" max="14" width="2" style="154" customWidth="1"/>
    <col min="15" max="16384" width="9.16015625" style="154" customWidth="1"/>
  </cols>
  <sheetData>
    <row r="1" spans="1:17" s="176" customFormat="1" ht="34.5" customHeight="1">
      <c r="A1" s="686" t="s">
        <v>631</v>
      </c>
      <c r="B1" s="687"/>
      <c r="C1" s="687"/>
      <c r="D1" s="687"/>
      <c r="E1" s="687"/>
      <c r="F1" s="687"/>
      <c r="G1" s="687"/>
      <c r="H1" s="687"/>
      <c r="I1" s="687"/>
      <c r="J1" s="687"/>
      <c r="K1" s="687"/>
      <c r="L1" s="687"/>
      <c r="M1" s="687"/>
      <c r="O1" s="582" t="s">
        <v>710</v>
      </c>
      <c r="P1" s="582"/>
      <c r="Q1" s="582"/>
    </row>
    <row r="2" spans="1:13" s="176" customFormat="1" ht="12" customHeight="1">
      <c r="A2" s="337"/>
      <c r="B2" s="337"/>
      <c r="C2" s="337"/>
      <c r="D2" s="337"/>
      <c r="E2" s="337"/>
      <c r="F2" s="337"/>
      <c r="G2" s="337"/>
      <c r="H2" s="337"/>
      <c r="I2" s="337"/>
      <c r="J2" s="337"/>
      <c r="K2" s="337"/>
      <c r="L2" s="337"/>
      <c r="M2" s="337"/>
    </row>
    <row r="3" spans="1:14" s="176" customFormat="1" ht="6" customHeight="1">
      <c r="A3" s="321"/>
      <c r="B3" s="321"/>
      <c r="C3" s="321"/>
      <c r="D3" s="321"/>
      <c r="E3" s="321"/>
      <c r="F3" s="321"/>
      <c r="G3" s="321"/>
      <c r="H3" s="321"/>
      <c r="I3" s="321"/>
      <c r="J3" s="321"/>
      <c r="K3" s="321"/>
      <c r="L3" s="321"/>
      <c r="M3" s="321"/>
      <c r="N3" s="320"/>
    </row>
    <row r="4" spans="3:10" s="176" customFormat="1" ht="6" customHeight="1">
      <c r="C4" s="193"/>
      <c r="J4" s="192"/>
    </row>
    <row r="5" spans="1:13" s="176" customFormat="1" ht="14.25">
      <c r="A5" s="305"/>
      <c r="B5" s="678" t="s">
        <v>632</v>
      </c>
      <c r="C5" s="193"/>
      <c r="D5" s="679" t="s">
        <v>6</v>
      </c>
      <c r="E5" s="679"/>
      <c r="F5" s="679"/>
      <c r="G5" s="679"/>
      <c r="H5" s="679"/>
      <c r="J5" s="680" t="s">
        <v>330</v>
      </c>
      <c r="K5" s="680"/>
      <c r="L5" s="680"/>
      <c r="M5" s="680"/>
    </row>
    <row r="6" spans="1:13" s="176" customFormat="1" ht="35.25" customHeight="1">
      <c r="A6" s="307"/>
      <c r="B6" s="678"/>
      <c r="C6" s="193"/>
      <c r="D6" s="347"/>
      <c r="E6" s="315"/>
      <c r="F6" s="315"/>
      <c r="G6" s="348"/>
      <c r="H6" s="348"/>
      <c r="I6" s="197"/>
      <c r="J6" s="717" t="s">
        <v>7</v>
      </c>
      <c r="K6" s="717"/>
      <c r="L6" s="717"/>
      <c r="M6" s="717"/>
    </row>
    <row r="7" spans="1:13" s="176" customFormat="1" ht="14.25">
      <c r="A7" s="307"/>
      <c r="B7" s="678"/>
      <c r="C7" s="193"/>
      <c r="D7" s="347"/>
      <c r="E7" s="315"/>
      <c r="F7" s="719" t="s">
        <v>8</v>
      </c>
      <c r="G7" s="719"/>
      <c r="H7" s="719"/>
      <c r="I7" s="197"/>
      <c r="J7" s="310"/>
      <c r="K7" s="197"/>
      <c r="L7" s="682" t="s">
        <v>297</v>
      </c>
      <c r="M7" s="682"/>
    </row>
    <row r="8" spans="2:13" s="176" customFormat="1" ht="18.75" customHeight="1">
      <c r="B8" s="678"/>
      <c r="C8" s="311"/>
      <c r="D8" s="349" t="s">
        <v>294</v>
      </c>
      <c r="E8" s="349"/>
      <c r="F8" s="349" t="s">
        <v>296</v>
      </c>
      <c r="G8" s="349" t="s">
        <v>295</v>
      </c>
      <c r="H8" s="350" t="s">
        <v>9</v>
      </c>
      <c r="I8" s="308"/>
      <c r="J8" s="308" t="s">
        <v>294</v>
      </c>
      <c r="L8" s="308" t="s">
        <v>10</v>
      </c>
      <c r="M8" s="308" t="s">
        <v>11</v>
      </c>
    </row>
    <row r="9" spans="1:13" s="176" customFormat="1" ht="6" customHeight="1">
      <c r="A9" s="321"/>
      <c r="B9" s="325"/>
      <c r="C9" s="325"/>
      <c r="D9" s="352"/>
      <c r="E9" s="352"/>
      <c r="F9" s="352"/>
      <c r="G9" s="352"/>
      <c r="H9" s="352"/>
      <c r="I9" s="325"/>
      <c r="J9" s="325"/>
      <c r="K9" s="325"/>
      <c r="L9" s="325"/>
      <c r="M9" s="325"/>
    </row>
    <row r="10" spans="1:13" s="176" customFormat="1" ht="6" customHeight="1">
      <c r="A10" s="320"/>
      <c r="B10" s="277"/>
      <c r="C10" s="277"/>
      <c r="D10" s="444"/>
      <c r="E10" s="444"/>
      <c r="F10" s="444"/>
      <c r="G10" s="444"/>
      <c r="H10" s="444"/>
      <c r="I10" s="277"/>
      <c r="J10" s="277"/>
      <c r="K10" s="277"/>
      <c r="L10" s="277"/>
      <c r="M10" s="277"/>
    </row>
    <row r="11" spans="1:13" s="176" customFormat="1" ht="12.75">
      <c r="A11" s="176" t="s">
        <v>33</v>
      </c>
      <c r="B11" s="182">
        <f>'HB1 - summary'!O6</f>
        <v>544.2</v>
      </c>
      <c r="C11" s="181"/>
      <c r="D11" s="182">
        <v>59600</v>
      </c>
      <c r="E11" s="182"/>
      <c r="F11" s="182">
        <v>58300</v>
      </c>
      <c r="G11" s="182">
        <v>61000</v>
      </c>
      <c r="H11" s="313">
        <f>AVERAGE((D11-F11)/D11,(G11-D11)/D11)</f>
        <v>0.022651006711409398</v>
      </c>
      <c r="I11" s="182"/>
      <c r="J11" s="391">
        <f>1000*B11/D11</f>
        <v>9.130872483221477</v>
      </c>
      <c r="K11" s="315"/>
      <c r="L11" s="391">
        <f>1000*B11/G11</f>
        <v>8.921311475409835</v>
      </c>
      <c r="M11" s="391">
        <f>1000*B11/F11</f>
        <v>9.334476843910807</v>
      </c>
    </row>
    <row r="12" spans="2:13" s="176" customFormat="1" ht="6" customHeight="1">
      <c r="B12" s="182"/>
      <c r="C12" s="181"/>
      <c r="D12" s="315"/>
      <c r="E12" s="315"/>
      <c r="F12" s="315"/>
      <c r="G12" s="315"/>
      <c r="H12" s="313"/>
      <c r="J12" s="404"/>
      <c r="K12" s="315"/>
      <c r="L12" s="391"/>
      <c r="M12" s="391"/>
    </row>
    <row r="13" spans="1:13" s="56" customFormat="1" ht="12.75">
      <c r="A13" s="56" t="s">
        <v>34</v>
      </c>
      <c r="B13" s="408">
        <f>'HB1 - summary'!O8</f>
        <v>39.2</v>
      </c>
      <c r="C13" s="186"/>
      <c r="D13" s="185">
        <v>5100</v>
      </c>
      <c r="E13" s="185"/>
      <c r="F13" s="185">
        <v>4800</v>
      </c>
      <c r="G13" s="185">
        <v>5300</v>
      </c>
      <c r="H13" s="351">
        <f aca="true" t="shared" si="0" ref="H13:H22">AVERAGE((D13-F13)/D13,(G13-D13)/D13)</f>
        <v>0.049019607843137254</v>
      </c>
      <c r="I13" s="185"/>
      <c r="J13" s="404">
        <f aca="true" t="shared" si="1" ref="J13:J22">1000*B13/D13</f>
        <v>7.686274509803922</v>
      </c>
      <c r="K13" s="225"/>
      <c r="L13" s="404">
        <f aca="true" t="shared" si="2" ref="L13:L22">1000*B13/G13</f>
        <v>7.39622641509434</v>
      </c>
      <c r="M13" s="404">
        <f aca="true" t="shared" si="3" ref="M13:M22">1000*B13/F13</f>
        <v>8.166666666666666</v>
      </c>
    </row>
    <row r="14" spans="1:13" s="56" customFormat="1" ht="12.75">
      <c r="A14" s="56" t="s">
        <v>35</v>
      </c>
      <c r="B14" s="408">
        <f>'HB1 - summary'!O9</f>
        <v>7.4</v>
      </c>
      <c r="C14" s="186"/>
      <c r="D14" s="185">
        <v>580</v>
      </c>
      <c r="E14" s="185"/>
      <c r="F14" s="185">
        <v>510</v>
      </c>
      <c r="G14" s="185">
        <v>670</v>
      </c>
      <c r="H14" s="351">
        <f t="shared" si="0"/>
        <v>0.13793103448275862</v>
      </c>
      <c r="I14" s="185"/>
      <c r="J14" s="404">
        <f t="shared" si="1"/>
        <v>12.758620689655173</v>
      </c>
      <c r="K14" s="225"/>
      <c r="L14" s="404">
        <f t="shared" si="2"/>
        <v>11.044776119402986</v>
      </c>
      <c r="M14" s="404">
        <f t="shared" si="3"/>
        <v>14.509803921568627</v>
      </c>
    </row>
    <row r="15" spans="1:13" s="56" customFormat="1" ht="12.75">
      <c r="A15" s="56" t="s">
        <v>36</v>
      </c>
      <c r="B15" s="408">
        <f>'HB1 - summary'!O10</f>
        <v>8.2</v>
      </c>
      <c r="C15" s="186"/>
      <c r="D15" s="185">
        <v>1300</v>
      </c>
      <c r="E15" s="185"/>
      <c r="F15" s="185">
        <v>1200</v>
      </c>
      <c r="G15" s="185">
        <v>1500</v>
      </c>
      <c r="H15" s="351">
        <f t="shared" si="0"/>
        <v>0.11538461538461539</v>
      </c>
      <c r="I15" s="185"/>
      <c r="J15" s="404">
        <f t="shared" si="1"/>
        <v>6.3076923076923075</v>
      </c>
      <c r="K15" s="225"/>
      <c r="L15" s="404">
        <f t="shared" si="2"/>
        <v>5.466666666666667</v>
      </c>
      <c r="M15" s="404">
        <f t="shared" si="3"/>
        <v>6.833333333333333</v>
      </c>
    </row>
    <row r="16" spans="1:13" s="56" customFormat="1" ht="12.75">
      <c r="A16" s="56" t="s">
        <v>37</v>
      </c>
      <c r="B16" s="408">
        <f>'HB1 - summary'!O11</f>
        <v>35.6</v>
      </c>
      <c r="C16" s="186"/>
      <c r="D16" s="185">
        <v>3300</v>
      </c>
      <c r="E16" s="185"/>
      <c r="F16" s="185">
        <v>3100</v>
      </c>
      <c r="G16" s="185">
        <v>3600</v>
      </c>
      <c r="H16" s="351">
        <f t="shared" si="0"/>
        <v>0.07575757575757576</v>
      </c>
      <c r="I16" s="185"/>
      <c r="J16" s="404">
        <f t="shared" si="1"/>
        <v>10.787878787878787</v>
      </c>
      <c r="K16" s="225"/>
      <c r="L16" s="404">
        <f t="shared" si="2"/>
        <v>9.88888888888889</v>
      </c>
      <c r="M16" s="404">
        <f t="shared" si="3"/>
        <v>11.483870967741936</v>
      </c>
    </row>
    <row r="17" spans="1:13" s="56" customFormat="1" ht="12.75">
      <c r="A17" s="56" t="s">
        <v>38</v>
      </c>
      <c r="B17" s="408">
        <f>'HB1 - summary'!O12</f>
        <v>22.6</v>
      </c>
      <c r="C17" s="186"/>
      <c r="D17" s="185">
        <v>2200</v>
      </c>
      <c r="E17" s="185"/>
      <c r="F17" s="185">
        <v>2000</v>
      </c>
      <c r="G17" s="185">
        <v>2400</v>
      </c>
      <c r="H17" s="351">
        <f t="shared" si="0"/>
        <v>0.09090909090909091</v>
      </c>
      <c r="I17" s="185"/>
      <c r="J17" s="404">
        <f t="shared" si="1"/>
        <v>10.272727272727273</v>
      </c>
      <c r="K17" s="225"/>
      <c r="L17" s="404">
        <f t="shared" si="2"/>
        <v>9.416666666666666</v>
      </c>
      <c r="M17" s="404">
        <f t="shared" si="3"/>
        <v>11.3</v>
      </c>
    </row>
    <row r="18" spans="1:13" s="56" customFormat="1" ht="12.75">
      <c r="A18" s="56" t="s">
        <v>39</v>
      </c>
      <c r="B18" s="408">
        <f>'HB1 - summary'!O13</f>
        <v>47</v>
      </c>
      <c r="C18" s="186"/>
      <c r="D18" s="185">
        <v>4900</v>
      </c>
      <c r="E18" s="185"/>
      <c r="F18" s="185">
        <v>4600</v>
      </c>
      <c r="G18" s="185">
        <v>5300</v>
      </c>
      <c r="H18" s="351">
        <f t="shared" si="0"/>
        <v>0.07142857142857142</v>
      </c>
      <c r="I18" s="185"/>
      <c r="J18" s="404">
        <f t="shared" si="1"/>
        <v>9.591836734693878</v>
      </c>
      <c r="K18" s="225"/>
      <c r="L18" s="404">
        <f t="shared" si="2"/>
        <v>8.867924528301886</v>
      </c>
      <c r="M18" s="404">
        <f t="shared" si="3"/>
        <v>10.217391304347826</v>
      </c>
    </row>
    <row r="19" spans="1:13" s="56" customFormat="1" ht="12.75">
      <c r="A19" s="497" t="s">
        <v>106</v>
      </c>
      <c r="B19" s="408">
        <f>'HB1 - summary'!O14</f>
        <v>171.8</v>
      </c>
      <c r="C19" s="186"/>
      <c r="D19" s="498">
        <v>20800</v>
      </c>
      <c r="E19" s="185"/>
      <c r="F19" s="498">
        <v>20400</v>
      </c>
      <c r="G19" s="498">
        <v>21900</v>
      </c>
      <c r="H19" s="500">
        <f t="shared" si="0"/>
        <v>0.036057692307692304</v>
      </c>
      <c r="I19" s="185"/>
      <c r="J19" s="495">
        <f t="shared" si="1"/>
        <v>8.259615384615385</v>
      </c>
      <c r="K19" s="496"/>
      <c r="L19" s="495">
        <f t="shared" si="2"/>
        <v>7.844748858447488</v>
      </c>
      <c r="M19" s="495">
        <f t="shared" si="3"/>
        <v>8.42156862745098</v>
      </c>
    </row>
    <row r="20" spans="1:13" s="56" customFormat="1" ht="12.75">
      <c r="A20" s="56" t="s">
        <v>79</v>
      </c>
      <c r="B20" s="408">
        <f>'HB1 - summary'!O15</f>
        <v>20.8</v>
      </c>
      <c r="C20" s="186"/>
      <c r="D20" s="499">
        <v>2100</v>
      </c>
      <c r="E20" s="185"/>
      <c r="F20" s="185">
        <v>1800</v>
      </c>
      <c r="G20" s="185">
        <v>2300</v>
      </c>
      <c r="H20" s="351">
        <f t="shared" si="0"/>
        <v>0.11904761904761904</v>
      </c>
      <c r="I20" s="185"/>
      <c r="J20" s="404">
        <f t="shared" si="1"/>
        <v>9.904761904761905</v>
      </c>
      <c r="K20" s="225"/>
      <c r="L20" s="404">
        <f t="shared" si="2"/>
        <v>9.043478260869565</v>
      </c>
      <c r="M20" s="404">
        <f t="shared" si="3"/>
        <v>11.555555555555555</v>
      </c>
    </row>
    <row r="21" spans="1:13" s="56" customFormat="1" ht="12.75">
      <c r="A21" s="497" t="s">
        <v>40</v>
      </c>
      <c r="B21" s="408">
        <f>'HB1 - summary'!O16</f>
        <v>63.8</v>
      </c>
      <c r="C21" s="186"/>
      <c r="D21" s="185">
        <v>5900</v>
      </c>
      <c r="E21" s="185"/>
      <c r="F21" s="498">
        <v>5300</v>
      </c>
      <c r="G21" s="498">
        <v>6500</v>
      </c>
      <c r="H21" s="500">
        <f t="shared" si="0"/>
        <v>0.1016949152542373</v>
      </c>
      <c r="I21" s="185"/>
      <c r="J21" s="495">
        <f t="shared" si="1"/>
        <v>10.813559322033898</v>
      </c>
      <c r="K21" s="496"/>
      <c r="L21" s="495">
        <f t="shared" si="2"/>
        <v>9.815384615384616</v>
      </c>
      <c r="M21" s="495">
        <f t="shared" si="3"/>
        <v>12.037735849056604</v>
      </c>
    </row>
    <row r="22" spans="1:13" s="56" customFormat="1" ht="12.75">
      <c r="A22" s="56" t="s">
        <v>41</v>
      </c>
      <c r="B22" s="408">
        <f>'HB1 - summary'!O17</f>
        <v>81.4</v>
      </c>
      <c r="C22" s="186"/>
      <c r="D22" s="185">
        <v>8200</v>
      </c>
      <c r="E22" s="185"/>
      <c r="F22" s="185">
        <v>7600</v>
      </c>
      <c r="G22" s="185">
        <v>8800</v>
      </c>
      <c r="H22" s="351">
        <f t="shared" si="0"/>
        <v>0.07317073170731707</v>
      </c>
      <c r="I22" s="185"/>
      <c r="J22" s="404">
        <f t="shared" si="1"/>
        <v>9.926829268292684</v>
      </c>
      <c r="K22" s="225"/>
      <c r="L22" s="404">
        <f t="shared" si="2"/>
        <v>9.25</v>
      </c>
      <c r="M22" s="404">
        <f t="shared" si="3"/>
        <v>10.710526315789474</v>
      </c>
    </row>
    <row r="23" spans="1:13" s="56" customFormat="1" ht="12.75">
      <c r="A23" s="56" t="s">
        <v>42</v>
      </c>
      <c r="B23" s="408">
        <f>'HB1 - summary'!O18</f>
        <v>0.8</v>
      </c>
      <c r="C23" s="186"/>
      <c r="D23" s="316" t="s">
        <v>303</v>
      </c>
      <c r="E23" s="316"/>
      <c r="F23" s="316" t="s">
        <v>303</v>
      </c>
      <c r="G23" s="316" t="s">
        <v>303</v>
      </c>
      <c r="H23" s="316" t="s">
        <v>303</v>
      </c>
      <c r="I23" s="316"/>
      <c r="J23" s="316" t="s">
        <v>303</v>
      </c>
      <c r="K23" s="225"/>
      <c r="L23" s="316" t="s">
        <v>303</v>
      </c>
      <c r="M23" s="316" t="s">
        <v>303</v>
      </c>
    </row>
    <row r="24" spans="1:13" s="56" customFormat="1" ht="12.75">
      <c r="A24" s="56" t="s">
        <v>43</v>
      </c>
      <c r="B24" s="408">
        <f>'HB1 - summary'!O19</f>
        <v>1.4</v>
      </c>
      <c r="C24" s="186"/>
      <c r="D24" s="185">
        <v>130</v>
      </c>
      <c r="E24" s="185"/>
      <c r="F24" s="185">
        <v>90</v>
      </c>
      <c r="G24" s="185">
        <v>270</v>
      </c>
      <c r="H24" s="351">
        <f>AVERAGE((D24-F24)/D24,(G24-D24)/D24)</f>
        <v>0.6923076923076923</v>
      </c>
      <c r="I24" s="185"/>
      <c r="J24" s="404">
        <f>1000*B24/D24</f>
        <v>10.76923076923077</v>
      </c>
      <c r="K24" s="225"/>
      <c r="L24" s="404">
        <f>1000*B24/G24</f>
        <v>5.185185185185185</v>
      </c>
      <c r="M24" s="404">
        <f>1000*B24/F24</f>
        <v>15.555555555555555</v>
      </c>
    </row>
    <row r="25" spans="1:13" s="56" customFormat="1" ht="12.75">
      <c r="A25" s="56" t="s">
        <v>44</v>
      </c>
      <c r="B25" s="408">
        <f>'HB1 - summary'!O20</f>
        <v>42.8</v>
      </c>
      <c r="C25" s="186"/>
      <c r="D25" s="185">
        <v>5000</v>
      </c>
      <c r="E25" s="185"/>
      <c r="F25" s="185">
        <v>4700</v>
      </c>
      <c r="G25" s="185">
        <v>5300</v>
      </c>
      <c r="H25" s="351">
        <f>AVERAGE((D25-F25)/D25,(G25-D25)/D25)</f>
        <v>0.06</v>
      </c>
      <c r="I25" s="185"/>
      <c r="J25" s="404">
        <f>1000*B25/D25</f>
        <v>8.56</v>
      </c>
      <c r="K25" s="225"/>
      <c r="L25" s="404">
        <f>1000*B25/G25</f>
        <v>8.075471698113208</v>
      </c>
      <c r="M25" s="404">
        <f>1000*B25/F25</f>
        <v>9.106382978723405</v>
      </c>
    </row>
    <row r="26" spans="1:13" s="56" customFormat="1" ht="12.75">
      <c r="A26" s="56" t="s">
        <v>45</v>
      </c>
      <c r="B26" s="408">
        <f>'HB1 - summary'!O21</f>
        <v>1.4</v>
      </c>
      <c r="C26" s="186"/>
      <c r="D26" s="185">
        <v>130</v>
      </c>
      <c r="E26" s="185"/>
      <c r="F26" s="185">
        <v>90</v>
      </c>
      <c r="G26" s="185">
        <v>240</v>
      </c>
      <c r="H26" s="351">
        <f>AVERAGE((D26-F26)/D26,(G26-D26)/D26)</f>
        <v>0.5769230769230769</v>
      </c>
      <c r="I26" s="185"/>
      <c r="J26" s="404">
        <f>1000*B26/D26</f>
        <v>10.76923076923077</v>
      </c>
      <c r="K26" s="225"/>
      <c r="L26" s="404">
        <f>1000*B26/G26</f>
        <v>5.833333333333333</v>
      </c>
      <c r="M26" s="404">
        <f>1000*B26/F26</f>
        <v>15.555555555555555</v>
      </c>
    </row>
    <row r="27" spans="1:13" s="56" customFormat="1" ht="6" customHeight="1">
      <c r="A27" s="322"/>
      <c r="B27" s="322"/>
      <c r="C27" s="322"/>
      <c r="D27" s="322"/>
      <c r="E27" s="322"/>
      <c r="F27" s="322"/>
      <c r="G27" s="322"/>
      <c r="H27" s="322"/>
      <c r="I27" s="322"/>
      <c r="J27" s="322"/>
      <c r="K27" s="322"/>
      <c r="L27" s="322"/>
      <c r="M27" s="322"/>
    </row>
    <row r="28" ht="6" customHeight="1"/>
    <row r="29" ht="12.75">
      <c r="A29" s="152" t="s">
        <v>229</v>
      </c>
    </row>
    <row r="30" spans="1:13" ht="24" customHeight="1">
      <c r="A30" s="683" t="s">
        <v>633</v>
      </c>
      <c r="B30" s="683"/>
      <c r="C30" s="683"/>
      <c r="D30" s="683"/>
      <c r="E30" s="683"/>
      <c r="F30" s="683"/>
      <c r="G30" s="683"/>
      <c r="H30" s="683"/>
      <c r="I30" s="683"/>
      <c r="J30" s="683"/>
      <c r="K30" s="683"/>
      <c r="L30" s="683"/>
      <c r="M30" s="683"/>
    </row>
    <row r="31" spans="1:13" ht="31.5" customHeight="1">
      <c r="A31" s="683" t="s">
        <v>634</v>
      </c>
      <c r="B31" s="683"/>
      <c r="C31" s="683"/>
      <c r="D31" s="683"/>
      <c r="E31" s="683"/>
      <c r="F31" s="683"/>
      <c r="G31" s="683"/>
      <c r="H31" s="683"/>
      <c r="I31" s="683"/>
      <c r="J31" s="683"/>
      <c r="K31" s="683"/>
      <c r="L31" s="683"/>
      <c r="M31" s="683"/>
    </row>
    <row r="32" spans="1:13" ht="21" customHeight="1">
      <c r="A32" s="683" t="s">
        <v>716</v>
      </c>
      <c r="B32" s="683"/>
      <c r="C32" s="683"/>
      <c r="D32" s="683"/>
      <c r="E32" s="683"/>
      <c r="F32" s="683"/>
      <c r="G32" s="683"/>
      <c r="H32" s="683"/>
      <c r="I32" s="683"/>
      <c r="J32" s="683"/>
      <c r="K32" s="683"/>
      <c r="L32" s="683"/>
      <c r="M32" s="683"/>
    </row>
    <row r="33" spans="1:12" ht="12" customHeight="1">
      <c r="A33" s="596" t="s">
        <v>620</v>
      </c>
      <c r="B33" s="597"/>
      <c r="C33" s="597"/>
      <c r="D33" s="597"/>
      <c r="E33" s="597"/>
      <c r="F33" s="597"/>
      <c r="G33" s="597"/>
      <c r="H33" s="597"/>
      <c r="I33" s="597"/>
      <c r="J33" s="597"/>
      <c r="K33" s="597"/>
      <c r="L33" s="597"/>
    </row>
    <row r="34" spans="1:13" ht="22.5" customHeight="1">
      <c r="A34" s="683" t="s">
        <v>635</v>
      </c>
      <c r="B34" s="683"/>
      <c r="C34" s="683"/>
      <c r="D34" s="683"/>
      <c r="E34" s="683"/>
      <c r="F34" s="683"/>
      <c r="G34" s="683"/>
      <c r="H34" s="683"/>
      <c r="I34" s="683"/>
      <c r="J34" s="683"/>
      <c r="K34" s="683"/>
      <c r="L34" s="683"/>
      <c r="M34" s="683"/>
    </row>
    <row r="35" ht="12" customHeight="1">
      <c r="A35" s="362" t="s">
        <v>549</v>
      </c>
    </row>
    <row r="36" spans="1:11" ht="12" customHeight="1">
      <c r="A36" s="597" t="s">
        <v>388</v>
      </c>
      <c r="B36" s="597"/>
      <c r="C36" s="597"/>
      <c r="D36" s="597"/>
      <c r="E36" s="597"/>
      <c r="F36" s="597"/>
      <c r="G36" s="597"/>
      <c r="H36" s="597"/>
      <c r="I36" s="597"/>
      <c r="J36" s="597"/>
      <c r="K36" s="597"/>
    </row>
    <row r="37" spans="1:8" ht="12" customHeight="1">
      <c r="A37" s="596" t="s">
        <v>604</v>
      </c>
      <c r="B37" s="596"/>
      <c r="C37" s="596"/>
      <c r="D37" s="596"/>
      <c r="E37" s="596"/>
      <c r="F37" s="596"/>
      <c r="G37" s="596"/>
      <c r="H37" s="596"/>
    </row>
    <row r="38" spans="1:13" ht="21.75" customHeight="1">
      <c r="A38" s="718" t="s">
        <v>695</v>
      </c>
      <c r="B38" s="718"/>
      <c r="C38" s="718"/>
      <c r="D38" s="718"/>
      <c r="E38" s="718"/>
      <c r="F38" s="718"/>
      <c r="G38" s="718"/>
      <c r="H38" s="718"/>
      <c r="I38" s="718"/>
      <c r="J38" s="718"/>
      <c r="K38" s="718"/>
      <c r="L38" s="718"/>
      <c r="M38" s="718"/>
    </row>
    <row r="39" spans="1:8" ht="12" customHeight="1">
      <c r="A39" s="596" t="s">
        <v>605</v>
      </c>
      <c r="B39" s="596"/>
      <c r="C39" s="596"/>
      <c r="D39" s="596"/>
      <c r="E39" s="596"/>
      <c r="F39" s="596"/>
      <c r="G39" s="596"/>
      <c r="H39" s="596"/>
    </row>
    <row r="40" ht="12" customHeight="1">
      <c r="A40" s="58"/>
    </row>
    <row r="41" spans="1:2" ht="12.75">
      <c r="A41" s="712" t="s">
        <v>316</v>
      </c>
      <c r="B41" s="712"/>
    </row>
  </sheetData>
  <sheetProtection/>
  <mergeCells count="18">
    <mergeCell ref="O1:Q1"/>
    <mergeCell ref="A36:K36"/>
    <mergeCell ref="A37:H37"/>
    <mergeCell ref="A38:M38"/>
    <mergeCell ref="A39:H39"/>
    <mergeCell ref="A41:B41"/>
    <mergeCell ref="A1:M1"/>
    <mergeCell ref="F7:H7"/>
    <mergeCell ref="D5:H5"/>
    <mergeCell ref="L7:M7"/>
    <mergeCell ref="J6:M6"/>
    <mergeCell ref="A34:M34"/>
    <mergeCell ref="J5:M5"/>
    <mergeCell ref="B5:B8"/>
    <mergeCell ref="A30:M30"/>
    <mergeCell ref="A31:M31"/>
    <mergeCell ref="A32:M32"/>
    <mergeCell ref="A33:L33"/>
  </mergeCells>
  <hyperlinks>
    <hyperlink ref="O1:Q1" location="Contents!A1" display="Back to contents"/>
  </hyperlinks>
  <printOptions/>
  <pageMargins left="0.75" right="0.75" top="1" bottom="1" header="0.5" footer="0.5"/>
  <pageSetup fitToHeight="1" fitToWidth="1"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T42"/>
  <sheetViews>
    <sheetView zoomScalePageLayoutView="0" workbookViewId="0" topLeftCell="A1">
      <selection activeCell="A1" sqref="A1:Q1"/>
    </sheetView>
  </sheetViews>
  <sheetFormatPr defaultColWidth="9.16015625" defaultRowHeight="11.25" customHeight="1"/>
  <cols>
    <col min="1" max="1" width="26.66015625" style="2" customWidth="1"/>
    <col min="2" max="12" width="7.33203125" style="2" customWidth="1"/>
    <col min="13" max="13" width="2.16015625" style="2" customWidth="1"/>
    <col min="14" max="15" width="10.83203125" style="2" customWidth="1"/>
    <col min="16" max="16" width="2.16015625" style="2" customWidth="1"/>
    <col min="17" max="17" width="16.83203125" style="2" customWidth="1"/>
    <col min="18" max="18" width="25.33203125" style="2" customWidth="1"/>
    <col min="19" max="19" width="2.83203125" style="2" customWidth="1"/>
    <col min="20" max="16384" width="9.16015625" style="2" customWidth="1"/>
  </cols>
  <sheetData>
    <row r="1" spans="1:20" s="27" customFormat="1" ht="18" customHeight="1">
      <c r="A1" s="713" t="s">
        <v>636</v>
      </c>
      <c r="B1" s="714"/>
      <c r="C1" s="714"/>
      <c r="D1" s="714"/>
      <c r="E1" s="714"/>
      <c r="F1" s="714"/>
      <c r="G1" s="714"/>
      <c r="H1" s="714"/>
      <c r="I1" s="714"/>
      <c r="J1" s="714"/>
      <c r="K1" s="714"/>
      <c r="L1" s="714"/>
      <c r="M1" s="714"/>
      <c r="N1" s="714"/>
      <c r="O1" s="714"/>
      <c r="P1" s="714"/>
      <c r="Q1" s="714"/>
      <c r="R1" s="582" t="s">
        <v>710</v>
      </c>
      <c r="S1" s="582"/>
      <c r="T1" s="582"/>
    </row>
    <row r="2" s="27" customFormat="1" ht="6" customHeight="1">
      <c r="S2" s="62"/>
    </row>
    <row r="3" spans="1:19" s="176" customFormat="1" ht="15" customHeight="1">
      <c r="A3" s="236"/>
      <c r="B3" s="191"/>
      <c r="C3" s="191"/>
      <c r="D3" s="191"/>
      <c r="E3" s="191"/>
      <c r="F3" s="191"/>
      <c r="G3" s="191"/>
      <c r="H3" s="191"/>
      <c r="I3" s="191"/>
      <c r="J3" s="191"/>
      <c r="K3" s="191"/>
      <c r="L3" s="191"/>
      <c r="M3" s="192"/>
      <c r="N3" s="689" t="s">
        <v>98</v>
      </c>
      <c r="O3" s="689"/>
      <c r="P3" s="192"/>
      <c r="Q3" s="237"/>
      <c r="R3" s="194" t="s">
        <v>329</v>
      </c>
      <c r="S3" s="193"/>
    </row>
    <row r="4" spans="1:19" s="197" customFormat="1" ht="44.25" customHeight="1">
      <c r="A4" s="195" t="s">
        <v>101</v>
      </c>
      <c r="B4" s="235">
        <v>2003</v>
      </c>
      <c r="C4" s="235">
        <v>2004</v>
      </c>
      <c r="D4" s="235">
        <v>2005</v>
      </c>
      <c r="E4" s="235">
        <v>2006</v>
      </c>
      <c r="F4" s="235">
        <v>2007</v>
      </c>
      <c r="G4" s="235">
        <v>2008</v>
      </c>
      <c r="H4" s="235">
        <v>2009</v>
      </c>
      <c r="I4" s="235">
        <v>2010</v>
      </c>
      <c r="J4" s="235">
        <v>2011</v>
      </c>
      <c r="K4" s="235">
        <v>2012</v>
      </c>
      <c r="L4" s="235">
        <v>2013</v>
      </c>
      <c r="N4" s="198" t="s">
        <v>333</v>
      </c>
      <c r="O4" s="198" t="s">
        <v>331</v>
      </c>
      <c r="P4" s="199"/>
      <c r="Q4" s="198" t="s">
        <v>332</v>
      </c>
      <c r="R4" s="198" t="s">
        <v>268</v>
      </c>
      <c r="S4" s="199"/>
    </row>
    <row r="5" spans="1:19" s="176" customFormat="1" ht="6" customHeight="1">
      <c r="A5" s="177"/>
      <c r="B5" s="178"/>
      <c r="C5" s="178"/>
      <c r="D5" s="178"/>
      <c r="E5" s="178"/>
      <c r="F5" s="178"/>
      <c r="G5" s="178"/>
      <c r="H5" s="178"/>
      <c r="I5" s="178"/>
      <c r="J5" s="178"/>
      <c r="K5" s="178"/>
      <c r="L5" s="178"/>
      <c r="M5" s="178"/>
      <c r="N5" s="178"/>
      <c r="O5" s="178"/>
      <c r="P5" s="178"/>
      <c r="Q5" s="178"/>
      <c r="R5" s="178"/>
      <c r="S5" s="178"/>
    </row>
    <row r="6" spans="1:19" s="176" customFormat="1" ht="19.5" customHeight="1">
      <c r="A6" s="176" t="s">
        <v>33</v>
      </c>
      <c r="B6" s="224">
        <v>317</v>
      </c>
      <c r="C6" s="224">
        <v>356</v>
      </c>
      <c r="D6" s="224">
        <v>336</v>
      </c>
      <c r="E6" s="224">
        <v>421</v>
      </c>
      <c r="F6" s="224">
        <v>455</v>
      </c>
      <c r="G6" s="224">
        <v>574</v>
      </c>
      <c r="H6" s="224">
        <v>545</v>
      </c>
      <c r="I6" s="224">
        <v>485</v>
      </c>
      <c r="J6" s="224">
        <v>584</v>
      </c>
      <c r="K6" s="224">
        <v>581</v>
      </c>
      <c r="L6" s="224">
        <v>526</v>
      </c>
      <c r="N6" s="411">
        <v>322.8</v>
      </c>
      <c r="O6" s="411">
        <f>AVERAGE(H6:L6)</f>
        <v>544.2</v>
      </c>
      <c r="P6" s="180"/>
      <c r="Q6" s="182">
        <f>SUM(Q8:Q39)</f>
        <v>5299900</v>
      </c>
      <c r="R6" s="181">
        <f>1000*O6/Q6</f>
        <v>0.10268118266382384</v>
      </c>
      <c r="S6" s="181"/>
    </row>
    <row r="7" spans="1:19" s="56" customFormat="1" ht="6" customHeight="1">
      <c r="A7" s="154"/>
      <c r="B7" s="154"/>
      <c r="C7" s="154"/>
      <c r="D7" s="154"/>
      <c r="F7" s="225"/>
      <c r="G7" s="225"/>
      <c r="H7" s="226"/>
      <c r="I7" s="227"/>
      <c r="J7" s="228"/>
      <c r="K7" s="228"/>
      <c r="L7" s="228"/>
      <c r="N7" s="225"/>
      <c r="O7" s="406"/>
      <c r="Q7" s="419"/>
      <c r="R7" s="186"/>
      <c r="S7" s="186"/>
    </row>
    <row r="8" spans="1:19" s="154" customFormat="1" ht="13.5" customHeight="1">
      <c r="A8" s="229" t="s">
        <v>93</v>
      </c>
      <c r="B8" s="230">
        <v>21</v>
      </c>
      <c r="C8" s="230">
        <v>27</v>
      </c>
      <c r="D8" s="230">
        <v>11</v>
      </c>
      <c r="E8" s="230">
        <v>26</v>
      </c>
      <c r="F8" s="230">
        <v>23</v>
      </c>
      <c r="G8" s="230">
        <v>27</v>
      </c>
      <c r="H8" s="230">
        <v>27</v>
      </c>
      <c r="I8" s="230">
        <v>31</v>
      </c>
      <c r="J8" s="230">
        <v>29</v>
      </c>
      <c r="K8" s="230">
        <v>16</v>
      </c>
      <c r="L8" s="230">
        <v>24</v>
      </c>
      <c r="N8" s="406">
        <v>26.2</v>
      </c>
      <c r="O8" s="406">
        <f>AVERAGE(H8:L8)</f>
        <v>25.4</v>
      </c>
      <c r="P8" s="231"/>
      <c r="Q8" s="357">
        <f>'C4 calc LA rates'!B45</f>
        <v>222460</v>
      </c>
      <c r="R8" s="186">
        <f>1000*O8/Q8</f>
        <v>0.11417782972219725</v>
      </c>
      <c r="S8" s="186"/>
    </row>
    <row r="9" spans="1:19" s="154" customFormat="1" ht="13.5" customHeight="1">
      <c r="A9" s="229" t="s">
        <v>92</v>
      </c>
      <c r="B9" s="230">
        <v>13</v>
      </c>
      <c r="C9" s="230">
        <v>8</v>
      </c>
      <c r="D9" s="230">
        <v>10</v>
      </c>
      <c r="E9" s="230">
        <v>16</v>
      </c>
      <c r="F9" s="230">
        <v>17</v>
      </c>
      <c r="G9" s="230">
        <v>11</v>
      </c>
      <c r="H9" s="230">
        <v>18</v>
      </c>
      <c r="I9" s="230">
        <v>10</v>
      </c>
      <c r="J9" s="230">
        <v>19</v>
      </c>
      <c r="K9" s="230">
        <v>9</v>
      </c>
      <c r="L9" s="230">
        <v>21</v>
      </c>
      <c r="N9" s="406">
        <v>10.6</v>
      </c>
      <c r="O9" s="406">
        <f aca="true" t="shared" si="0" ref="O9:O39">AVERAGE(H9:L9)</f>
        <v>15.4</v>
      </c>
      <c r="P9" s="231"/>
      <c r="Q9" s="357">
        <f>'C4 calc LA rates'!B46</f>
        <v>253650</v>
      </c>
      <c r="R9" s="186">
        <f aca="true" t="shared" si="1" ref="R9:R39">1000*O9/Q9</f>
        <v>0.06071358170707668</v>
      </c>
      <c r="S9" s="186"/>
    </row>
    <row r="10" spans="1:19" s="154" customFormat="1" ht="13.5" customHeight="1">
      <c r="A10" s="229" t="s">
        <v>91</v>
      </c>
      <c r="B10" s="230">
        <v>5</v>
      </c>
      <c r="C10" s="230">
        <v>8</v>
      </c>
      <c r="D10" s="230">
        <v>8</v>
      </c>
      <c r="E10" s="230">
        <v>11</v>
      </c>
      <c r="F10" s="230">
        <v>3</v>
      </c>
      <c r="G10" s="230">
        <v>8</v>
      </c>
      <c r="H10" s="230">
        <v>9</v>
      </c>
      <c r="I10" s="230">
        <v>9</v>
      </c>
      <c r="J10" s="230">
        <v>8</v>
      </c>
      <c r="K10" s="230">
        <v>8</v>
      </c>
      <c r="L10" s="230">
        <v>10</v>
      </c>
      <c r="N10" s="406">
        <v>3</v>
      </c>
      <c r="O10" s="406">
        <f t="shared" si="0"/>
        <v>8.8</v>
      </c>
      <c r="P10" s="231"/>
      <c r="Q10" s="357">
        <f>'C4 calc LA rates'!B47</f>
        <v>116200</v>
      </c>
      <c r="R10" s="186">
        <f t="shared" si="1"/>
        <v>0.0757314974182444</v>
      </c>
      <c r="S10" s="186"/>
    </row>
    <row r="11" spans="1:19" s="154" customFormat="1" ht="13.5" customHeight="1">
      <c r="A11" s="229" t="s">
        <v>90</v>
      </c>
      <c r="B11" s="230">
        <v>3</v>
      </c>
      <c r="C11" s="230">
        <v>4</v>
      </c>
      <c r="D11" s="230">
        <v>3</v>
      </c>
      <c r="E11" s="230">
        <v>1</v>
      </c>
      <c r="F11" s="230">
        <v>9</v>
      </c>
      <c r="G11" s="230">
        <v>4</v>
      </c>
      <c r="H11" s="230">
        <v>7</v>
      </c>
      <c r="I11" s="230">
        <v>4</v>
      </c>
      <c r="J11" s="230">
        <v>12</v>
      </c>
      <c r="K11" s="230">
        <v>7</v>
      </c>
      <c r="L11" s="230">
        <v>5</v>
      </c>
      <c r="N11" s="406">
        <v>2.6</v>
      </c>
      <c r="O11" s="406">
        <f t="shared" si="0"/>
        <v>7</v>
      </c>
      <c r="P11" s="231"/>
      <c r="Q11" s="357">
        <f>'C4 calc LA rates'!B48</f>
        <v>88930</v>
      </c>
      <c r="R11" s="186">
        <f t="shared" si="1"/>
        <v>0.07871359496232992</v>
      </c>
      <c r="S11" s="186"/>
    </row>
    <row r="12" spans="1:19" s="154" customFormat="1" ht="13.5" customHeight="1">
      <c r="A12" s="229" t="s">
        <v>89</v>
      </c>
      <c r="B12" s="230">
        <v>2</v>
      </c>
      <c r="C12" s="230">
        <v>5</v>
      </c>
      <c r="D12" s="230">
        <v>3</v>
      </c>
      <c r="E12" s="230">
        <v>7</v>
      </c>
      <c r="F12" s="230">
        <v>5</v>
      </c>
      <c r="G12" s="230">
        <v>4</v>
      </c>
      <c r="H12" s="230">
        <v>3</v>
      </c>
      <c r="I12" s="230">
        <v>1</v>
      </c>
      <c r="J12" s="230">
        <v>6</v>
      </c>
      <c r="K12" s="230">
        <v>11</v>
      </c>
      <c r="L12" s="230">
        <v>7</v>
      </c>
      <c r="N12" s="406">
        <v>1.8</v>
      </c>
      <c r="O12" s="406">
        <f t="shared" si="0"/>
        <v>5.6</v>
      </c>
      <c r="P12" s="231"/>
      <c r="Q12" s="357">
        <f>'C4 calc LA rates'!B49</f>
        <v>51500</v>
      </c>
      <c r="R12" s="186">
        <f t="shared" si="1"/>
        <v>0.1087378640776699</v>
      </c>
      <c r="S12" s="186"/>
    </row>
    <row r="13" spans="1:19" s="154" customFormat="1" ht="13.5" customHeight="1">
      <c r="A13" s="229" t="s">
        <v>36</v>
      </c>
      <c r="B13" s="230">
        <v>9</v>
      </c>
      <c r="C13" s="230">
        <v>7</v>
      </c>
      <c r="D13" s="230">
        <v>7</v>
      </c>
      <c r="E13" s="230">
        <v>5</v>
      </c>
      <c r="F13" s="230">
        <v>10</v>
      </c>
      <c r="G13" s="230">
        <v>9</v>
      </c>
      <c r="H13" s="230">
        <v>8</v>
      </c>
      <c r="I13" s="230">
        <v>6</v>
      </c>
      <c r="J13" s="230">
        <v>12</v>
      </c>
      <c r="K13" s="230">
        <v>6</v>
      </c>
      <c r="L13" s="230">
        <v>9</v>
      </c>
      <c r="N13" s="406">
        <v>8</v>
      </c>
      <c r="O13" s="406">
        <f t="shared" si="0"/>
        <v>8.2</v>
      </c>
      <c r="P13" s="231"/>
      <c r="Q13" s="357">
        <f>'C4 calc LA rates'!B50</f>
        <v>151410</v>
      </c>
      <c r="R13" s="186">
        <f t="shared" si="1"/>
        <v>0.05415758536424278</v>
      </c>
      <c r="S13" s="186"/>
    </row>
    <row r="14" spans="1:19" s="154" customFormat="1" ht="13.5" customHeight="1">
      <c r="A14" s="229" t="s">
        <v>88</v>
      </c>
      <c r="B14" s="230">
        <v>9</v>
      </c>
      <c r="C14" s="230">
        <v>11</v>
      </c>
      <c r="D14" s="230">
        <v>11</v>
      </c>
      <c r="E14" s="230">
        <v>16</v>
      </c>
      <c r="F14" s="230">
        <v>23</v>
      </c>
      <c r="G14" s="230">
        <v>29</v>
      </c>
      <c r="H14" s="230">
        <v>30</v>
      </c>
      <c r="I14" s="230">
        <v>22</v>
      </c>
      <c r="J14" s="230">
        <v>32</v>
      </c>
      <c r="K14" s="230">
        <v>39</v>
      </c>
      <c r="L14" s="230">
        <v>23</v>
      </c>
      <c r="N14" s="406">
        <v>9.4</v>
      </c>
      <c r="O14" s="406">
        <f t="shared" si="0"/>
        <v>29.2</v>
      </c>
      <c r="P14" s="231"/>
      <c r="Q14" s="357">
        <f>'C4 calc LA rates'!B51</f>
        <v>147200</v>
      </c>
      <c r="R14" s="186">
        <f t="shared" si="1"/>
        <v>0.1983695652173913</v>
      </c>
      <c r="S14" s="186"/>
    </row>
    <row r="15" spans="1:19" s="154" customFormat="1" ht="13.5" customHeight="1">
      <c r="A15" s="229" t="s">
        <v>87</v>
      </c>
      <c r="B15" s="230">
        <v>3</v>
      </c>
      <c r="C15" s="230">
        <v>4</v>
      </c>
      <c r="D15" s="230">
        <v>4</v>
      </c>
      <c r="E15" s="230">
        <v>9</v>
      </c>
      <c r="F15" s="230">
        <v>13</v>
      </c>
      <c r="G15" s="230">
        <v>13</v>
      </c>
      <c r="H15" s="230">
        <v>12</v>
      </c>
      <c r="I15" s="230">
        <v>11</v>
      </c>
      <c r="J15" s="230">
        <v>17</v>
      </c>
      <c r="K15" s="230">
        <v>15</v>
      </c>
      <c r="L15" s="230">
        <v>12</v>
      </c>
      <c r="N15" s="406">
        <v>6.8</v>
      </c>
      <c r="O15" s="406">
        <f t="shared" si="0"/>
        <v>13.4</v>
      </c>
      <c r="P15" s="231"/>
      <c r="Q15" s="357">
        <f>'C4 calc LA rates'!B52</f>
        <v>122690</v>
      </c>
      <c r="R15" s="186">
        <f t="shared" si="1"/>
        <v>0.10921835520417313</v>
      </c>
      <c r="S15" s="186"/>
    </row>
    <row r="16" spans="1:19" s="154" customFormat="1" ht="13.5" customHeight="1">
      <c r="A16" s="229" t="s">
        <v>86</v>
      </c>
      <c r="B16" s="230">
        <v>6</v>
      </c>
      <c r="C16" s="230">
        <v>5</v>
      </c>
      <c r="D16" s="230">
        <v>1</v>
      </c>
      <c r="E16" s="230">
        <v>2</v>
      </c>
      <c r="F16" s="230">
        <v>7</v>
      </c>
      <c r="G16" s="230">
        <v>6</v>
      </c>
      <c r="H16" s="230">
        <v>5</v>
      </c>
      <c r="I16" s="230">
        <v>6</v>
      </c>
      <c r="J16" s="230">
        <v>2</v>
      </c>
      <c r="K16" s="230">
        <v>4</v>
      </c>
      <c r="L16" s="230">
        <v>1</v>
      </c>
      <c r="N16" s="406">
        <v>3.2</v>
      </c>
      <c r="O16" s="406">
        <f t="shared" si="0"/>
        <v>3.6</v>
      </c>
      <c r="P16" s="231"/>
      <c r="Q16" s="357">
        <f>'C4 calc LA rates'!B53</f>
        <v>105000</v>
      </c>
      <c r="R16" s="186">
        <f t="shared" si="1"/>
        <v>0.03428571428571429</v>
      </c>
      <c r="S16" s="186"/>
    </row>
    <row r="17" spans="1:19" s="154" customFormat="1" ht="13.5" customHeight="1">
      <c r="A17" s="229" t="s">
        <v>85</v>
      </c>
      <c r="B17" s="230">
        <v>4</v>
      </c>
      <c r="C17" s="230">
        <v>2</v>
      </c>
      <c r="D17" s="230">
        <v>5</v>
      </c>
      <c r="E17" s="230">
        <v>3</v>
      </c>
      <c r="F17" s="230">
        <v>4</v>
      </c>
      <c r="G17" s="230">
        <v>7</v>
      </c>
      <c r="H17" s="230">
        <v>6</v>
      </c>
      <c r="I17" s="230">
        <v>7</v>
      </c>
      <c r="J17" s="230">
        <v>8</v>
      </c>
      <c r="K17" s="230">
        <v>6</v>
      </c>
      <c r="L17" s="230">
        <v>8</v>
      </c>
      <c r="N17" s="406">
        <v>3</v>
      </c>
      <c r="O17" s="406">
        <f t="shared" si="0"/>
        <v>7</v>
      </c>
      <c r="P17" s="231"/>
      <c r="Q17" s="357">
        <f>'C4 calc LA rates'!B54</f>
        <v>99920</v>
      </c>
      <c r="R17" s="186">
        <f t="shared" si="1"/>
        <v>0.07005604483586869</v>
      </c>
      <c r="S17" s="186"/>
    </row>
    <row r="18" spans="1:19" s="154" customFormat="1" ht="13.5" customHeight="1">
      <c r="A18" s="232" t="s">
        <v>84</v>
      </c>
      <c r="B18" s="230">
        <v>3</v>
      </c>
      <c r="C18" s="230">
        <v>5</v>
      </c>
      <c r="D18" s="230">
        <v>1</v>
      </c>
      <c r="E18" s="230">
        <v>3</v>
      </c>
      <c r="F18" s="230">
        <v>3</v>
      </c>
      <c r="G18" s="230">
        <v>6</v>
      </c>
      <c r="H18" s="230">
        <v>7</v>
      </c>
      <c r="I18" s="230">
        <v>4</v>
      </c>
      <c r="J18" s="230">
        <v>3</v>
      </c>
      <c r="K18" s="230">
        <v>4</v>
      </c>
      <c r="L18" s="230">
        <v>3</v>
      </c>
      <c r="N18" s="406">
        <v>3.6</v>
      </c>
      <c r="O18" s="406">
        <f t="shared" si="0"/>
        <v>4.2</v>
      </c>
      <c r="P18" s="231"/>
      <c r="Q18" s="357">
        <f>'C4 calc LA rates'!B55</f>
        <v>90810</v>
      </c>
      <c r="R18" s="186">
        <f t="shared" si="1"/>
        <v>0.04625041295011562</v>
      </c>
      <c r="S18" s="186"/>
    </row>
    <row r="19" spans="1:19" s="154" customFormat="1" ht="13.5" customHeight="1">
      <c r="A19" s="229" t="s">
        <v>83</v>
      </c>
      <c r="B19" s="230">
        <v>26</v>
      </c>
      <c r="C19" s="230">
        <v>17</v>
      </c>
      <c r="D19" s="230">
        <v>41</v>
      </c>
      <c r="E19" s="230">
        <v>30</v>
      </c>
      <c r="F19" s="230">
        <v>43</v>
      </c>
      <c r="G19" s="230">
        <v>66</v>
      </c>
      <c r="H19" s="230">
        <v>45</v>
      </c>
      <c r="I19" s="230">
        <v>47</v>
      </c>
      <c r="J19" s="230">
        <v>48</v>
      </c>
      <c r="K19" s="230">
        <v>57</v>
      </c>
      <c r="L19" s="230">
        <v>64</v>
      </c>
      <c r="N19" s="406">
        <v>29</v>
      </c>
      <c r="O19" s="406">
        <f t="shared" si="0"/>
        <v>52.2</v>
      </c>
      <c r="P19" s="231"/>
      <c r="Q19" s="357">
        <f>'C4 calc LA rates'!B56</f>
        <v>477940</v>
      </c>
      <c r="R19" s="186">
        <f t="shared" si="1"/>
        <v>0.1092187303845671</v>
      </c>
      <c r="S19" s="186"/>
    </row>
    <row r="20" spans="1:19" s="154" customFormat="1" ht="13.5" customHeight="1">
      <c r="A20" s="232" t="s">
        <v>82</v>
      </c>
      <c r="B20" s="230">
        <v>1</v>
      </c>
      <c r="C20" s="230">
        <v>0</v>
      </c>
      <c r="D20" s="230">
        <v>1</v>
      </c>
      <c r="E20" s="230">
        <v>1</v>
      </c>
      <c r="F20" s="230">
        <v>0</v>
      </c>
      <c r="G20" s="230">
        <v>3</v>
      </c>
      <c r="H20" s="230">
        <v>2</v>
      </c>
      <c r="I20" s="230">
        <v>1</v>
      </c>
      <c r="J20" s="230">
        <v>1</v>
      </c>
      <c r="K20" s="230">
        <v>1</v>
      </c>
      <c r="L20" s="230">
        <v>2</v>
      </c>
      <c r="N20" s="406">
        <v>0.8</v>
      </c>
      <c r="O20" s="406">
        <f t="shared" si="0"/>
        <v>1.4</v>
      </c>
      <c r="P20" s="231"/>
      <c r="Q20" s="357">
        <f>'C4 calc LA rates'!B57</f>
        <v>27690</v>
      </c>
      <c r="R20" s="186">
        <f t="shared" si="1"/>
        <v>0.05055976886962803</v>
      </c>
      <c r="S20" s="186"/>
    </row>
    <row r="21" spans="1:19" s="154" customFormat="1" ht="13.5" customHeight="1">
      <c r="A21" s="232" t="s">
        <v>81</v>
      </c>
      <c r="B21" s="230">
        <v>6</v>
      </c>
      <c r="C21" s="230">
        <v>7</v>
      </c>
      <c r="D21" s="230">
        <v>8</v>
      </c>
      <c r="E21" s="230">
        <v>10</v>
      </c>
      <c r="F21" s="230">
        <v>15</v>
      </c>
      <c r="G21" s="230">
        <v>10</v>
      </c>
      <c r="H21" s="230">
        <v>5</v>
      </c>
      <c r="I21" s="230">
        <v>10</v>
      </c>
      <c r="J21" s="230">
        <v>11</v>
      </c>
      <c r="K21" s="230">
        <v>14</v>
      </c>
      <c r="L21" s="230">
        <v>11</v>
      </c>
      <c r="N21" s="406">
        <v>5.4</v>
      </c>
      <c r="O21" s="406">
        <f t="shared" si="0"/>
        <v>10.2</v>
      </c>
      <c r="P21" s="231"/>
      <c r="Q21" s="357">
        <f>'C4 calc LA rates'!B58</f>
        <v>156250</v>
      </c>
      <c r="R21" s="186">
        <f t="shared" si="1"/>
        <v>0.06528</v>
      </c>
      <c r="S21" s="186"/>
    </row>
    <row r="22" spans="1:19" s="154" customFormat="1" ht="13.5" customHeight="1">
      <c r="A22" s="232" t="s">
        <v>37</v>
      </c>
      <c r="B22" s="230">
        <v>12</v>
      </c>
      <c r="C22" s="230">
        <v>17</v>
      </c>
      <c r="D22" s="230">
        <v>21</v>
      </c>
      <c r="E22" s="230">
        <v>19</v>
      </c>
      <c r="F22" s="230">
        <v>28</v>
      </c>
      <c r="G22" s="230">
        <v>37</v>
      </c>
      <c r="H22" s="230">
        <v>32</v>
      </c>
      <c r="I22" s="230">
        <v>35</v>
      </c>
      <c r="J22" s="230">
        <v>34</v>
      </c>
      <c r="K22" s="230">
        <v>38</v>
      </c>
      <c r="L22" s="230">
        <v>39</v>
      </c>
      <c r="N22" s="406">
        <v>11.2</v>
      </c>
      <c r="O22" s="406">
        <f t="shared" si="0"/>
        <v>35.6</v>
      </c>
      <c r="P22" s="231"/>
      <c r="Q22" s="357">
        <f>'C4 calc LA rates'!B59</f>
        <v>365300</v>
      </c>
      <c r="R22" s="186">
        <f t="shared" si="1"/>
        <v>0.09745414727621134</v>
      </c>
      <c r="S22" s="186"/>
    </row>
    <row r="23" spans="1:19" s="154" customFormat="1" ht="13.5" customHeight="1">
      <c r="A23" s="232" t="s">
        <v>80</v>
      </c>
      <c r="B23" s="230">
        <v>93</v>
      </c>
      <c r="C23" s="230">
        <v>106</v>
      </c>
      <c r="D23" s="230">
        <v>75</v>
      </c>
      <c r="E23" s="230">
        <v>113</v>
      </c>
      <c r="F23" s="230">
        <v>90</v>
      </c>
      <c r="G23" s="230">
        <v>121</v>
      </c>
      <c r="H23" s="230">
        <v>135</v>
      </c>
      <c r="I23" s="230">
        <v>94</v>
      </c>
      <c r="J23" s="230">
        <v>117</v>
      </c>
      <c r="K23" s="230">
        <v>121</v>
      </c>
      <c r="L23" s="230">
        <v>103</v>
      </c>
      <c r="N23" s="406">
        <v>95</v>
      </c>
      <c r="O23" s="406">
        <f t="shared" si="0"/>
        <v>114</v>
      </c>
      <c r="P23" s="187"/>
      <c r="Q23" s="357">
        <f>'C4 calc LA rates'!B60</f>
        <v>593060</v>
      </c>
      <c r="R23" s="186">
        <f t="shared" si="1"/>
        <v>0.192223383806023</v>
      </c>
      <c r="S23" s="186"/>
    </row>
    <row r="24" spans="1:19" s="154" customFormat="1" ht="13.5" customHeight="1">
      <c r="A24" s="232" t="s">
        <v>79</v>
      </c>
      <c r="B24" s="230">
        <v>7</v>
      </c>
      <c r="C24" s="230">
        <v>8</v>
      </c>
      <c r="D24" s="230">
        <v>10</v>
      </c>
      <c r="E24" s="230">
        <v>11</v>
      </c>
      <c r="F24" s="230">
        <v>7</v>
      </c>
      <c r="G24" s="230">
        <v>20</v>
      </c>
      <c r="H24" s="230">
        <v>14</v>
      </c>
      <c r="I24" s="230">
        <v>6</v>
      </c>
      <c r="J24" s="230">
        <v>21</v>
      </c>
      <c r="K24" s="230">
        <v>15</v>
      </c>
      <c r="L24" s="230">
        <v>13</v>
      </c>
      <c r="N24" s="406">
        <v>5.6</v>
      </c>
      <c r="O24" s="406">
        <f t="shared" si="0"/>
        <v>13.8</v>
      </c>
      <c r="P24" s="187"/>
      <c r="Q24" s="357">
        <f>'C4 calc LA rates'!B61</f>
        <v>232730</v>
      </c>
      <c r="R24" s="186">
        <f t="shared" si="1"/>
        <v>0.05929618012288918</v>
      </c>
      <c r="S24" s="186"/>
    </row>
    <row r="25" spans="1:19" s="154" customFormat="1" ht="13.5" customHeight="1">
      <c r="A25" s="232" t="s">
        <v>78</v>
      </c>
      <c r="B25" s="230">
        <v>7</v>
      </c>
      <c r="C25" s="230">
        <v>9</v>
      </c>
      <c r="D25" s="230">
        <v>7</v>
      </c>
      <c r="E25" s="230">
        <v>9</v>
      </c>
      <c r="F25" s="230">
        <v>10</v>
      </c>
      <c r="G25" s="230">
        <v>5</v>
      </c>
      <c r="H25" s="230">
        <v>7</v>
      </c>
      <c r="I25" s="230">
        <v>17</v>
      </c>
      <c r="J25" s="230">
        <v>20</v>
      </c>
      <c r="K25" s="230">
        <v>13</v>
      </c>
      <c r="L25" s="230">
        <v>10</v>
      </c>
      <c r="N25" s="406">
        <v>10</v>
      </c>
      <c r="O25" s="406">
        <f t="shared" si="0"/>
        <v>13.4</v>
      </c>
      <c r="P25" s="187"/>
      <c r="Q25" s="357">
        <f>'C4 calc LA rates'!B62</f>
        <v>81220</v>
      </c>
      <c r="R25" s="186">
        <f t="shared" si="1"/>
        <v>0.1649839940901256</v>
      </c>
      <c r="S25" s="186"/>
    </row>
    <row r="26" spans="1:19" s="154" customFormat="1" ht="13.5" customHeight="1">
      <c r="A26" s="232" t="s">
        <v>77</v>
      </c>
      <c r="B26" s="230">
        <v>3</v>
      </c>
      <c r="C26" s="230">
        <v>5</v>
      </c>
      <c r="D26" s="230">
        <v>5</v>
      </c>
      <c r="E26" s="230">
        <v>6</v>
      </c>
      <c r="F26" s="230">
        <v>1</v>
      </c>
      <c r="G26" s="230">
        <v>6</v>
      </c>
      <c r="H26" s="230">
        <v>9</v>
      </c>
      <c r="I26" s="230">
        <v>7</v>
      </c>
      <c r="J26" s="230">
        <v>4</v>
      </c>
      <c r="K26" s="230">
        <v>8</v>
      </c>
      <c r="L26" s="230">
        <v>8</v>
      </c>
      <c r="N26" s="406">
        <v>3.4</v>
      </c>
      <c r="O26" s="406">
        <f t="shared" si="0"/>
        <v>7.2</v>
      </c>
      <c r="P26" s="187"/>
      <c r="Q26" s="357">
        <f>'C4 calc LA rates'!B63</f>
        <v>83450</v>
      </c>
      <c r="R26" s="186">
        <f t="shared" si="1"/>
        <v>0.08627920910724984</v>
      </c>
      <c r="S26" s="186"/>
    </row>
    <row r="27" spans="1:19" s="154" customFormat="1" ht="13.5" customHeight="1">
      <c r="A27" s="232" t="s">
        <v>76</v>
      </c>
      <c r="B27" s="230">
        <v>3</v>
      </c>
      <c r="C27" s="230">
        <v>4</v>
      </c>
      <c r="D27" s="230">
        <v>2</v>
      </c>
      <c r="E27" s="230">
        <v>5</v>
      </c>
      <c r="F27" s="230">
        <v>5</v>
      </c>
      <c r="G27" s="230">
        <v>3</v>
      </c>
      <c r="H27" s="230">
        <v>7</v>
      </c>
      <c r="I27" s="230">
        <v>3</v>
      </c>
      <c r="J27" s="230">
        <v>10</v>
      </c>
      <c r="K27" s="230">
        <v>6</v>
      </c>
      <c r="L27" s="230">
        <v>5</v>
      </c>
      <c r="N27" s="406">
        <v>3</v>
      </c>
      <c r="O27" s="406">
        <f t="shared" si="0"/>
        <v>6.2</v>
      </c>
      <c r="P27" s="187"/>
      <c r="Q27" s="357">
        <f>'C4 calc LA rates'!B64</f>
        <v>93470</v>
      </c>
      <c r="R27" s="186">
        <f t="shared" si="1"/>
        <v>0.06633144324382155</v>
      </c>
      <c r="S27" s="186"/>
    </row>
    <row r="28" spans="1:19" s="154" customFormat="1" ht="13.5" customHeight="1">
      <c r="A28" s="232" t="s">
        <v>75</v>
      </c>
      <c r="B28" s="230">
        <v>9</v>
      </c>
      <c r="C28" s="230">
        <v>13</v>
      </c>
      <c r="D28" s="230">
        <v>6</v>
      </c>
      <c r="E28" s="230">
        <v>11</v>
      </c>
      <c r="F28" s="230">
        <v>18</v>
      </c>
      <c r="G28" s="230">
        <v>15</v>
      </c>
      <c r="H28" s="230">
        <v>19</v>
      </c>
      <c r="I28" s="230">
        <v>12</v>
      </c>
      <c r="J28" s="230">
        <v>16</v>
      </c>
      <c r="K28" s="230">
        <v>19</v>
      </c>
      <c r="L28" s="230">
        <v>11</v>
      </c>
      <c r="N28" s="406">
        <v>10.8</v>
      </c>
      <c r="O28" s="406">
        <f t="shared" si="0"/>
        <v>15.4</v>
      </c>
      <c r="P28" s="187"/>
      <c r="Q28" s="357">
        <f>'C4 calc LA rates'!B65</f>
        <v>138090</v>
      </c>
      <c r="R28" s="186">
        <f t="shared" si="1"/>
        <v>0.11152147150409153</v>
      </c>
      <c r="S28" s="186"/>
    </row>
    <row r="29" spans="1:19" s="154" customFormat="1" ht="13.5" customHeight="1">
      <c r="A29" s="229" t="s">
        <v>74</v>
      </c>
      <c r="B29" s="230">
        <v>22</v>
      </c>
      <c r="C29" s="230">
        <v>20</v>
      </c>
      <c r="D29" s="230">
        <v>25</v>
      </c>
      <c r="E29" s="230">
        <v>24</v>
      </c>
      <c r="F29" s="230">
        <v>27</v>
      </c>
      <c r="G29" s="230">
        <v>30</v>
      </c>
      <c r="H29" s="230">
        <v>35</v>
      </c>
      <c r="I29" s="230">
        <v>36</v>
      </c>
      <c r="J29" s="230">
        <v>27</v>
      </c>
      <c r="K29" s="230">
        <v>38</v>
      </c>
      <c r="L29" s="230">
        <v>38</v>
      </c>
      <c r="N29" s="406">
        <v>18.2</v>
      </c>
      <c r="O29" s="406">
        <f t="shared" si="0"/>
        <v>34.8</v>
      </c>
      <c r="P29" s="187"/>
      <c r="Q29" s="357">
        <f>'C4 calc LA rates'!B66</f>
        <v>337720</v>
      </c>
      <c r="R29" s="186">
        <f t="shared" si="1"/>
        <v>0.10304394172687434</v>
      </c>
      <c r="S29" s="186"/>
    </row>
    <row r="30" spans="1:19" s="154" customFormat="1" ht="13.5" customHeight="1">
      <c r="A30" s="232" t="s">
        <v>73</v>
      </c>
      <c r="B30" s="230">
        <v>0</v>
      </c>
      <c r="C30" s="230">
        <v>0</v>
      </c>
      <c r="D30" s="230">
        <v>0</v>
      </c>
      <c r="E30" s="230">
        <v>1</v>
      </c>
      <c r="F30" s="230">
        <v>0</v>
      </c>
      <c r="G30" s="230">
        <v>1</v>
      </c>
      <c r="H30" s="230">
        <v>0</v>
      </c>
      <c r="I30" s="230">
        <v>2</v>
      </c>
      <c r="J30" s="230">
        <v>0</v>
      </c>
      <c r="K30" s="230">
        <v>1</v>
      </c>
      <c r="L30" s="230">
        <v>1</v>
      </c>
      <c r="N30" s="406">
        <v>0</v>
      </c>
      <c r="O30" s="406">
        <f t="shared" si="0"/>
        <v>0.8</v>
      </c>
      <c r="P30" s="187"/>
      <c r="Q30" s="357">
        <f>'C4 calc LA rates'!B67</f>
        <v>21420</v>
      </c>
      <c r="R30" s="186">
        <f t="shared" si="1"/>
        <v>0.03734827264239029</v>
      </c>
      <c r="S30" s="186"/>
    </row>
    <row r="31" spans="1:19" s="154" customFormat="1" ht="13.5" customHeight="1">
      <c r="A31" s="229" t="s">
        <v>72</v>
      </c>
      <c r="B31" s="230">
        <v>5</v>
      </c>
      <c r="C31" s="230">
        <v>4</v>
      </c>
      <c r="D31" s="230">
        <v>7</v>
      </c>
      <c r="E31" s="230">
        <v>8</v>
      </c>
      <c r="F31" s="230">
        <v>3</v>
      </c>
      <c r="G31" s="230">
        <v>16</v>
      </c>
      <c r="H31" s="230">
        <v>5</v>
      </c>
      <c r="I31" s="230">
        <v>3</v>
      </c>
      <c r="J31" s="230">
        <v>5</v>
      </c>
      <c r="K31" s="230">
        <v>8</v>
      </c>
      <c r="L31" s="230">
        <v>3</v>
      </c>
      <c r="N31" s="406">
        <v>3.6</v>
      </c>
      <c r="O31" s="406">
        <f t="shared" si="0"/>
        <v>4.8</v>
      </c>
      <c r="P31" s="187"/>
      <c r="Q31" s="357">
        <f>'C4 calc LA rates'!B68</f>
        <v>146850</v>
      </c>
      <c r="R31" s="186">
        <f t="shared" si="1"/>
        <v>0.03268641470888662</v>
      </c>
      <c r="S31" s="186"/>
    </row>
    <row r="32" spans="1:19" s="154" customFormat="1" ht="13.5" customHeight="1">
      <c r="A32" s="229" t="s">
        <v>71</v>
      </c>
      <c r="B32" s="230">
        <v>11</v>
      </c>
      <c r="C32" s="230">
        <v>14</v>
      </c>
      <c r="D32" s="230">
        <v>10</v>
      </c>
      <c r="E32" s="230">
        <v>17</v>
      </c>
      <c r="F32" s="230">
        <v>21</v>
      </c>
      <c r="G32" s="230">
        <v>27</v>
      </c>
      <c r="H32" s="230">
        <v>26</v>
      </c>
      <c r="I32" s="230">
        <v>19</v>
      </c>
      <c r="J32" s="230">
        <v>24</v>
      </c>
      <c r="K32" s="230">
        <v>26</v>
      </c>
      <c r="L32" s="230">
        <v>13</v>
      </c>
      <c r="N32" s="406">
        <v>9.4</v>
      </c>
      <c r="O32" s="406">
        <f t="shared" si="0"/>
        <v>21.6</v>
      </c>
      <c r="P32" s="187"/>
      <c r="Q32" s="357">
        <f>'C4 calc LA rates'!B69</f>
        <v>174700</v>
      </c>
      <c r="R32" s="186">
        <f t="shared" si="1"/>
        <v>0.12364052661705781</v>
      </c>
      <c r="S32" s="186"/>
    </row>
    <row r="33" spans="1:19" s="154" customFormat="1" ht="13.5" customHeight="1">
      <c r="A33" s="229" t="s">
        <v>70</v>
      </c>
      <c r="B33" s="230">
        <v>2</v>
      </c>
      <c r="C33" s="230">
        <v>2</v>
      </c>
      <c r="D33" s="230">
        <v>7</v>
      </c>
      <c r="E33" s="230">
        <v>2</v>
      </c>
      <c r="F33" s="230">
        <v>4</v>
      </c>
      <c r="G33" s="230">
        <v>7</v>
      </c>
      <c r="H33" s="230">
        <v>5</v>
      </c>
      <c r="I33" s="230">
        <v>9</v>
      </c>
      <c r="J33" s="230">
        <v>8</v>
      </c>
      <c r="K33" s="230">
        <v>7</v>
      </c>
      <c r="L33" s="230">
        <v>8</v>
      </c>
      <c r="N33" s="406">
        <v>0.8</v>
      </c>
      <c r="O33" s="406">
        <f t="shared" si="0"/>
        <v>7.4</v>
      </c>
      <c r="P33" s="187"/>
      <c r="Q33" s="357">
        <f>'C4 calc LA rates'!B70</f>
        <v>113880</v>
      </c>
      <c r="R33" s="186">
        <f t="shared" si="1"/>
        <v>0.06498068141903758</v>
      </c>
      <c r="S33" s="186"/>
    </row>
    <row r="34" spans="1:19" s="154" customFormat="1" ht="13.5" customHeight="1">
      <c r="A34" s="229" t="s">
        <v>69</v>
      </c>
      <c r="B34" s="230">
        <v>0</v>
      </c>
      <c r="C34" s="230">
        <v>0</v>
      </c>
      <c r="D34" s="230">
        <v>1</v>
      </c>
      <c r="E34" s="230">
        <v>2</v>
      </c>
      <c r="F34" s="230">
        <v>2</v>
      </c>
      <c r="G34" s="230">
        <v>1</v>
      </c>
      <c r="H34" s="230">
        <v>0</v>
      </c>
      <c r="I34" s="230">
        <v>2</v>
      </c>
      <c r="J34" s="230">
        <v>3</v>
      </c>
      <c r="K34" s="230">
        <v>2</v>
      </c>
      <c r="L34" s="230">
        <v>0</v>
      </c>
      <c r="N34" s="406">
        <v>0.6</v>
      </c>
      <c r="O34" s="406">
        <f t="shared" si="0"/>
        <v>1.4</v>
      </c>
      <c r="P34" s="187"/>
      <c r="Q34" s="357">
        <f>'C4 calc LA rates'!B71</f>
        <v>23240</v>
      </c>
      <c r="R34" s="186">
        <f t="shared" si="1"/>
        <v>0.060240963855421686</v>
      </c>
      <c r="S34" s="186"/>
    </row>
    <row r="35" spans="1:19" s="154" customFormat="1" ht="13.5" customHeight="1">
      <c r="A35" s="229" t="s">
        <v>68</v>
      </c>
      <c r="B35" s="230">
        <v>7</v>
      </c>
      <c r="C35" s="230">
        <v>3</v>
      </c>
      <c r="D35" s="230">
        <v>5</v>
      </c>
      <c r="E35" s="230">
        <v>5</v>
      </c>
      <c r="F35" s="230">
        <v>5</v>
      </c>
      <c r="G35" s="230">
        <v>12</v>
      </c>
      <c r="H35" s="230">
        <v>8</v>
      </c>
      <c r="I35" s="230">
        <v>8</v>
      </c>
      <c r="J35" s="230">
        <v>14</v>
      </c>
      <c r="K35" s="230">
        <v>9</v>
      </c>
      <c r="L35" s="230">
        <v>13</v>
      </c>
      <c r="N35" s="406">
        <v>6.8</v>
      </c>
      <c r="O35" s="406">
        <f t="shared" si="0"/>
        <v>10.4</v>
      </c>
      <c r="P35" s="187"/>
      <c r="Q35" s="357">
        <f>'C4 calc LA rates'!B72</f>
        <v>112980</v>
      </c>
      <c r="R35" s="186">
        <f t="shared" si="1"/>
        <v>0.09205169056470172</v>
      </c>
      <c r="S35" s="186"/>
    </row>
    <row r="36" spans="1:19" s="154" customFormat="1" ht="13.5" customHeight="1">
      <c r="A36" s="229" t="s">
        <v>67</v>
      </c>
      <c r="B36" s="230">
        <v>8</v>
      </c>
      <c r="C36" s="230">
        <v>17</v>
      </c>
      <c r="D36" s="230">
        <v>16</v>
      </c>
      <c r="E36" s="230">
        <v>22</v>
      </c>
      <c r="F36" s="230">
        <v>31</v>
      </c>
      <c r="G36" s="230">
        <v>23</v>
      </c>
      <c r="H36" s="230">
        <v>19</v>
      </c>
      <c r="I36" s="230">
        <v>26</v>
      </c>
      <c r="J36" s="230">
        <v>34</v>
      </c>
      <c r="K36" s="230">
        <v>29</v>
      </c>
      <c r="L36" s="230">
        <v>37</v>
      </c>
      <c r="N36" s="406">
        <v>13.4</v>
      </c>
      <c r="O36" s="406">
        <f t="shared" si="0"/>
        <v>29</v>
      </c>
      <c r="P36" s="187"/>
      <c r="Q36" s="357">
        <f>'C4 calc LA rates'!B73</f>
        <v>313900</v>
      </c>
      <c r="R36" s="186">
        <f t="shared" si="1"/>
        <v>0.09238611022618669</v>
      </c>
      <c r="S36" s="186"/>
    </row>
    <row r="37" spans="1:19" s="154" customFormat="1" ht="13.5" customHeight="1">
      <c r="A37" s="229" t="s">
        <v>66</v>
      </c>
      <c r="B37" s="230">
        <v>4</v>
      </c>
      <c r="C37" s="230">
        <v>4</v>
      </c>
      <c r="D37" s="230">
        <v>3</v>
      </c>
      <c r="E37" s="230">
        <v>7</v>
      </c>
      <c r="F37" s="230">
        <v>6</v>
      </c>
      <c r="G37" s="230">
        <v>9</v>
      </c>
      <c r="H37" s="230">
        <v>6</v>
      </c>
      <c r="I37" s="230">
        <v>7</v>
      </c>
      <c r="J37" s="230">
        <v>9</v>
      </c>
      <c r="K37" s="230">
        <v>6</v>
      </c>
      <c r="L37" s="230">
        <v>6</v>
      </c>
      <c r="N37" s="406">
        <v>4.2</v>
      </c>
      <c r="O37" s="406">
        <f t="shared" si="0"/>
        <v>6.8</v>
      </c>
      <c r="P37" s="187"/>
      <c r="Q37" s="357">
        <f>'C4 calc LA rates'!B74</f>
        <v>90330</v>
      </c>
      <c r="R37" s="186">
        <f t="shared" si="1"/>
        <v>0.07527953060998561</v>
      </c>
      <c r="S37" s="186"/>
    </row>
    <row r="38" spans="1:19" s="154" customFormat="1" ht="13.5" customHeight="1">
      <c r="A38" s="229" t="s">
        <v>65</v>
      </c>
      <c r="B38" s="230">
        <v>6</v>
      </c>
      <c r="C38" s="230">
        <v>8</v>
      </c>
      <c r="D38" s="230">
        <v>15</v>
      </c>
      <c r="E38" s="230">
        <v>12</v>
      </c>
      <c r="F38" s="230">
        <v>16</v>
      </c>
      <c r="G38" s="230">
        <v>23</v>
      </c>
      <c r="H38" s="230">
        <v>13</v>
      </c>
      <c r="I38" s="230">
        <v>18</v>
      </c>
      <c r="J38" s="230">
        <v>17</v>
      </c>
      <c r="K38" s="230">
        <v>19</v>
      </c>
      <c r="L38" s="230">
        <v>8</v>
      </c>
      <c r="N38" s="406">
        <v>7</v>
      </c>
      <c r="O38" s="406">
        <f t="shared" si="0"/>
        <v>15</v>
      </c>
      <c r="P38" s="187"/>
      <c r="Q38" s="357">
        <f>'C4 calc LA rates'!B75</f>
        <v>90610</v>
      </c>
      <c r="R38" s="186">
        <f t="shared" si="1"/>
        <v>0.16554464187175807</v>
      </c>
      <c r="S38" s="186"/>
    </row>
    <row r="39" spans="1:19" s="154" customFormat="1" ht="13.5" customHeight="1">
      <c r="A39" s="229" t="s">
        <v>64</v>
      </c>
      <c r="B39" s="230">
        <v>7</v>
      </c>
      <c r="C39" s="230">
        <v>12</v>
      </c>
      <c r="D39" s="230">
        <v>7</v>
      </c>
      <c r="E39" s="230">
        <v>7</v>
      </c>
      <c r="F39" s="230">
        <v>6</v>
      </c>
      <c r="G39" s="230">
        <v>15</v>
      </c>
      <c r="H39" s="230">
        <v>21</v>
      </c>
      <c r="I39" s="230">
        <v>12</v>
      </c>
      <c r="J39" s="230">
        <v>13</v>
      </c>
      <c r="K39" s="230">
        <v>19</v>
      </c>
      <c r="L39" s="230">
        <v>10</v>
      </c>
      <c r="M39" s="188"/>
      <c r="N39" s="406">
        <v>6.4</v>
      </c>
      <c r="O39" s="406">
        <f t="shared" si="0"/>
        <v>15</v>
      </c>
      <c r="P39" s="233"/>
      <c r="Q39" s="357">
        <f>'C4 calc LA rates'!B76</f>
        <v>175300</v>
      </c>
      <c r="R39" s="234">
        <f t="shared" si="1"/>
        <v>0.08556759840273816</v>
      </c>
      <c r="S39" s="234"/>
    </row>
    <row r="40" spans="1:19" ht="6" customHeight="1" thickBot="1">
      <c r="A40" s="25"/>
      <c r="B40" s="28"/>
      <c r="C40" s="28"/>
      <c r="D40" s="28"/>
      <c r="E40" s="28"/>
      <c r="F40" s="29"/>
      <c r="G40" s="29"/>
      <c r="H40" s="29"/>
      <c r="I40" s="29"/>
      <c r="J40" s="29"/>
      <c r="K40" s="29"/>
      <c r="L40" s="29"/>
      <c r="M40" s="28"/>
      <c r="N40" s="30"/>
      <c r="O40" s="30"/>
      <c r="P40" s="30"/>
      <c r="Q40" s="31"/>
      <c r="R40" s="32"/>
      <c r="S40" s="32"/>
    </row>
    <row r="41" ht="15"/>
    <row r="42" s="154" customFormat="1" ht="12.75" customHeight="1">
      <c r="A42" s="58" t="s">
        <v>316</v>
      </c>
    </row>
  </sheetData>
  <sheetProtection/>
  <mergeCells count="3">
    <mergeCell ref="A1:Q1"/>
    <mergeCell ref="N3:O3"/>
    <mergeCell ref="R1:T1"/>
  </mergeCells>
  <hyperlinks>
    <hyperlink ref="R1:T1" location="Contents!A1" display="Back to contents"/>
  </hyperlinks>
  <printOptions/>
  <pageMargins left="0.75" right="0.75" top="0.66" bottom="0.65" header="0.5" footer="0.5"/>
  <pageSetup fitToHeight="1" fitToWidth="1" horizontalDpi="600" verticalDpi="600" orientation="landscape" paperSize="9" scale="83" r:id="rId1"/>
  <ignoredErrors>
    <ignoredError sqref="O6:O39" formulaRange="1"/>
  </ignoredErrors>
</worksheet>
</file>

<file path=xl/worksheets/sheet19.xml><?xml version="1.0" encoding="utf-8"?>
<worksheet xmlns="http://schemas.openxmlformats.org/spreadsheetml/2006/main" xmlns:r="http://schemas.openxmlformats.org/officeDocument/2006/relationships">
  <sheetPr>
    <pageSetUpPr fitToPage="1"/>
  </sheetPr>
  <dimension ref="A1:J98"/>
  <sheetViews>
    <sheetView zoomScalePageLayoutView="0" workbookViewId="0" topLeftCell="A1">
      <selection activeCell="A1" sqref="A1:G1"/>
    </sheetView>
  </sheetViews>
  <sheetFormatPr defaultColWidth="9.16015625" defaultRowHeight="11.25" customHeight="1"/>
  <cols>
    <col min="1" max="1" width="24.83203125" style="2" customWidth="1"/>
    <col min="2" max="2" width="18.16015625" style="2" customWidth="1"/>
    <col min="3" max="3" width="16.83203125" style="2" customWidth="1"/>
    <col min="4" max="4" width="15" style="2" customWidth="1"/>
    <col min="5" max="5" width="19.33203125" style="2" customWidth="1"/>
    <col min="6" max="6" width="15" style="2" customWidth="1"/>
    <col min="7" max="7" width="18.66015625" style="3" customWidth="1"/>
    <col min="8" max="8" width="36.33203125" style="2" customWidth="1"/>
    <col min="9" max="16384" width="9.16015625" style="2" customWidth="1"/>
  </cols>
  <sheetData>
    <row r="1" spans="1:10" s="1" customFormat="1" ht="18" customHeight="1">
      <c r="A1" s="587" t="s">
        <v>550</v>
      </c>
      <c r="B1" s="587"/>
      <c r="C1" s="587"/>
      <c r="D1" s="587"/>
      <c r="E1" s="587"/>
      <c r="F1" s="587"/>
      <c r="G1" s="587"/>
      <c r="H1" s="582" t="s">
        <v>710</v>
      </c>
      <c r="I1" s="582"/>
      <c r="J1" s="582"/>
    </row>
    <row r="2" spans="1:7" s="1" customFormat="1" ht="12.75" customHeight="1">
      <c r="A2" s="6"/>
      <c r="B2" s="5"/>
      <c r="C2" s="5"/>
      <c r="D2" s="5"/>
      <c r="E2" s="5"/>
      <c r="F2" s="5"/>
      <c r="G2" s="8"/>
    </row>
    <row r="3" spans="1:7" s="1" customFormat="1" ht="6" customHeight="1">
      <c r="A3" s="6"/>
      <c r="B3" s="5"/>
      <c r="C3" s="5"/>
      <c r="D3" s="5"/>
      <c r="E3" s="5"/>
      <c r="F3" s="5"/>
      <c r="G3" s="8"/>
    </row>
    <row r="4" spans="1:7" s="149" customFormat="1" ht="12.75" customHeight="1">
      <c r="A4" s="583" t="s">
        <v>101</v>
      </c>
      <c r="B4" s="583" t="s">
        <v>216</v>
      </c>
      <c r="C4" s="600" t="s">
        <v>188</v>
      </c>
      <c r="D4" s="600"/>
      <c r="E4" s="600"/>
      <c r="F4" s="600"/>
      <c r="G4" s="600"/>
    </row>
    <row r="5" spans="1:7" s="149" customFormat="1" ht="12.75" customHeight="1">
      <c r="A5" s="632"/>
      <c r="B5" s="632"/>
      <c r="C5" s="626" t="s">
        <v>52</v>
      </c>
      <c r="D5" s="626" t="s">
        <v>217</v>
      </c>
      <c r="E5" s="626" t="s">
        <v>269</v>
      </c>
      <c r="F5" s="626" t="s">
        <v>219</v>
      </c>
      <c r="G5" s="626" t="s">
        <v>220</v>
      </c>
    </row>
    <row r="6" spans="1:7" s="149" customFormat="1" ht="12.75">
      <c r="A6" s="632"/>
      <c r="B6" s="632"/>
      <c r="C6" s="627"/>
      <c r="D6" s="627"/>
      <c r="E6" s="627"/>
      <c r="F6" s="627"/>
      <c r="G6" s="627"/>
    </row>
    <row r="7" spans="1:7" s="149" customFormat="1" ht="12.75">
      <c r="A7" s="699"/>
      <c r="B7" s="699"/>
      <c r="C7" s="202" t="s">
        <v>56</v>
      </c>
      <c r="D7" s="202" t="s">
        <v>53</v>
      </c>
      <c r="E7" s="202" t="s">
        <v>54</v>
      </c>
      <c r="F7" s="202" t="s">
        <v>61</v>
      </c>
      <c r="G7" s="238" t="s">
        <v>55</v>
      </c>
    </row>
    <row r="8" spans="1:7" s="149" customFormat="1" ht="7.5" customHeight="1">
      <c r="A8" s="239"/>
      <c r="B8" s="84"/>
      <c r="C8" s="142"/>
      <c r="D8" s="142"/>
      <c r="E8" s="142"/>
      <c r="F8" s="142"/>
      <c r="G8" s="143"/>
    </row>
    <row r="9" spans="1:7" s="149" customFormat="1" ht="15" customHeight="1">
      <c r="A9" s="386" t="s">
        <v>382</v>
      </c>
      <c r="B9" s="84"/>
      <c r="C9" s="142"/>
      <c r="D9" s="142"/>
      <c r="E9" s="142"/>
      <c r="F9" s="142"/>
      <c r="G9" s="143"/>
    </row>
    <row r="10" spans="1:7" s="149" customFormat="1" ht="6" customHeight="1">
      <c r="A10" s="239"/>
      <c r="B10" s="84"/>
      <c r="C10" s="142"/>
      <c r="D10" s="142"/>
      <c r="E10" s="142"/>
      <c r="F10" s="142"/>
      <c r="G10" s="143"/>
    </row>
    <row r="11" spans="1:7" s="149" customFormat="1" ht="15" customHeight="1">
      <c r="A11" s="141" t="s">
        <v>33</v>
      </c>
      <c r="B11" s="399">
        <v>526</v>
      </c>
      <c r="C11" s="399">
        <v>22</v>
      </c>
      <c r="D11" s="399">
        <v>365</v>
      </c>
      <c r="E11" s="399">
        <v>50</v>
      </c>
      <c r="F11" s="399">
        <v>1</v>
      </c>
      <c r="G11" s="399">
        <v>88</v>
      </c>
    </row>
    <row r="12" spans="1:7" s="149" customFormat="1" ht="6" customHeight="1">
      <c r="A12" s="147"/>
      <c r="B12" s="420"/>
      <c r="C12" s="420"/>
      <c r="D12" s="420"/>
      <c r="E12" s="420"/>
      <c r="F12" s="402"/>
      <c r="G12" s="420"/>
    </row>
    <row r="13" spans="1:7" s="149" customFormat="1" ht="12" customHeight="1">
      <c r="A13" s="240" t="s">
        <v>93</v>
      </c>
      <c r="B13" s="390">
        <v>24</v>
      </c>
      <c r="C13" s="390">
        <v>1</v>
      </c>
      <c r="D13" s="390">
        <v>19</v>
      </c>
      <c r="E13" s="390">
        <v>2</v>
      </c>
      <c r="F13" s="390">
        <v>0</v>
      </c>
      <c r="G13" s="390">
        <v>2</v>
      </c>
    </row>
    <row r="14" spans="1:7" s="149" customFormat="1" ht="12" customHeight="1">
      <c r="A14" s="240" t="s">
        <v>92</v>
      </c>
      <c r="B14" s="390">
        <v>21</v>
      </c>
      <c r="C14" s="390">
        <v>1</v>
      </c>
      <c r="D14" s="390">
        <v>18</v>
      </c>
      <c r="E14" s="390">
        <v>2</v>
      </c>
      <c r="F14" s="390">
        <v>0</v>
      </c>
      <c r="G14" s="390">
        <v>0</v>
      </c>
    </row>
    <row r="15" spans="1:7" s="149" customFormat="1" ht="12" customHeight="1">
      <c r="A15" s="240" t="s">
        <v>91</v>
      </c>
      <c r="B15" s="390">
        <v>10</v>
      </c>
      <c r="C15" s="390">
        <v>0</v>
      </c>
      <c r="D15" s="390">
        <v>7</v>
      </c>
      <c r="E15" s="390">
        <v>1</v>
      </c>
      <c r="F15" s="390">
        <v>1</v>
      </c>
      <c r="G15" s="390">
        <v>1</v>
      </c>
    </row>
    <row r="16" spans="1:7" s="149" customFormat="1" ht="12" customHeight="1">
      <c r="A16" s="240" t="s">
        <v>90</v>
      </c>
      <c r="B16" s="390">
        <v>5</v>
      </c>
      <c r="C16" s="390">
        <v>0</v>
      </c>
      <c r="D16" s="390">
        <v>4</v>
      </c>
      <c r="E16" s="390">
        <v>0</v>
      </c>
      <c r="F16" s="390">
        <v>0</v>
      </c>
      <c r="G16" s="390">
        <v>1</v>
      </c>
    </row>
    <row r="17" spans="1:7" s="149" customFormat="1" ht="12" customHeight="1">
      <c r="A17" s="240" t="s">
        <v>89</v>
      </c>
      <c r="B17" s="390">
        <v>7</v>
      </c>
      <c r="C17" s="390">
        <v>0</v>
      </c>
      <c r="D17" s="390">
        <v>4</v>
      </c>
      <c r="E17" s="390">
        <v>1</v>
      </c>
      <c r="F17" s="390">
        <v>0</v>
      </c>
      <c r="G17" s="390">
        <v>2</v>
      </c>
    </row>
    <row r="18" spans="1:7" s="149" customFormat="1" ht="12" customHeight="1">
      <c r="A18" s="240" t="s">
        <v>36</v>
      </c>
      <c r="B18" s="390">
        <v>9</v>
      </c>
      <c r="C18" s="390">
        <v>0</v>
      </c>
      <c r="D18" s="390">
        <v>8</v>
      </c>
      <c r="E18" s="390">
        <v>1</v>
      </c>
      <c r="F18" s="390">
        <v>0</v>
      </c>
      <c r="G18" s="390">
        <v>0</v>
      </c>
    </row>
    <row r="19" spans="1:7" s="149" customFormat="1" ht="12" customHeight="1">
      <c r="A19" s="240" t="s">
        <v>88</v>
      </c>
      <c r="B19" s="390">
        <v>23</v>
      </c>
      <c r="C19" s="390">
        <v>0</v>
      </c>
      <c r="D19" s="390">
        <v>20</v>
      </c>
      <c r="E19" s="390">
        <v>2</v>
      </c>
      <c r="F19" s="390">
        <v>0</v>
      </c>
      <c r="G19" s="390">
        <v>1</v>
      </c>
    </row>
    <row r="20" spans="1:7" s="149" customFormat="1" ht="12" customHeight="1">
      <c r="A20" s="240" t="s">
        <v>87</v>
      </c>
      <c r="B20" s="390">
        <v>12</v>
      </c>
      <c r="C20" s="390">
        <v>0</v>
      </c>
      <c r="D20" s="390">
        <v>10</v>
      </c>
      <c r="E20" s="390">
        <v>2</v>
      </c>
      <c r="F20" s="390">
        <v>0</v>
      </c>
      <c r="G20" s="390">
        <v>0</v>
      </c>
    </row>
    <row r="21" spans="1:7" s="149" customFormat="1" ht="12" customHeight="1">
      <c r="A21" s="240" t="s">
        <v>86</v>
      </c>
      <c r="B21" s="390">
        <v>1</v>
      </c>
      <c r="C21" s="390">
        <v>0</v>
      </c>
      <c r="D21" s="390">
        <v>1</v>
      </c>
      <c r="E21" s="390">
        <v>0</v>
      </c>
      <c r="F21" s="390">
        <v>0</v>
      </c>
      <c r="G21" s="390">
        <v>0</v>
      </c>
    </row>
    <row r="22" spans="1:7" s="149" customFormat="1" ht="12" customHeight="1">
      <c r="A22" s="240" t="s">
        <v>85</v>
      </c>
      <c r="B22" s="390">
        <v>8</v>
      </c>
      <c r="C22" s="390">
        <v>1</v>
      </c>
      <c r="D22" s="390">
        <v>5</v>
      </c>
      <c r="E22" s="390">
        <v>0</v>
      </c>
      <c r="F22" s="390">
        <v>0</v>
      </c>
      <c r="G22" s="390">
        <v>2</v>
      </c>
    </row>
    <row r="23" spans="1:7" s="149" customFormat="1" ht="12" customHeight="1">
      <c r="A23" s="241" t="s">
        <v>84</v>
      </c>
      <c r="B23" s="390">
        <v>3</v>
      </c>
      <c r="C23" s="390">
        <v>0</v>
      </c>
      <c r="D23" s="390">
        <v>2</v>
      </c>
      <c r="E23" s="390">
        <v>1</v>
      </c>
      <c r="F23" s="390">
        <v>0</v>
      </c>
      <c r="G23" s="390">
        <v>0</v>
      </c>
    </row>
    <row r="24" spans="1:7" s="149" customFormat="1" ht="12" customHeight="1">
      <c r="A24" s="240" t="s">
        <v>83</v>
      </c>
      <c r="B24" s="390">
        <v>64</v>
      </c>
      <c r="C24" s="390">
        <v>3</v>
      </c>
      <c r="D24" s="390">
        <v>28</v>
      </c>
      <c r="E24" s="390">
        <v>4</v>
      </c>
      <c r="F24" s="390">
        <v>0</v>
      </c>
      <c r="G24" s="390">
        <v>29</v>
      </c>
    </row>
    <row r="25" spans="1:7" s="149" customFormat="1" ht="12" customHeight="1">
      <c r="A25" s="241" t="s">
        <v>82</v>
      </c>
      <c r="B25" s="390">
        <v>2</v>
      </c>
      <c r="C25" s="390">
        <v>0</v>
      </c>
      <c r="D25" s="390">
        <v>1</v>
      </c>
      <c r="E25" s="390">
        <v>1</v>
      </c>
      <c r="F25" s="390">
        <v>0</v>
      </c>
      <c r="G25" s="390">
        <v>0</v>
      </c>
    </row>
    <row r="26" spans="1:7" s="149" customFormat="1" ht="12" customHeight="1">
      <c r="A26" s="241" t="s">
        <v>81</v>
      </c>
      <c r="B26" s="390">
        <v>11</v>
      </c>
      <c r="C26" s="390">
        <v>0</v>
      </c>
      <c r="D26" s="390">
        <v>5</v>
      </c>
      <c r="E26" s="390">
        <v>1</v>
      </c>
      <c r="F26" s="390">
        <v>0</v>
      </c>
      <c r="G26" s="390">
        <v>5</v>
      </c>
    </row>
    <row r="27" spans="1:7" s="149" customFormat="1" ht="12" customHeight="1">
      <c r="A27" s="241" t="s">
        <v>37</v>
      </c>
      <c r="B27" s="390">
        <v>39</v>
      </c>
      <c r="C27" s="390">
        <v>2</v>
      </c>
      <c r="D27" s="390">
        <v>14</v>
      </c>
      <c r="E27" s="390">
        <v>1</v>
      </c>
      <c r="F27" s="390">
        <v>0</v>
      </c>
      <c r="G27" s="390">
        <v>22</v>
      </c>
    </row>
    <row r="28" spans="1:7" s="149" customFormat="1" ht="12" customHeight="1">
      <c r="A28" s="241" t="s">
        <v>80</v>
      </c>
      <c r="B28" s="390">
        <v>103</v>
      </c>
      <c r="C28" s="390">
        <v>4</v>
      </c>
      <c r="D28" s="390">
        <v>85</v>
      </c>
      <c r="E28" s="390">
        <v>11</v>
      </c>
      <c r="F28" s="390">
        <v>0</v>
      </c>
      <c r="G28" s="390">
        <v>3</v>
      </c>
    </row>
    <row r="29" spans="1:7" s="149" customFormat="1" ht="12" customHeight="1">
      <c r="A29" s="241" t="s">
        <v>79</v>
      </c>
      <c r="B29" s="390">
        <v>13</v>
      </c>
      <c r="C29" s="390">
        <v>0</v>
      </c>
      <c r="D29" s="390">
        <v>9</v>
      </c>
      <c r="E29" s="390">
        <v>2</v>
      </c>
      <c r="F29" s="390">
        <v>0</v>
      </c>
      <c r="G29" s="390">
        <v>2</v>
      </c>
    </row>
    <row r="30" spans="1:7" s="149" customFormat="1" ht="12" customHeight="1">
      <c r="A30" s="241" t="s">
        <v>78</v>
      </c>
      <c r="B30" s="390">
        <v>10</v>
      </c>
      <c r="C30" s="390">
        <v>0</v>
      </c>
      <c r="D30" s="390">
        <v>10</v>
      </c>
      <c r="E30" s="390">
        <v>0</v>
      </c>
      <c r="F30" s="390">
        <v>0</v>
      </c>
      <c r="G30" s="390">
        <v>0</v>
      </c>
    </row>
    <row r="31" spans="1:7" s="149" customFormat="1" ht="12" customHeight="1">
      <c r="A31" s="241" t="s">
        <v>77</v>
      </c>
      <c r="B31" s="390">
        <v>8</v>
      </c>
      <c r="C31" s="390">
        <v>1</v>
      </c>
      <c r="D31" s="390">
        <v>5</v>
      </c>
      <c r="E31" s="390">
        <v>0</v>
      </c>
      <c r="F31" s="390">
        <v>0</v>
      </c>
      <c r="G31" s="390">
        <v>2</v>
      </c>
    </row>
    <row r="32" spans="1:7" s="149" customFormat="1" ht="12" customHeight="1">
      <c r="A32" s="241" t="s">
        <v>76</v>
      </c>
      <c r="B32" s="390">
        <v>5</v>
      </c>
      <c r="C32" s="390">
        <v>0</v>
      </c>
      <c r="D32" s="390">
        <v>3</v>
      </c>
      <c r="E32" s="390">
        <v>1</v>
      </c>
      <c r="F32" s="390">
        <v>0</v>
      </c>
      <c r="G32" s="390">
        <v>1</v>
      </c>
    </row>
    <row r="33" spans="1:7" s="149" customFormat="1" ht="12" customHeight="1">
      <c r="A33" s="241" t="s">
        <v>75</v>
      </c>
      <c r="B33" s="390">
        <v>11</v>
      </c>
      <c r="C33" s="390">
        <v>1</v>
      </c>
      <c r="D33" s="390">
        <v>8</v>
      </c>
      <c r="E33" s="390">
        <v>2</v>
      </c>
      <c r="F33" s="390">
        <v>0</v>
      </c>
      <c r="G33" s="390">
        <v>0</v>
      </c>
    </row>
    <row r="34" spans="1:7" s="149" customFormat="1" ht="12" customHeight="1">
      <c r="A34" s="240" t="s">
        <v>74</v>
      </c>
      <c r="B34" s="390">
        <v>38</v>
      </c>
      <c r="C34" s="390">
        <v>2</v>
      </c>
      <c r="D34" s="390">
        <v>27</v>
      </c>
      <c r="E34" s="390">
        <v>8</v>
      </c>
      <c r="F34" s="390">
        <v>0</v>
      </c>
      <c r="G34" s="390">
        <v>1</v>
      </c>
    </row>
    <row r="35" spans="1:7" s="149" customFormat="1" ht="12" customHeight="1">
      <c r="A35" s="241" t="s">
        <v>73</v>
      </c>
      <c r="B35" s="390">
        <v>1</v>
      </c>
      <c r="C35" s="390">
        <v>0</v>
      </c>
      <c r="D35" s="390">
        <v>1</v>
      </c>
      <c r="E35" s="390">
        <v>0</v>
      </c>
      <c r="F35" s="390">
        <v>0</v>
      </c>
      <c r="G35" s="390">
        <v>0</v>
      </c>
    </row>
    <row r="36" spans="1:7" s="149" customFormat="1" ht="12" customHeight="1">
      <c r="A36" s="240" t="s">
        <v>72</v>
      </c>
      <c r="B36" s="390">
        <v>3</v>
      </c>
      <c r="C36" s="390">
        <v>0</v>
      </c>
      <c r="D36" s="390">
        <v>3</v>
      </c>
      <c r="E36" s="390">
        <v>0</v>
      </c>
      <c r="F36" s="390">
        <v>0</v>
      </c>
      <c r="G36" s="390">
        <v>0</v>
      </c>
    </row>
    <row r="37" spans="1:7" s="149" customFormat="1" ht="12" customHeight="1">
      <c r="A37" s="240" t="s">
        <v>71</v>
      </c>
      <c r="B37" s="390">
        <v>13</v>
      </c>
      <c r="C37" s="390">
        <v>1</v>
      </c>
      <c r="D37" s="390">
        <v>12</v>
      </c>
      <c r="E37" s="390">
        <v>0</v>
      </c>
      <c r="F37" s="390">
        <v>0</v>
      </c>
      <c r="G37" s="390">
        <v>0</v>
      </c>
    </row>
    <row r="38" spans="1:7" s="149" customFormat="1" ht="12" customHeight="1">
      <c r="A38" s="240" t="s">
        <v>70</v>
      </c>
      <c r="B38" s="390">
        <v>8</v>
      </c>
      <c r="C38" s="390">
        <v>1</v>
      </c>
      <c r="D38" s="390">
        <v>1</v>
      </c>
      <c r="E38" s="390">
        <v>1</v>
      </c>
      <c r="F38" s="390">
        <v>0</v>
      </c>
      <c r="G38" s="390">
        <v>5</v>
      </c>
    </row>
    <row r="39" spans="1:7" s="149" customFormat="1" ht="12" customHeight="1">
      <c r="A39" s="240" t="s">
        <v>69</v>
      </c>
      <c r="B39" s="390">
        <v>0</v>
      </c>
      <c r="C39" s="390">
        <v>0</v>
      </c>
      <c r="D39" s="390">
        <v>0</v>
      </c>
      <c r="E39" s="390">
        <v>0</v>
      </c>
      <c r="F39" s="390">
        <v>0</v>
      </c>
      <c r="G39" s="390">
        <v>0</v>
      </c>
    </row>
    <row r="40" spans="1:7" s="149" customFormat="1" ht="12" customHeight="1">
      <c r="A40" s="240" t="s">
        <v>68</v>
      </c>
      <c r="B40" s="390">
        <v>13</v>
      </c>
      <c r="C40" s="390">
        <v>1</v>
      </c>
      <c r="D40" s="390">
        <v>10</v>
      </c>
      <c r="E40" s="390">
        <v>1</v>
      </c>
      <c r="F40" s="390">
        <v>0</v>
      </c>
      <c r="G40" s="390">
        <v>1</v>
      </c>
    </row>
    <row r="41" spans="1:7" s="149" customFormat="1" ht="12" customHeight="1">
      <c r="A41" s="240" t="s">
        <v>67</v>
      </c>
      <c r="B41" s="390">
        <v>37</v>
      </c>
      <c r="C41" s="390">
        <v>3</v>
      </c>
      <c r="D41" s="390">
        <v>27</v>
      </c>
      <c r="E41" s="390">
        <v>3</v>
      </c>
      <c r="F41" s="390">
        <v>0</v>
      </c>
      <c r="G41" s="390">
        <v>4</v>
      </c>
    </row>
    <row r="42" spans="1:7" s="149" customFormat="1" ht="12" customHeight="1">
      <c r="A42" s="240" t="s">
        <v>66</v>
      </c>
      <c r="B42" s="390">
        <v>6</v>
      </c>
      <c r="C42" s="390">
        <v>0</v>
      </c>
      <c r="D42" s="390">
        <v>3</v>
      </c>
      <c r="E42" s="390">
        <v>0</v>
      </c>
      <c r="F42" s="390">
        <v>0</v>
      </c>
      <c r="G42" s="390">
        <v>3</v>
      </c>
    </row>
    <row r="43" spans="1:7" s="149" customFormat="1" ht="12" customHeight="1">
      <c r="A43" s="240" t="s">
        <v>65</v>
      </c>
      <c r="B43" s="390">
        <v>8</v>
      </c>
      <c r="C43" s="390">
        <v>0</v>
      </c>
      <c r="D43" s="390">
        <v>8</v>
      </c>
      <c r="E43" s="390">
        <v>0</v>
      </c>
      <c r="F43" s="390">
        <v>0</v>
      </c>
      <c r="G43" s="390">
        <v>0</v>
      </c>
    </row>
    <row r="44" spans="1:7" s="149" customFormat="1" ht="12" customHeight="1">
      <c r="A44" s="240" t="s">
        <v>64</v>
      </c>
      <c r="B44" s="390">
        <v>10</v>
      </c>
      <c r="C44" s="390">
        <v>0</v>
      </c>
      <c r="D44" s="390">
        <v>7</v>
      </c>
      <c r="E44" s="390">
        <v>2</v>
      </c>
      <c r="F44" s="390">
        <v>0</v>
      </c>
      <c r="G44" s="390">
        <v>1</v>
      </c>
    </row>
    <row r="45" spans="1:7" s="149" customFormat="1" ht="6" customHeight="1">
      <c r="A45" s="239"/>
      <c r="B45" s="248"/>
      <c r="C45" s="389"/>
      <c r="D45" s="389"/>
      <c r="E45" s="389"/>
      <c r="F45" s="389"/>
      <c r="G45" s="393"/>
    </row>
    <row r="46" spans="1:7" s="149" customFormat="1" ht="15" customHeight="1">
      <c r="A46" s="386" t="s">
        <v>376</v>
      </c>
      <c r="B46" s="248"/>
      <c r="C46" s="389"/>
      <c r="D46" s="389"/>
      <c r="E46" s="389"/>
      <c r="F46" s="389"/>
      <c r="G46" s="393"/>
    </row>
    <row r="47" spans="1:7" s="149" customFormat="1" ht="6.75" customHeight="1">
      <c r="A47" s="239"/>
      <c r="B47" s="248"/>
      <c r="C47" s="389"/>
      <c r="D47" s="389"/>
      <c r="E47" s="389"/>
      <c r="F47" s="389"/>
      <c r="G47" s="393"/>
    </row>
    <row r="48" spans="1:7" s="149" customFormat="1" ht="20.25" customHeight="1">
      <c r="A48" s="141" t="s">
        <v>33</v>
      </c>
      <c r="B48" s="399">
        <v>526</v>
      </c>
      <c r="C48" s="399">
        <v>359</v>
      </c>
      <c r="D48" s="399">
        <v>73</v>
      </c>
      <c r="E48" s="399">
        <v>50</v>
      </c>
      <c r="F48" s="399">
        <v>1</v>
      </c>
      <c r="G48" s="399">
        <v>43</v>
      </c>
    </row>
    <row r="49" spans="2:7" s="147" customFormat="1" ht="6" customHeight="1">
      <c r="B49" s="420"/>
      <c r="C49" s="420"/>
      <c r="D49" s="420"/>
      <c r="E49" s="420"/>
      <c r="F49" s="402"/>
      <c r="G49" s="420"/>
    </row>
    <row r="50" spans="1:7" s="147" customFormat="1" ht="12" customHeight="1">
      <c r="A50" s="240" t="s">
        <v>93</v>
      </c>
      <c r="B50" s="390">
        <v>24</v>
      </c>
      <c r="C50" s="390">
        <v>20</v>
      </c>
      <c r="D50" s="390">
        <v>0</v>
      </c>
      <c r="E50" s="390">
        <v>2</v>
      </c>
      <c r="F50" s="390">
        <v>0</v>
      </c>
      <c r="G50" s="390">
        <v>2</v>
      </c>
    </row>
    <row r="51" spans="1:7" s="147" customFormat="1" ht="12" customHeight="1">
      <c r="A51" s="240" t="s">
        <v>92</v>
      </c>
      <c r="B51" s="390">
        <v>21</v>
      </c>
      <c r="C51" s="390">
        <v>18</v>
      </c>
      <c r="D51" s="390">
        <v>1</v>
      </c>
      <c r="E51" s="390">
        <v>2</v>
      </c>
      <c r="F51" s="390">
        <v>0</v>
      </c>
      <c r="G51" s="390">
        <v>0</v>
      </c>
    </row>
    <row r="52" spans="1:7" s="147" customFormat="1" ht="12" customHeight="1">
      <c r="A52" s="240" t="s">
        <v>91</v>
      </c>
      <c r="B52" s="390">
        <v>10</v>
      </c>
      <c r="C52" s="390">
        <v>5</v>
      </c>
      <c r="D52" s="390">
        <v>2</v>
      </c>
      <c r="E52" s="390">
        <v>1</v>
      </c>
      <c r="F52" s="390">
        <v>1</v>
      </c>
      <c r="G52" s="390">
        <v>1</v>
      </c>
    </row>
    <row r="53" spans="1:7" s="147" customFormat="1" ht="12" customHeight="1">
      <c r="A53" s="240" t="s">
        <v>90</v>
      </c>
      <c r="B53" s="390">
        <v>5</v>
      </c>
      <c r="C53" s="390">
        <v>4</v>
      </c>
      <c r="D53" s="390">
        <v>0</v>
      </c>
      <c r="E53" s="390">
        <v>0</v>
      </c>
      <c r="F53" s="390">
        <v>0</v>
      </c>
      <c r="G53" s="390">
        <v>1</v>
      </c>
    </row>
    <row r="54" spans="1:7" s="147" customFormat="1" ht="12" customHeight="1">
      <c r="A54" s="240" t="s">
        <v>89</v>
      </c>
      <c r="B54" s="390">
        <v>7</v>
      </c>
      <c r="C54" s="390">
        <v>4</v>
      </c>
      <c r="D54" s="390">
        <v>0</v>
      </c>
      <c r="E54" s="390">
        <v>1</v>
      </c>
      <c r="F54" s="390">
        <v>0</v>
      </c>
      <c r="G54" s="390">
        <v>2</v>
      </c>
    </row>
    <row r="55" spans="1:7" s="147" customFormat="1" ht="12" customHeight="1">
      <c r="A55" s="240" t="s">
        <v>36</v>
      </c>
      <c r="B55" s="390">
        <v>9</v>
      </c>
      <c r="C55" s="390">
        <v>7</v>
      </c>
      <c r="D55" s="390">
        <v>1</v>
      </c>
      <c r="E55" s="390">
        <v>1</v>
      </c>
      <c r="F55" s="390">
        <v>0</v>
      </c>
      <c r="G55" s="390">
        <v>0</v>
      </c>
    </row>
    <row r="56" spans="1:7" s="147" customFormat="1" ht="12" customHeight="1">
      <c r="A56" s="240" t="s">
        <v>88</v>
      </c>
      <c r="B56" s="390">
        <v>23</v>
      </c>
      <c r="C56" s="390">
        <v>18</v>
      </c>
      <c r="D56" s="390">
        <v>2</v>
      </c>
      <c r="E56" s="390">
        <v>2</v>
      </c>
      <c r="F56" s="390">
        <v>0</v>
      </c>
      <c r="G56" s="390">
        <v>1</v>
      </c>
    </row>
    <row r="57" spans="1:7" s="147" customFormat="1" ht="12" customHeight="1">
      <c r="A57" s="240" t="s">
        <v>87</v>
      </c>
      <c r="B57" s="390">
        <v>12</v>
      </c>
      <c r="C57" s="390">
        <v>8</v>
      </c>
      <c r="D57" s="390">
        <v>2</v>
      </c>
      <c r="E57" s="390">
        <v>2</v>
      </c>
      <c r="F57" s="390">
        <v>0</v>
      </c>
      <c r="G57" s="390">
        <v>0</v>
      </c>
    </row>
    <row r="58" spans="1:7" s="147" customFormat="1" ht="12" customHeight="1">
      <c r="A58" s="240" t="s">
        <v>86</v>
      </c>
      <c r="B58" s="390">
        <v>1</v>
      </c>
      <c r="C58" s="390">
        <v>0</v>
      </c>
      <c r="D58" s="390">
        <v>1</v>
      </c>
      <c r="E58" s="390">
        <v>0</v>
      </c>
      <c r="F58" s="390">
        <v>0</v>
      </c>
      <c r="G58" s="390">
        <v>0</v>
      </c>
    </row>
    <row r="59" spans="1:7" s="147" customFormat="1" ht="12" customHeight="1">
      <c r="A59" s="240" t="s">
        <v>85</v>
      </c>
      <c r="B59" s="390">
        <v>8</v>
      </c>
      <c r="C59" s="390">
        <v>6</v>
      </c>
      <c r="D59" s="390">
        <v>1</v>
      </c>
      <c r="E59" s="390">
        <v>0</v>
      </c>
      <c r="F59" s="390">
        <v>0</v>
      </c>
      <c r="G59" s="390">
        <v>1</v>
      </c>
    </row>
    <row r="60" spans="1:7" s="147" customFormat="1" ht="12" customHeight="1">
      <c r="A60" s="241" t="s">
        <v>84</v>
      </c>
      <c r="B60" s="390">
        <v>3</v>
      </c>
      <c r="C60" s="390">
        <v>2</v>
      </c>
      <c r="D60" s="390">
        <v>0</v>
      </c>
      <c r="E60" s="390">
        <v>1</v>
      </c>
      <c r="F60" s="390">
        <v>0</v>
      </c>
      <c r="G60" s="390">
        <v>0</v>
      </c>
    </row>
    <row r="61" spans="1:7" s="147" customFormat="1" ht="12" customHeight="1">
      <c r="A61" s="240" t="s">
        <v>83</v>
      </c>
      <c r="B61" s="390">
        <v>64</v>
      </c>
      <c r="C61" s="390">
        <v>48</v>
      </c>
      <c r="D61" s="390">
        <v>5</v>
      </c>
      <c r="E61" s="390">
        <v>4</v>
      </c>
      <c r="F61" s="390">
        <v>0</v>
      </c>
      <c r="G61" s="390">
        <v>7</v>
      </c>
    </row>
    <row r="62" spans="1:7" s="147" customFormat="1" ht="12" customHeight="1">
      <c r="A62" s="241" t="s">
        <v>82</v>
      </c>
      <c r="B62" s="390">
        <v>2</v>
      </c>
      <c r="C62" s="390">
        <v>1</v>
      </c>
      <c r="D62" s="390">
        <v>0</v>
      </c>
      <c r="E62" s="390">
        <v>1</v>
      </c>
      <c r="F62" s="390">
        <v>0</v>
      </c>
      <c r="G62" s="390">
        <v>0</v>
      </c>
    </row>
    <row r="63" spans="1:7" s="147" customFormat="1" ht="12" customHeight="1">
      <c r="A63" s="241" t="s">
        <v>81</v>
      </c>
      <c r="B63" s="390">
        <v>11</v>
      </c>
      <c r="C63" s="390">
        <v>7</v>
      </c>
      <c r="D63" s="390">
        <v>0</v>
      </c>
      <c r="E63" s="390">
        <v>1</v>
      </c>
      <c r="F63" s="390">
        <v>0</v>
      </c>
      <c r="G63" s="390">
        <v>3</v>
      </c>
    </row>
    <row r="64" spans="1:7" s="147" customFormat="1" ht="12" customHeight="1">
      <c r="A64" s="241" t="s">
        <v>37</v>
      </c>
      <c r="B64" s="390">
        <v>39</v>
      </c>
      <c r="C64" s="390">
        <v>25</v>
      </c>
      <c r="D64" s="390">
        <v>2</v>
      </c>
      <c r="E64" s="390">
        <v>1</v>
      </c>
      <c r="F64" s="390">
        <v>0</v>
      </c>
      <c r="G64" s="390">
        <v>11</v>
      </c>
    </row>
    <row r="65" spans="1:7" s="147" customFormat="1" ht="12" customHeight="1">
      <c r="A65" s="241" t="s">
        <v>80</v>
      </c>
      <c r="B65" s="390">
        <v>103</v>
      </c>
      <c r="C65" s="390">
        <v>69</v>
      </c>
      <c r="D65" s="390">
        <v>20</v>
      </c>
      <c r="E65" s="390">
        <v>11</v>
      </c>
      <c r="F65" s="390">
        <v>0</v>
      </c>
      <c r="G65" s="390">
        <v>3</v>
      </c>
    </row>
    <row r="66" spans="1:7" s="147" customFormat="1" ht="12" customHeight="1">
      <c r="A66" s="241" t="s">
        <v>79</v>
      </c>
      <c r="B66" s="390">
        <v>13</v>
      </c>
      <c r="C66" s="390">
        <v>10</v>
      </c>
      <c r="D66" s="390">
        <v>0</v>
      </c>
      <c r="E66" s="390">
        <v>2</v>
      </c>
      <c r="F66" s="390">
        <v>0</v>
      </c>
      <c r="G66" s="390">
        <v>1</v>
      </c>
    </row>
    <row r="67" spans="1:7" s="147" customFormat="1" ht="12" customHeight="1">
      <c r="A67" s="241" t="s">
        <v>78</v>
      </c>
      <c r="B67" s="390">
        <v>10</v>
      </c>
      <c r="C67" s="390">
        <v>8</v>
      </c>
      <c r="D67" s="390">
        <v>2</v>
      </c>
      <c r="E67" s="390">
        <v>0</v>
      </c>
      <c r="F67" s="390">
        <v>0</v>
      </c>
      <c r="G67" s="390">
        <v>0</v>
      </c>
    </row>
    <row r="68" spans="1:7" s="147" customFormat="1" ht="12" customHeight="1">
      <c r="A68" s="241" t="s">
        <v>77</v>
      </c>
      <c r="B68" s="390">
        <v>8</v>
      </c>
      <c r="C68" s="390">
        <v>5</v>
      </c>
      <c r="D68" s="390">
        <v>2</v>
      </c>
      <c r="E68" s="390">
        <v>0</v>
      </c>
      <c r="F68" s="390">
        <v>0</v>
      </c>
      <c r="G68" s="390">
        <v>1</v>
      </c>
    </row>
    <row r="69" spans="1:7" s="147" customFormat="1" ht="12" customHeight="1">
      <c r="A69" s="241" t="s">
        <v>76</v>
      </c>
      <c r="B69" s="390">
        <v>5</v>
      </c>
      <c r="C69" s="390">
        <v>3</v>
      </c>
      <c r="D69" s="390">
        <v>0</v>
      </c>
      <c r="E69" s="390">
        <v>1</v>
      </c>
      <c r="F69" s="390">
        <v>0</v>
      </c>
      <c r="G69" s="390">
        <v>1</v>
      </c>
    </row>
    <row r="70" spans="1:7" s="147" customFormat="1" ht="12" customHeight="1">
      <c r="A70" s="241" t="s">
        <v>75</v>
      </c>
      <c r="B70" s="390">
        <v>11</v>
      </c>
      <c r="C70" s="390">
        <v>5</v>
      </c>
      <c r="D70" s="390">
        <v>4</v>
      </c>
      <c r="E70" s="390">
        <v>2</v>
      </c>
      <c r="F70" s="390">
        <v>0</v>
      </c>
      <c r="G70" s="390">
        <v>0</v>
      </c>
    </row>
    <row r="71" spans="1:7" s="147" customFormat="1" ht="12" customHeight="1">
      <c r="A71" s="240" t="s">
        <v>74</v>
      </c>
      <c r="B71" s="390">
        <v>38</v>
      </c>
      <c r="C71" s="390">
        <v>20</v>
      </c>
      <c r="D71" s="390">
        <v>10</v>
      </c>
      <c r="E71" s="390">
        <v>8</v>
      </c>
      <c r="F71" s="390">
        <v>0</v>
      </c>
      <c r="G71" s="390">
        <v>0</v>
      </c>
    </row>
    <row r="72" spans="1:7" s="147" customFormat="1" ht="12" customHeight="1">
      <c r="A72" s="241" t="s">
        <v>73</v>
      </c>
      <c r="B72" s="390">
        <v>1</v>
      </c>
      <c r="C72" s="390">
        <v>1</v>
      </c>
      <c r="D72" s="390">
        <v>0</v>
      </c>
      <c r="E72" s="390">
        <v>0</v>
      </c>
      <c r="F72" s="390">
        <v>0</v>
      </c>
      <c r="G72" s="390">
        <v>0</v>
      </c>
    </row>
    <row r="73" spans="1:7" s="147" customFormat="1" ht="12" customHeight="1">
      <c r="A73" s="240" t="s">
        <v>72</v>
      </c>
      <c r="B73" s="390">
        <v>3</v>
      </c>
      <c r="C73" s="390">
        <v>2</v>
      </c>
      <c r="D73" s="390">
        <v>1</v>
      </c>
      <c r="E73" s="390">
        <v>0</v>
      </c>
      <c r="F73" s="390">
        <v>0</v>
      </c>
      <c r="G73" s="390">
        <v>0</v>
      </c>
    </row>
    <row r="74" spans="1:7" s="147" customFormat="1" ht="12" customHeight="1">
      <c r="A74" s="240" t="s">
        <v>71</v>
      </c>
      <c r="B74" s="390">
        <v>13</v>
      </c>
      <c r="C74" s="390">
        <v>10</v>
      </c>
      <c r="D74" s="390">
        <v>3</v>
      </c>
      <c r="E74" s="390">
        <v>0</v>
      </c>
      <c r="F74" s="390">
        <v>0</v>
      </c>
      <c r="G74" s="390">
        <v>0</v>
      </c>
    </row>
    <row r="75" spans="1:7" s="147" customFormat="1" ht="12" customHeight="1">
      <c r="A75" s="240" t="s">
        <v>70</v>
      </c>
      <c r="B75" s="390">
        <v>8</v>
      </c>
      <c r="C75" s="390">
        <v>4</v>
      </c>
      <c r="D75" s="390">
        <v>0</v>
      </c>
      <c r="E75" s="390">
        <v>1</v>
      </c>
      <c r="F75" s="390">
        <v>0</v>
      </c>
      <c r="G75" s="390">
        <v>3</v>
      </c>
    </row>
    <row r="76" spans="1:7" s="147" customFormat="1" ht="12" customHeight="1">
      <c r="A76" s="240" t="s">
        <v>69</v>
      </c>
      <c r="B76" s="390">
        <v>0</v>
      </c>
      <c r="C76" s="390">
        <v>0</v>
      </c>
      <c r="D76" s="390">
        <v>0</v>
      </c>
      <c r="E76" s="390">
        <v>0</v>
      </c>
      <c r="F76" s="390">
        <v>0</v>
      </c>
      <c r="G76" s="390">
        <v>0</v>
      </c>
    </row>
    <row r="77" spans="1:7" s="147" customFormat="1" ht="12" customHeight="1">
      <c r="A77" s="240" t="s">
        <v>68</v>
      </c>
      <c r="B77" s="390">
        <v>13</v>
      </c>
      <c r="C77" s="390">
        <v>12</v>
      </c>
      <c r="D77" s="390">
        <v>0</v>
      </c>
      <c r="E77" s="390">
        <v>1</v>
      </c>
      <c r="F77" s="390">
        <v>0</v>
      </c>
      <c r="G77" s="390">
        <v>0</v>
      </c>
    </row>
    <row r="78" spans="1:7" s="147" customFormat="1" ht="12" customHeight="1">
      <c r="A78" s="240" t="s">
        <v>67</v>
      </c>
      <c r="B78" s="390">
        <v>37</v>
      </c>
      <c r="C78" s="390">
        <v>24</v>
      </c>
      <c r="D78" s="390">
        <v>6</v>
      </c>
      <c r="E78" s="390">
        <v>3</v>
      </c>
      <c r="F78" s="390">
        <v>0</v>
      </c>
      <c r="G78" s="390">
        <v>4</v>
      </c>
    </row>
    <row r="79" spans="1:7" s="147" customFormat="1" ht="12" customHeight="1">
      <c r="A79" s="240" t="s">
        <v>66</v>
      </c>
      <c r="B79" s="390">
        <v>6</v>
      </c>
      <c r="C79" s="390">
        <v>5</v>
      </c>
      <c r="D79" s="390">
        <v>0</v>
      </c>
      <c r="E79" s="390">
        <v>0</v>
      </c>
      <c r="F79" s="390">
        <v>0</v>
      </c>
      <c r="G79" s="390">
        <v>1</v>
      </c>
    </row>
    <row r="80" spans="1:7" s="147" customFormat="1" ht="12" customHeight="1">
      <c r="A80" s="240" t="s">
        <v>65</v>
      </c>
      <c r="B80" s="390">
        <v>8</v>
      </c>
      <c r="C80" s="390">
        <v>5</v>
      </c>
      <c r="D80" s="390">
        <v>3</v>
      </c>
      <c r="E80" s="390">
        <v>0</v>
      </c>
      <c r="F80" s="390">
        <v>0</v>
      </c>
      <c r="G80" s="390">
        <v>0</v>
      </c>
    </row>
    <row r="81" spans="1:7" s="147" customFormat="1" ht="12" customHeight="1">
      <c r="A81" s="240" t="s">
        <v>64</v>
      </c>
      <c r="B81" s="390">
        <v>10</v>
      </c>
      <c r="C81" s="390">
        <v>3</v>
      </c>
      <c r="D81" s="390">
        <v>5</v>
      </c>
      <c r="E81" s="390">
        <v>2</v>
      </c>
      <c r="F81" s="390">
        <v>0</v>
      </c>
      <c r="G81" s="390">
        <v>0</v>
      </c>
    </row>
    <row r="82" spans="1:7" s="147" customFormat="1" ht="6" customHeight="1" thickBot="1">
      <c r="A82" s="242"/>
      <c r="B82" s="242"/>
      <c r="C82" s="242"/>
      <c r="D82" s="242"/>
      <c r="E82" s="242"/>
      <c r="F82" s="242"/>
      <c r="G82" s="242"/>
    </row>
    <row r="83" s="147" customFormat="1" ht="11.25" customHeight="1">
      <c r="G83" s="243"/>
    </row>
    <row r="84" spans="1:7" s="58" customFormat="1" ht="11.25">
      <c r="A84" s="100" t="s">
        <v>212</v>
      </c>
      <c r="F84" s="244"/>
      <c r="G84" s="102"/>
    </row>
    <row r="85" spans="1:7" s="58" customFormat="1" ht="11.25">
      <c r="A85" s="694" t="s">
        <v>4</v>
      </c>
      <c r="B85" s="599"/>
      <c r="C85" s="599"/>
      <c r="D85" s="599"/>
      <c r="E85" s="599"/>
      <c r="F85" s="599"/>
      <c r="G85" s="599"/>
    </row>
    <row r="86" spans="1:7" s="58" customFormat="1" ht="21" customHeight="1">
      <c r="A86" s="599" t="s">
        <v>224</v>
      </c>
      <c r="B86" s="599"/>
      <c r="C86" s="599"/>
      <c r="D86" s="599"/>
      <c r="E86" s="599"/>
      <c r="F86" s="599"/>
      <c r="G86" s="599"/>
    </row>
    <row r="87" spans="1:7" s="58" customFormat="1" ht="21" customHeight="1">
      <c r="A87" s="599" t="s">
        <v>221</v>
      </c>
      <c r="B87" s="599"/>
      <c r="C87" s="599"/>
      <c r="D87" s="599"/>
      <c r="E87" s="599"/>
      <c r="F87" s="599"/>
      <c r="G87" s="599"/>
    </row>
    <row r="88" spans="1:7" s="58" customFormat="1" ht="11.25">
      <c r="A88" s="598" t="s">
        <v>222</v>
      </c>
      <c r="B88" s="598"/>
      <c r="C88" s="598"/>
      <c r="D88" s="598"/>
      <c r="E88" s="598"/>
      <c r="F88" s="598"/>
      <c r="G88" s="598"/>
    </row>
    <row r="89" spans="1:7" s="58" customFormat="1" ht="24" customHeight="1">
      <c r="A89" s="599" t="s">
        <v>223</v>
      </c>
      <c r="B89" s="599"/>
      <c r="C89" s="599"/>
      <c r="D89" s="599"/>
      <c r="E89" s="599"/>
      <c r="F89" s="599"/>
      <c r="G89" s="599"/>
    </row>
    <row r="90" spans="1:7" s="58" customFormat="1" ht="11.25">
      <c r="A90" s="693" t="s">
        <v>602</v>
      </c>
      <c r="B90" s="598"/>
      <c r="C90" s="598"/>
      <c r="D90" s="598"/>
      <c r="E90" s="598"/>
      <c r="F90" s="598"/>
      <c r="G90" s="598"/>
    </row>
    <row r="91" s="58" customFormat="1" ht="11.25" customHeight="1">
      <c r="G91" s="102"/>
    </row>
    <row r="92" spans="1:7" s="58" customFormat="1" ht="11.25" customHeight="1">
      <c r="A92" s="58" t="s">
        <v>316</v>
      </c>
      <c r="G92" s="102"/>
    </row>
    <row r="93" s="58" customFormat="1" ht="11.25" customHeight="1">
      <c r="G93" s="102"/>
    </row>
    <row r="94" s="58" customFormat="1" ht="11.25" customHeight="1">
      <c r="G94" s="102"/>
    </row>
    <row r="95" s="58" customFormat="1" ht="11.25" customHeight="1">
      <c r="G95" s="102"/>
    </row>
    <row r="96" s="58" customFormat="1" ht="11.25" customHeight="1">
      <c r="G96" s="102"/>
    </row>
    <row r="97" s="58" customFormat="1" ht="11.25" customHeight="1">
      <c r="G97" s="102"/>
    </row>
    <row r="98" s="58" customFormat="1" ht="11.25" customHeight="1">
      <c r="G98" s="102"/>
    </row>
  </sheetData>
  <sheetProtection/>
  <mergeCells count="16">
    <mergeCell ref="H1:J1"/>
    <mergeCell ref="A1:G1"/>
    <mergeCell ref="C4:G4"/>
    <mergeCell ref="A4:A7"/>
    <mergeCell ref="B4:B7"/>
    <mergeCell ref="C5:C6"/>
    <mergeCell ref="D5:D6"/>
    <mergeCell ref="E5:E6"/>
    <mergeCell ref="F5:F6"/>
    <mergeCell ref="G5:G6"/>
    <mergeCell ref="A89:G89"/>
    <mergeCell ref="A90:G90"/>
    <mergeCell ref="A85:G85"/>
    <mergeCell ref="A86:G86"/>
    <mergeCell ref="A87:G87"/>
    <mergeCell ref="A88:G88"/>
  </mergeCells>
  <hyperlinks>
    <hyperlink ref="H1:J1" location="Contents!A1" display="Back to contents"/>
  </hyperlinks>
  <printOptions/>
  <pageMargins left="0.75" right="0.75" top="0.3" bottom="0.27" header="0.25" footer="0.18"/>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A1" sqref="A1:H1"/>
    </sheetView>
  </sheetViews>
  <sheetFormatPr defaultColWidth="9.33203125" defaultRowHeight="11.25"/>
  <cols>
    <col min="1" max="1" width="12.83203125" style="4" customWidth="1"/>
    <col min="2" max="2" width="2.83203125" style="4" customWidth="1"/>
    <col min="3" max="3" width="14.33203125" style="4" customWidth="1"/>
    <col min="4" max="4" width="2" style="4" customWidth="1"/>
    <col min="5" max="6" width="15.83203125" style="4" customWidth="1"/>
    <col min="7" max="7" width="1.66796875" style="4" customWidth="1"/>
    <col min="8" max="8" width="13.66015625" style="4" customWidth="1"/>
    <col min="9" max="9" width="14.66015625" style="4" customWidth="1"/>
    <col min="10" max="16384" width="9.33203125" style="4" customWidth="1"/>
  </cols>
  <sheetData>
    <row r="1" spans="1:12" s="80" customFormat="1" ht="18" customHeight="1">
      <c r="A1" s="586" t="s">
        <v>315</v>
      </c>
      <c r="B1" s="587"/>
      <c r="C1" s="587"/>
      <c r="D1" s="587"/>
      <c r="E1" s="587"/>
      <c r="F1" s="587"/>
      <c r="G1" s="587"/>
      <c r="H1" s="587"/>
      <c r="J1" s="582" t="s">
        <v>710</v>
      </c>
      <c r="K1" s="582"/>
      <c r="L1" s="582"/>
    </row>
    <row r="2" spans="1:9" ht="15.75">
      <c r="A2" s="6"/>
      <c r="B2" s="6"/>
      <c r="C2" s="5"/>
      <c r="D2" s="5"/>
      <c r="E2" s="7"/>
      <c r="F2" s="8"/>
      <c r="G2" s="9"/>
      <c r="H2" s="10"/>
      <c r="I2" s="11"/>
    </row>
    <row r="3" spans="1:9" s="80" customFormat="1" ht="15">
      <c r="A3" s="601" t="s">
        <v>31</v>
      </c>
      <c r="B3" s="568"/>
      <c r="C3" s="589" t="s">
        <v>608</v>
      </c>
      <c r="D3" s="808"/>
      <c r="E3" s="601" t="s">
        <v>63</v>
      </c>
      <c r="F3" s="601"/>
      <c r="G3" s="809"/>
      <c r="H3" s="583" t="s">
        <v>214</v>
      </c>
      <c r="I3" s="583"/>
    </row>
    <row r="4" spans="1:9" s="80" customFormat="1" ht="15">
      <c r="A4" s="602"/>
      <c r="B4" s="809"/>
      <c r="C4" s="590"/>
      <c r="D4" s="810"/>
      <c r="E4" s="811"/>
      <c r="F4" s="811"/>
      <c r="G4" s="809"/>
      <c r="H4" s="584"/>
      <c r="I4" s="584"/>
    </row>
    <row r="5" spans="1:9" s="80" customFormat="1" ht="15">
      <c r="A5" s="602"/>
      <c r="B5" s="812"/>
      <c r="C5" s="590"/>
      <c r="D5" s="569"/>
      <c r="E5" s="571"/>
      <c r="F5" s="571"/>
      <c r="G5" s="571"/>
      <c r="H5" s="585"/>
      <c r="I5" s="585"/>
    </row>
    <row r="6" spans="1:9" s="80" customFormat="1" ht="25.5">
      <c r="A6" s="602"/>
      <c r="B6" s="569"/>
      <c r="C6" s="590"/>
      <c r="D6" s="569"/>
      <c r="E6" s="572" t="s">
        <v>109</v>
      </c>
      <c r="F6" s="572" t="s">
        <v>108</v>
      </c>
      <c r="G6" s="571"/>
      <c r="H6" s="572" t="s">
        <v>96</v>
      </c>
      <c r="I6" s="572" t="s">
        <v>97</v>
      </c>
    </row>
    <row r="7" spans="1:9" ht="6" customHeight="1">
      <c r="A7" s="14"/>
      <c r="B7" s="14"/>
      <c r="C7" s="15"/>
      <c r="D7" s="15"/>
      <c r="E7" s="15"/>
      <c r="F7" s="16"/>
      <c r="G7" s="16"/>
      <c r="H7" s="15"/>
      <c r="I7" s="16"/>
    </row>
    <row r="8" spans="1:9" s="217" customFormat="1" ht="20.25" customHeight="1">
      <c r="A8" s="142" t="s">
        <v>32</v>
      </c>
      <c r="B8" s="142"/>
      <c r="C8" s="287">
        <v>244</v>
      </c>
      <c r="D8" s="200"/>
      <c r="E8" s="200"/>
      <c r="F8" s="200"/>
      <c r="G8" s="200"/>
      <c r="H8" s="200"/>
      <c r="I8" s="200"/>
    </row>
    <row r="9" spans="1:9" s="217" customFormat="1" ht="12.75">
      <c r="A9" s="142">
        <v>1997</v>
      </c>
      <c r="B9" s="142"/>
      <c r="C9" s="287">
        <v>224</v>
      </c>
      <c r="D9" s="200"/>
      <c r="E9" s="287">
        <f aca="true" t="shared" si="0" ref="E9:E24">AVERAGE(C8:C10)</f>
        <v>239</v>
      </c>
      <c r="F9" s="200"/>
      <c r="G9" s="200"/>
      <c r="H9" s="200"/>
      <c r="I9" s="200"/>
    </row>
    <row r="10" spans="1:9" s="217" customFormat="1" ht="12.75">
      <c r="A10" s="142">
        <v>1998</v>
      </c>
      <c r="B10" s="142"/>
      <c r="C10" s="287">
        <v>249</v>
      </c>
      <c r="D10" s="200"/>
      <c r="E10" s="287">
        <f t="shared" si="0"/>
        <v>254.66666666666666</v>
      </c>
      <c r="F10" s="287">
        <f>AVERAGE(C8:C12)</f>
        <v>260</v>
      </c>
      <c r="G10" s="200"/>
      <c r="H10" s="287">
        <f>F10-1.96*SQRT(F10)</f>
        <v>228.39594962666968</v>
      </c>
      <c r="I10" s="287">
        <f>F10+1.96*SQRT(F10)</f>
        <v>291.6040503733303</v>
      </c>
    </row>
    <row r="11" spans="1:9" s="217" customFormat="1" ht="12.75">
      <c r="A11" s="142">
        <v>1999</v>
      </c>
      <c r="B11" s="142"/>
      <c r="C11" s="287">
        <v>291</v>
      </c>
      <c r="D11" s="200"/>
      <c r="E11" s="287">
        <f t="shared" si="0"/>
        <v>277.3333333333333</v>
      </c>
      <c r="F11" s="287">
        <f aca="true" t="shared" si="1" ref="F11:F23">AVERAGE(C9:C13)</f>
        <v>277.6</v>
      </c>
      <c r="G11" s="200"/>
      <c r="H11" s="287">
        <f aca="true" t="shared" si="2" ref="H11:H17">F11-1.96*SQRT(F11)</f>
        <v>244.94378833973545</v>
      </c>
      <c r="I11" s="287">
        <f aca="true" t="shared" si="3" ref="I11:I17">F11+1.96*SQRT(F11)</f>
        <v>310.2562116602646</v>
      </c>
    </row>
    <row r="12" spans="1:9" s="217" customFormat="1" ht="12.75">
      <c r="A12" s="142">
        <v>2000</v>
      </c>
      <c r="B12" s="142"/>
      <c r="C12" s="287">
        <v>292</v>
      </c>
      <c r="D12" s="200"/>
      <c r="E12" s="287">
        <f t="shared" si="0"/>
        <v>305</v>
      </c>
      <c r="F12" s="287">
        <f t="shared" si="1"/>
        <v>309.2</v>
      </c>
      <c r="G12" s="200"/>
      <c r="H12" s="287">
        <f t="shared" si="2"/>
        <v>274.7351959239574</v>
      </c>
      <c r="I12" s="287">
        <f t="shared" si="3"/>
        <v>343.66480407604257</v>
      </c>
    </row>
    <row r="13" spans="1:9" s="217" customFormat="1" ht="12.75">
      <c r="A13" s="142">
        <v>2001</v>
      </c>
      <c r="B13" s="142"/>
      <c r="C13" s="287">
        <v>332</v>
      </c>
      <c r="D13" s="200"/>
      <c r="E13" s="287">
        <f t="shared" si="0"/>
        <v>335.3333333333333</v>
      </c>
      <c r="F13" s="287">
        <f t="shared" si="1"/>
        <v>322.8</v>
      </c>
      <c r="G13" s="200"/>
      <c r="H13" s="287">
        <f t="shared" si="2"/>
        <v>287.58539393944613</v>
      </c>
      <c r="I13" s="287">
        <f t="shared" si="3"/>
        <v>358.0146060605539</v>
      </c>
    </row>
    <row r="14" spans="1:9" s="217" customFormat="1" ht="12.75">
      <c r="A14" s="142">
        <v>2002</v>
      </c>
      <c r="B14" s="142"/>
      <c r="C14" s="287">
        <v>382</v>
      </c>
      <c r="D14" s="200"/>
      <c r="E14" s="287">
        <f t="shared" si="0"/>
        <v>343.6666666666667</v>
      </c>
      <c r="F14" s="287">
        <f t="shared" si="1"/>
        <v>335.8</v>
      </c>
      <c r="G14" s="200"/>
      <c r="H14" s="287">
        <f t="shared" si="2"/>
        <v>299.88330081981366</v>
      </c>
      <c r="I14" s="287">
        <f t="shared" si="3"/>
        <v>371.71669918018637</v>
      </c>
    </row>
    <row r="15" spans="1:9" s="217" customFormat="1" ht="12.75">
      <c r="A15" s="142">
        <v>2003</v>
      </c>
      <c r="B15" s="142"/>
      <c r="C15" s="287">
        <v>317</v>
      </c>
      <c r="D15" s="200"/>
      <c r="E15" s="287">
        <f t="shared" si="0"/>
        <v>351.6666666666667</v>
      </c>
      <c r="F15" s="287">
        <f t="shared" si="1"/>
        <v>344.6</v>
      </c>
      <c r="G15" s="200"/>
      <c r="H15" s="287">
        <f t="shared" si="2"/>
        <v>308.21572647420317</v>
      </c>
      <c r="I15" s="287">
        <f t="shared" si="3"/>
        <v>380.9842735257969</v>
      </c>
    </row>
    <row r="16" spans="1:9" s="217" customFormat="1" ht="12.75">
      <c r="A16" s="142">
        <v>2004</v>
      </c>
      <c r="B16" s="142"/>
      <c r="C16" s="287">
        <v>356</v>
      </c>
      <c r="D16" s="200"/>
      <c r="E16" s="287">
        <f t="shared" si="0"/>
        <v>336.3333333333333</v>
      </c>
      <c r="F16" s="287">
        <f t="shared" si="1"/>
        <v>362.4</v>
      </c>
      <c r="G16" s="200"/>
      <c r="H16" s="287">
        <f t="shared" si="2"/>
        <v>325.08785934846406</v>
      </c>
      <c r="I16" s="287">
        <f t="shared" si="3"/>
        <v>399.7121406515359</v>
      </c>
    </row>
    <row r="17" spans="1:9" s="217" customFormat="1" ht="12.75">
      <c r="A17" s="142">
        <v>2005</v>
      </c>
      <c r="B17" s="142"/>
      <c r="C17" s="287">
        <v>336</v>
      </c>
      <c r="D17" s="200"/>
      <c r="E17" s="287">
        <f t="shared" si="0"/>
        <v>371</v>
      </c>
      <c r="F17" s="287">
        <f t="shared" si="1"/>
        <v>377</v>
      </c>
      <c r="G17" s="200"/>
      <c r="H17" s="287">
        <f t="shared" si="2"/>
        <v>338.9436838356627</v>
      </c>
      <c r="I17" s="287">
        <f t="shared" si="3"/>
        <v>415.0563161643373</v>
      </c>
    </row>
    <row r="18" spans="1:9" s="217" customFormat="1" ht="12.75">
      <c r="A18" s="142">
        <v>2006</v>
      </c>
      <c r="B18" s="142"/>
      <c r="C18" s="287">
        <v>421</v>
      </c>
      <c r="D18" s="200"/>
      <c r="E18" s="287">
        <f t="shared" si="0"/>
        <v>404</v>
      </c>
      <c r="F18" s="288">
        <f t="shared" si="1"/>
        <v>428.4</v>
      </c>
      <c r="G18" s="146"/>
      <c r="H18" s="288">
        <f aca="true" t="shared" si="4" ref="H18:H23">F18-1.96*SQRT(F18)</f>
        <v>387.83226109332685</v>
      </c>
      <c r="I18" s="288">
        <f aca="true" t="shared" si="5" ref="I18:I23">F18+1.96*SQRT(F18)</f>
        <v>468.9677389066731</v>
      </c>
    </row>
    <row r="19" spans="1:9" s="217" customFormat="1" ht="12.75">
      <c r="A19" s="142">
        <v>2007</v>
      </c>
      <c r="B19" s="142"/>
      <c r="C19" s="287">
        <v>455</v>
      </c>
      <c r="D19" s="200"/>
      <c r="E19" s="288">
        <f t="shared" si="0"/>
        <v>483.3333333333333</v>
      </c>
      <c r="F19" s="288">
        <f t="shared" si="1"/>
        <v>466.2</v>
      </c>
      <c r="G19" s="200"/>
      <c r="H19" s="288">
        <f t="shared" si="4"/>
        <v>423.88033648526965</v>
      </c>
      <c r="I19" s="288">
        <f t="shared" si="5"/>
        <v>508.5196635147303</v>
      </c>
    </row>
    <row r="20" spans="1:9" s="217" customFormat="1" ht="12.75">
      <c r="A20" s="142">
        <v>2008</v>
      </c>
      <c r="B20" s="142"/>
      <c r="C20" s="288">
        <v>574</v>
      </c>
      <c r="D20" s="200"/>
      <c r="E20" s="288">
        <f t="shared" si="0"/>
        <v>524.6666666666666</v>
      </c>
      <c r="F20" s="288">
        <f t="shared" si="1"/>
        <v>496</v>
      </c>
      <c r="G20" s="200"/>
      <c r="H20" s="288">
        <f t="shared" si="4"/>
        <v>452.34872739541265</v>
      </c>
      <c r="I20" s="288">
        <f t="shared" si="5"/>
        <v>539.6512726045873</v>
      </c>
    </row>
    <row r="21" spans="1:9" s="217" customFormat="1" ht="12.75">
      <c r="A21" s="142">
        <v>2009</v>
      </c>
      <c r="B21" s="142"/>
      <c r="C21" s="288">
        <v>545</v>
      </c>
      <c r="D21" s="200"/>
      <c r="E21" s="288">
        <f t="shared" si="0"/>
        <v>534.6666666666666</v>
      </c>
      <c r="F21" s="288">
        <f t="shared" si="1"/>
        <v>528.6</v>
      </c>
      <c r="G21" s="200"/>
      <c r="H21" s="288">
        <f t="shared" si="4"/>
        <v>483.5370467013091</v>
      </c>
      <c r="I21" s="288">
        <f t="shared" si="5"/>
        <v>573.6629532986909</v>
      </c>
    </row>
    <row r="22" spans="1:9" s="217" customFormat="1" ht="12.75">
      <c r="A22" s="142">
        <v>2010</v>
      </c>
      <c r="B22" s="142"/>
      <c r="C22" s="288">
        <v>485</v>
      </c>
      <c r="D22" s="200"/>
      <c r="E22" s="288">
        <f t="shared" si="0"/>
        <v>538</v>
      </c>
      <c r="F22" s="288">
        <f t="shared" si="1"/>
        <v>553.8</v>
      </c>
      <c r="G22" s="200"/>
      <c r="H22" s="288">
        <f t="shared" si="4"/>
        <v>507.6754069936655</v>
      </c>
      <c r="I22" s="288">
        <f t="shared" si="5"/>
        <v>599.9245930063345</v>
      </c>
    </row>
    <row r="23" spans="1:9" s="217" customFormat="1" ht="12.75">
      <c r="A23" s="142">
        <v>2011</v>
      </c>
      <c r="B23" s="142"/>
      <c r="C23" s="288">
        <v>584</v>
      </c>
      <c r="D23" s="200"/>
      <c r="E23" s="288">
        <f t="shared" si="0"/>
        <v>550</v>
      </c>
      <c r="F23" s="288">
        <f t="shared" si="1"/>
        <v>544.2</v>
      </c>
      <c r="G23" s="200"/>
      <c r="H23" s="288">
        <f t="shared" si="4"/>
        <v>498.4769344859731</v>
      </c>
      <c r="I23" s="288">
        <f t="shared" si="5"/>
        <v>589.923065514027</v>
      </c>
    </row>
    <row r="24" spans="1:9" s="217" customFormat="1" ht="12.75">
      <c r="A24" s="142">
        <v>2012</v>
      </c>
      <c r="B24" s="142"/>
      <c r="C24" s="288">
        <v>581</v>
      </c>
      <c r="D24" s="200"/>
      <c r="E24" s="288">
        <f t="shared" si="0"/>
        <v>563.6666666666666</v>
      </c>
      <c r="F24" s="200"/>
      <c r="G24" s="200"/>
      <c r="H24" s="200"/>
      <c r="I24" s="200"/>
    </row>
    <row r="25" spans="1:9" s="217" customFormat="1" ht="12.75">
      <c r="A25" s="142">
        <v>2013</v>
      </c>
      <c r="B25" s="142"/>
      <c r="C25" s="288">
        <v>526</v>
      </c>
      <c r="D25" s="200"/>
      <c r="E25" s="200"/>
      <c r="F25" s="200"/>
      <c r="G25" s="200"/>
      <c r="H25" s="200"/>
      <c r="I25" s="200"/>
    </row>
    <row r="26" spans="1:9" ht="6" customHeight="1">
      <c r="A26" s="17"/>
      <c r="B26" s="17"/>
      <c r="C26" s="18"/>
      <c r="D26" s="18"/>
      <c r="E26" s="18"/>
      <c r="F26" s="19"/>
      <c r="G26" s="19"/>
      <c r="H26" s="18"/>
      <c r="I26" s="19"/>
    </row>
    <row r="27" ht="11.25" customHeight="1"/>
    <row r="28" spans="1:3" s="82" customFormat="1" ht="11.25">
      <c r="A28" s="81" t="s">
        <v>212</v>
      </c>
      <c r="C28" s="83"/>
    </row>
    <row r="29" spans="1:9" s="82" customFormat="1" ht="14.25" customHeight="1">
      <c r="A29" s="588" t="s">
        <v>307</v>
      </c>
      <c r="B29" s="588"/>
      <c r="C29" s="588"/>
      <c r="D29" s="588"/>
      <c r="E29" s="588"/>
      <c r="F29" s="588"/>
      <c r="G29" s="588"/>
      <c r="H29" s="588"/>
      <c r="I29" s="588"/>
    </row>
    <row r="30" s="80" customFormat="1" ht="15"/>
    <row r="31" spans="1:3" s="80" customFormat="1" ht="15">
      <c r="A31" s="574" t="s">
        <v>316</v>
      </c>
      <c r="B31" s="575"/>
      <c r="C31" s="575"/>
    </row>
    <row r="67" ht="5.25" customHeight="1"/>
    <row r="68" ht="174" customHeight="1"/>
  </sheetData>
  <sheetProtection/>
  <mergeCells count="8">
    <mergeCell ref="J1:L1"/>
    <mergeCell ref="A31:C31"/>
    <mergeCell ref="H3:I5"/>
    <mergeCell ref="A1:H1"/>
    <mergeCell ref="A29:I29"/>
    <mergeCell ref="A3:A6"/>
    <mergeCell ref="C3:C6"/>
    <mergeCell ref="E3:F4"/>
  </mergeCells>
  <hyperlinks>
    <hyperlink ref="J1:L1" location="Contents!A1" display="Back to contents"/>
  </hyperlinks>
  <printOptions/>
  <pageMargins left="0.75" right="0.75" top="1" bottom="1" header="0.5" footer="0.5"/>
  <pageSetup fitToHeight="1" fitToWidth="1" horizontalDpi="600" verticalDpi="600" orientation="portrait" paperSize="9" r:id="rId1"/>
  <ignoredErrors>
    <ignoredError sqref="E9:E24 F10:F23" formulaRange="1"/>
  </ignoredErrors>
</worksheet>
</file>

<file path=xl/worksheets/sheet20.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A1" sqref="A1:I1"/>
    </sheetView>
  </sheetViews>
  <sheetFormatPr defaultColWidth="9.16015625" defaultRowHeight="11.25" customHeight="1"/>
  <cols>
    <col min="1" max="1" width="24.83203125" style="2" customWidth="1"/>
    <col min="2" max="2" width="12.83203125" style="2" customWidth="1"/>
    <col min="3" max="3" width="15.83203125" style="2" customWidth="1"/>
    <col min="4" max="4" width="13.5" style="2" customWidth="1"/>
    <col min="5" max="7" width="12.83203125" style="2" customWidth="1"/>
    <col min="8" max="9" width="10.83203125" style="2" customWidth="1"/>
    <col min="10" max="10" width="10.83203125" style="3" customWidth="1"/>
    <col min="11" max="11" width="13" style="2" customWidth="1"/>
    <col min="12" max="16384" width="9.16015625" style="2" customWidth="1"/>
  </cols>
  <sheetData>
    <row r="1" spans="1:13" ht="19.5" customHeight="1">
      <c r="A1" s="653" t="s">
        <v>336</v>
      </c>
      <c r="B1" s="653"/>
      <c r="C1" s="653"/>
      <c r="D1" s="653"/>
      <c r="E1" s="653"/>
      <c r="F1" s="653"/>
      <c r="G1" s="653"/>
      <c r="H1" s="653"/>
      <c r="I1" s="653"/>
      <c r="J1" s="21"/>
      <c r="K1" s="582" t="s">
        <v>710</v>
      </c>
      <c r="L1" s="582"/>
      <c r="M1" s="582"/>
    </row>
    <row r="2" spans="1:10" ht="12" customHeight="1">
      <c r="A2" s="336"/>
      <c r="B2" s="336"/>
      <c r="C2" s="336"/>
      <c r="D2" s="336"/>
      <c r="E2" s="336"/>
      <c r="F2" s="336"/>
      <c r="G2" s="336"/>
      <c r="H2" s="336"/>
      <c r="J2" s="21"/>
    </row>
    <row r="3" spans="1:10" ht="6" customHeight="1">
      <c r="A3" s="22"/>
      <c r="B3" s="22"/>
      <c r="C3" s="22"/>
      <c r="D3" s="22"/>
      <c r="E3" s="48"/>
      <c r="F3" s="48"/>
      <c r="G3" s="48"/>
      <c r="H3" s="22"/>
      <c r="I3" s="22"/>
      <c r="J3" s="48"/>
    </row>
    <row r="4" spans="1:11" s="154" customFormat="1" ht="27" customHeight="1">
      <c r="A4" s="589" t="s">
        <v>101</v>
      </c>
      <c r="B4" s="589" t="s">
        <v>165</v>
      </c>
      <c r="C4" s="589" t="s">
        <v>234</v>
      </c>
      <c r="D4" s="589" t="s">
        <v>225</v>
      </c>
      <c r="E4" s="720" t="s">
        <v>110</v>
      </c>
      <c r="F4" s="720"/>
      <c r="G4" s="720"/>
      <c r="H4" s="636" t="s">
        <v>50</v>
      </c>
      <c r="I4" s="646" t="s">
        <v>51</v>
      </c>
      <c r="J4" s="646" t="s">
        <v>226</v>
      </c>
      <c r="K4" s="646" t="s">
        <v>62</v>
      </c>
    </row>
    <row r="5" spans="1:11" s="154" customFormat="1" ht="12.75" customHeight="1">
      <c r="A5" s="655"/>
      <c r="B5" s="655"/>
      <c r="C5" s="655"/>
      <c r="D5" s="632"/>
      <c r="E5" s="589" t="s">
        <v>227</v>
      </c>
      <c r="F5" s="636" t="s">
        <v>111</v>
      </c>
      <c r="G5" s="721"/>
      <c r="H5" s="632"/>
      <c r="I5" s="632"/>
      <c r="J5" s="632"/>
      <c r="K5" s="655"/>
    </row>
    <row r="6" spans="1:11" s="154" customFormat="1" ht="12.75" customHeight="1">
      <c r="A6" s="655"/>
      <c r="B6" s="655"/>
      <c r="C6" s="655"/>
      <c r="D6" s="632"/>
      <c r="E6" s="655"/>
      <c r="F6" s="642" t="s">
        <v>47</v>
      </c>
      <c r="G6" s="642" t="s">
        <v>228</v>
      </c>
      <c r="H6" s="632"/>
      <c r="I6" s="632"/>
      <c r="J6" s="632"/>
      <c r="K6" s="655"/>
    </row>
    <row r="7" spans="1:11" s="154" customFormat="1" ht="12.75">
      <c r="A7" s="655"/>
      <c r="B7" s="655"/>
      <c r="C7" s="655"/>
      <c r="D7" s="632"/>
      <c r="E7" s="655"/>
      <c r="F7" s="642"/>
      <c r="G7" s="642"/>
      <c r="H7" s="632"/>
      <c r="I7" s="632"/>
      <c r="J7" s="632"/>
      <c r="K7" s="655"/>
    </row>
    <row r="8" spans="1:11" s="154" customFormat="1" ht="9" customHeight="1">
      <c r="A8" s="155"/>
      <c r="B8" s="155"/>
      <c r="C8" s="155"/>
      <c r="D8" s="155"/>
      <c r="E8" s="155"/>
      <c r="F8" s="155"/>
      <c r="G8" s="155"/>
      <c r="H8" s="155"/>
      <c r="I8" s="155"/>
      <c r="J8" s="155"/>
      <c r="K8" s="155"/>
    </row>
    <row r="9" spans="1:11" s="114" customFormat="1" ht="21" customHeight="1">
      <c r="A9" s="208" t="s">
        <v>33</v>
      </c>
      <c r="B9" s="399">
        <v>526</v>
      </c>
      <c r="C9" s="399">
        <v>221</v>
      </c>
      <c r="D9" s="399">
        <v>216</v>
      </c>
      <c r="E9" s="399">
        <v>149</v>
      </c>
      <c r="F9" s="399">
        <v>107</v>
      </c>
      <c r="G9" s="399">
        <v>4</v>
      </c>
      <c r="H9" s="399">
        <v>45</v>
      </c>
      <c r="I9" s="399">
        <v>17</v>
      </c>
      <c r="J9" s="399">
        <v>27</v>
      </c>
      <c r="K9" s="399">
        <v>103</v>
      </c>
    </row>
    <row r="10" spans="2:11" s="154" customFormat="1" ht="9" customHeight="1">
      <c r="B10" s="420"/>
      <c r="C10" s="421"/>
      <c r="D10" s="421"/>
      <c r="E10" s="421"/>
      <c r="F10" s="421"/>
      <c r="G10" s="421"/>
      <c r="H10" s="421"/>
      <c r="I10" s="421"/>
      <c r="J10" s="421"/>
      <c r="K10" s="421"/>
    </row>
    <row r="11" spans="1:11" s="154" customFormat="1" ht="12.75">
      <c r="A11" s="245" t="s">
        <v>93</v>
      </c>
      <c r="B11" s="390">
        <v>24</v>
      </c>
      <c r="C11" s="390">
        <v>5</v>
      </c>
      <c r="D11" s="390">
        <v>15</v>
      </c>
      <c r="E11" s="390">
        <v>19</v>
      </c>
      <c r="F11" s="390">
        <v>10</v>
      </c>
      <c r="G11" s="390">
        <v>1</v>
      </c>
      <c r="H11" s="390">
        <v>3</v>
      </c>
      <c r="I11" s="390">
        <v>0</v>
      </c>
      <c r="J11" s="390">
        <v>0</v>
      </c>
      <c r="K11" s="390">
        <v>4</v>
      </c>
    </row>
    <row r="12" spans="1:11" s="154" customFormat="1" ht="12.75">
      <c r="A12" s="245" t="s">
        <v>92</v>
      </c>
      <c r="B12" s="390">
        <v>21</v>
      </c>
      <c r="C12" s="390">
        <v>10</v>
      </c>
      <c r="D12" s="390">
        <v>10</v>
      </c>
      <c r="E12" s="390">
        <v>15</v>
      </c>
      <c r="F12" s="390">
        <v>9</v>
      </c>
      <c r="G12" s="390">
        <v>0</v>
      </c>
      <c r="H12" s="390">
        <v>2</v>
      </c>
      <c r="I12" s="390">
        <v>0</v>
      </c>
      <c r="J12" s="390">
        <v>1</v>
      </c>
      <c r="K12" s="390">
        <v>3</v>
      </c>
    </row>
    <row r="13" spans="1:11" s="154" customFormat="1" ht="12.75">
      <c r="A13" s="245" t="s">
        <v>91</v>
      </c>
      <c r="B13" s="390">
        <v>10</v>
      </c>
      <c r="C13" s="390">
        <v>9</v>
      </c>
      <c r="D13" s="390">
        <v>4</v>
      </c>
      <c r="E13" s="390">
        <v>6</v>
      </c>
      <c r="F13" s="390">
        <v>2</v>
      </c>
      <c r="G13" s="390">
        <v>0</v>
      </c>
      <c r="H13" s="390">
        <v>0</v>
      </c>
      <c r="I13" s="390">
        <v>0</v>
      </c>
      <c r="J13" s="390">
        <v>0</v>
      </c>
      <c r="K13" s="390">
        <v>1</v>
      </c>
    </row>
    <row r="14" spans="1:11" s="154" customFormat="1" ht="12.75">
      <c r="A14" s="245" t="s">
        <v>90</v>
      </c>
      <c r="B14" s="390">
        <v>5</v>
      </c>
      <c r="C14" s="390">
        <v>2</v>
      </c>
      <c r="D14" s="390">
        <v>1</v>
      </c>
      <c r="E14" s="390">
        <v>0</v>
      </c>
      <c r="F14" s="390">
        <v>0</v>
      </c>
      <c r="G14" s="390">
        <v>0</v>
      </c>
      <c r="H14" s="390">
        <v>0</v>
      </c>
      <c r="I14" s="390">
        <v>1</v>
      </c>
      <c r="J14" s="390">
        <v>1</v>
      </c>
      <c r="K14" s="390">
        <v>0</v>
      </c>
    </row>
    <row r="15" spans="1:11" s="154" customFormat="1" ht="12.75">
      <c r="A15" s="245" t="s">
        <v>89</v>
      </c>
      <c r="B15" s="390">
        <v>7</v>
      </c>
      <c r="C15" s="390">
        <v>4</v>
      </c>
      <c r="D15" s="390">
        <v>3</v>
      </c>
      <c r="E15" s="390">
        <v>0</v>
      </c>
      <c r="F15" s="390">
        <v>0</v>
      </c>
      <c r="G15" s="390">
        <v>0</v>
      </c>
      <c r="H15" s="390">
        <v>0</v>
      </c>
      <c r="I15" s="390">
        <v>0</v>
      </c>
      <c r="J15" s="390">
        <v>0</v>
      </c>
      <c r="K15" s="390">
        <v>3</v>
      </c>
    </row>
    <row r="16" spans="1:11" s="154" customFormat="1" ht="12.75">
      <c r="A16" s="245" t="s">
        <v>36</v>
      </c>
      <c r="B16" s="390">
        <v>9</v>
      </c>
      <c r="C16" s="390">
        <v>6</v>
      </c>
      <c r="D16" s="390">
        <v>4</v>
      </c>
      <c r="E16" s="390">
        <v>1</v>
      </c>
      <c r="F16" s="390">
        <v>1</v>
      </c>
      <c r="G16" s="390">
        <v>0</v>
      </c>
      <c r="H16" s="390">
        <v>1</v>
      </c>
      <c r="I16" s="390">
        <v>0</v>
      </c>
      <c r="J16" s="390">
        <v>1</v>
      </c>
      <c r="K16" s="390">
        <v>3</v>
      </c>
    </row>
    <row r="17" spans="1:11" s="154" customFormat="1" ht="12.75">
      <c r="A17" s="245" t="s">
        <v>88</v>
      </c>
      <c r="B17" s="390">
        <v>23</v>
      </c>
      <c r="C17" s="390">
        <v>9</v>
      </c>
      <c r="D17" s="390">
        <v>14</v>
      </c>
      <c r="E17" s="390">
        <v>9</v>
      </c>
      <c r="F17" s="390">
        <v>6</v>
      </c>
      <c r="G17" s="390">
        <v>0</v>
      </c>
      <c r="H17" s="390">
        <v>0</v>
      </c>
      <c r="I17" s="390">
        <v>0</v>
      </c>
      <c r="J17" s="390">
        <v>1</v>
      </c>
      <c r="K17" s="390">
        <v>3</v>
      </c>
    </row>
    <row r="18" spans="1:11" s="154" customFormat="1" ht="12.75">
      <c r="A18" s="245" t="s">
        <v>87</v>
      </c>
      <c r="B18" s="390">
        <v>12</v>
      </c>
      <c r="C18" s="390">
        <v>4</v>
      </c>
      <c r="D18" s="390">
        <v>8</v>
      </c>
      <c r="E18" s="390">
        <v>3</v>
      </c>
      <c r="F18" s="390">
        <v>1</v>
      </c>
      <c r="G18" s="390">
        <v>1</v>
      </c>
      <c r="H18" s="390">
        <v>3</v>
      </c>
      <c r="I18" s="390">
        <v>1</v>
      </c>
      <c r="J18" s="390">
        <v>2</v>
      </c>
      <c r="K18" s="390">
        <v>2</v>
      </c>
    </row>
    <row r="19" spans="1:11" s="154" customFormat="1" ht="12.75">
      <c r="A19" s="245" t="s">
        <v>86</v>
      </c>
      <c r="B19" s="390">
        <v>1</v>
      </c>
      <c r="C19" s="390">
        <v>0</v>
      </c>
      <c r="D19" s="390">
        <v>0</v>
      </c>
      <c r="E19" s="390">
        <v>0</v>
      </c>
      <c r="F19" s="390">
        <v>0</v>
      </c>
      <c r="G19" s="390">
        <v>0</v>
      </c>
      <c r="H19" s="390">
        <v>0</v>
      </c>
      <c r="I19" s="390">
        <v>0</v>
      </c>
      <c r="J19" s="390">
        <v>0</v>
      </c>
      <c r="K19" s="390">
        <v>0</v>
      </c>
    </row>
    <row r="20" spans="1:11" s="154" customFormat="1" ht="12.75">
      <c r="A20" s="245" t="s">
        <v>85</v>
      </c>
      <c r="B20" s="390">
        <v>8</v>
      </c>
      <c r="C20" s="390">
        <v>2</v>
      </c>
      <c r="D20" s="390">
        <v>5</v>
      </c>
      <c r="E20" s="390">
        <v>2</v>
      </c>
      <c r="F20" s="390">
        <v>2</v>
      </c>
      <c r="G20" s="390">
        <v>0</v>
      </c>
      <c r="H20" s="390">
        <v>0</v>
      </c>
      <c r="I20" s="390">
        <v>0</v>
      </c>
      <c r="J20" s="390">
        <v>2</v>
      </c>
      <c r="K20" s="390">
        <v>1</v>
      </c>
    </row>
    <row r="21" spans="1:11" s="154" customFormat="1" ht="12.75">
      <c r="A21" s="232" t="s">
        <v>84</v>
      </c>
      <c r="B21" s="390">
        <v>3</v>
      </c>
      <c r="C21" s="390">
        <v>2</v>
      </c>
      <c r="D21" s="390">
        <v>2</v>
      </c>
      <c r="E21" s="390">
        <v>0</v>
      </c>
      <c r="F21" s="390">
        <v>0</v>
      </c>
      <c r="G21" s="390">
        <v>0</v>
      </c>
      <c r="H21" s="390">
        <v>0</v>
      </c>
      <c r="I21" s="390">
        <v>0</v>
      </c>
      <c r="J21" s="390">
        <v>0</v>
      </c>
      <c r="K21" s="390">
        <v>0</v>
      </c>
    </row>
    <row r="22" spans="1:11" s="154" customFormat="1" ht="12.75">
      <c r="A22" s="245" t="s">
        <v>83</v>
      </c>
      <c r="B22" s="390">
        <v>64</v>
      </c>
      <c r="C22" s="390">
        <v>22</v>
      </c>
      <c r="D22" s="390">
        <v>31</v>
      </c>
      <c r="E22" s="390">
        <v>23</v>
      </c>
      <c r="F22" s="390">
        <v>23</v>
      </c>
      <c r="G22" s="390">
        <v>0</v>
      </c>
      <c r="H22" s="390">
        <v>5</v>
      </c>
      <c r="I22" s="390">
        <v>2</v>
      </c>
      <c r="J22" s="390">
        <v>5</v>
      </c>
      <c r="K22" s="390">
        <v>13</v>
      </c>
    </row>
    <row r="23" spans="1:11" s="154" customFormat="1" ht="12.75">
      <c r="A23" s="232" t="s">
        <v>82</v>
      </c>
      <c r="B23" s="390">
        <v>2</v>
      </c>
      <c r="C23" s="390">
        <v>1</v>
      </c>
      <c r="D23" s="390">
        <v>1</v>
      </c>
      <c r="E23" s="390">
        <v>1</v>
      </c>
      <c r="F23" s="390">
        <v>1</v>
      </c>
      <c r="G23" s="390">
        <v>0</v>
      </c>
      <c r="H23" s="390">
        <v>0</v>
      </c>
      <c r="I23" s="390">
        <v>0</v>
      </c>
      <c r="J23" s="390">
        <v>0</v>
      </c>
      <c r="K23" s="390">
        <v>0</v>
      </c>
    </row>
    <row r="24" spans="1:11" s="154" customFormat="1" ht="12.75">
      <c r="A24" s="232" t="s">
        <v>81</v>
      </c>
      <c r="B24" s="390">
        <v>11</v>
      </c>
      <c r="C24" s="390">
        <v>5</v>
      </c>
      <c r="D24" s="390">
        <v>4</v>
      </c>
      <c r="E24" s="390">
        <v>4</v>
      </c>
      <c r="F24" s="390">
        <v>3</v>
      </c>
      <c r="G24" s="390">
        <v>1</v>
      </c>
      <c r="H24" s="390">
        <v>3</v>
      </c>
      <c r="I24" s="390">
        <v>1</v>
      </c>
      <c r="J24" s="390">
        <v>1</v>
      </c>
      <c r="K24" s="390">
        <v>6</v>
      </c>
    </row>
    <row r="25" spans="1:11" s="154" customFormat="1" ht="12.75">
      <c r="A25" s="232" t="s">
        <v>37</v>
      </c>
      <c r="B25" s="390">
        <v>39</v>
      </c>
      <c r="C25" s="390">
        <v>25</v>
      </c>
      <c r="D25" s="390">
        <v>13</v>
      </c>
      <c r="E25" s="390">
        <v>17</v>
      </c>
      <c r="F25" s="390">
        <v>15</v>
      </c>
      <c r="G25" s="390">
        <v>0</v>
      </c>
      <c r="H25" s="390">
        <v>1</v>
      </c>
      <c r="I25" s="390">
        <v>2</v>
      </c>
      <c r="J25" s="390">
        <v>2</v>
      </c>
      <c r="K25" s="390">
        <v>9</v>
      </c>
    </row>
    <row r="26" spans="1:11" s="154" customFormat="1" ht="12.75">
      <c r="A26" s="232" t="s">
        <v>80</v>
      </c>
      <c r="B26" s="390">
        <v>103</v>
      </c>
      <c r="C26" s="390">
        <v>39</v>
      </c>
      <c r="D26" s="390">
        <v>37</v>
      </c>
      <c r="E26" s="390">
        <v>12</v>
      </c>
      <c r="F26" s="390">
        <v>5</v>
      </c>
      <c r="G26" s="390">
        <v>0</v>
      </c>
      <c r="H26" s="390">
        <v>13</v>
      </c>
      <c r="I26" s="390">
        <v>5</v>
      </c>
      <c r="J26" s="390">
        <v>7</v>
      </c>
      <c r="K26" s="390">
        <v>17</v>
      </c>
    </row>
    <row r="27" spans="1:11" s="154" customFormat="1" ht="12.75">
      <c r="A27" s="232" t="s">
        <v>79</v>
      </c>
      <c r="B27" s="390">
        <v>13</v>
      </c>
      <c r="C27" s="390">
        <v>6</v>
      </c>
      <c r="D27" s="390">
        <v>3</v>
      </c>
      <c r="E27" s="390">
        <v>7</v>
      </c>
      <c r="F27" s="390">
        <v>5</v>
      </c>
      <c r="G27" s="390">
        <v>0</v>
      </c>
      <c r="H27" s="390">
        <v>0</v>
      </c>
      <c r="I27" s="390">
        <v>0</v>
      </c>
      <c r="J27" s="390">
        <v>0</v>
      </c>
      <c r="K27" s="390">
        <v>5</v>
      </c>
    </row>
    <row r="28" spans="1:11" s="154" customFormat="1" ht="12.75">
      <c r="A28" s="232" t="s">
        <v>78</v>
      </c>
      <c r="B28" s="390">
        <v>10</v>
      </c>
      <c r="C28" s="390">
        <v>5</v>
      </c>
      <c r="D28" s="390">
        <v>5</v>
      </c>
      <c r="E28" s="390">
        <v>1</v>
      </c>
      <c r="F28" s="390">
        <v>1</v>
      </c>
      <c r="G28" s="390">
        <v>0</v>
      </c>
      <c r="H28" s="390">
        <v>2</v>
      </c>
      <c r="I28" s="390">
        <v>0</v>
      </c>
      <c r="J28" s="390">
        <v>0</v>
      </c>
      <c r="K28" s="390">
        <v>0</v>
      </c>
    </row>
    <row r="29" spans="1:11" s="154" customFormat="1" ht="12.75">
      <c r="A29" s="232" t="s">
        <v>77</v>
      </c>
      <c r="B29" s="390">
        <v>8</v>
      </c>
      <c r="C29" s="390">
        <v>2</v>
      </c>
      <c r="D29" s="390">
        <v>4</v>
      </c>
      <c r="E29" s="390">
        <v>2</v>
      </c>
      <c r="F29" s="390">
        <v>2</v>
      </c>
      <c r="G29" s="390">
        <v>0</v>
      </c>
      <c r="H29" s="390">
        <v>2</v>
      </c>
      <c r="I29" s="390">
        <v>0</v>
      </c>
      <c r="J29" s="390">
        <v>0</v>
      </c>
      <c r="K29" s="390">
        <v>1</v>
      </c>
    </row>
    <row r="30" spans="1:11" s="154" customFormat="1" ht="12.75">
      <c r="A30" s="232" t="s">
        <v>76</v>
      </c>
      <c r="B30" s="390">
        <v>5</v>
      </c>
      <c r="C30" s="390">
        <v>1</v>
      </c>
      <c r="D30" s="390">
        <v>1</v>
      </c>
      <c r="E30" s="390">
        <v>2</v>
      </c>
      <c r="F30" s="390">
        <v>2</v>
      </c>
      <c r="G30" s="390">
        <v>0</v>
      </c>
      <c r="H30" s="390">
        <v>0</v>
      </c>
      <c r="I30" s="390">
        <v>0</v>
      </c>
      <c r="J30" s="390">
        <v>0</v>
      </c>
      <c r="K30" s="390">
        <v>0</v>
      </c>
    </row>
    <row r="31" spans="1:11" s="154" customFormat="1" ht="12.75">
      <c r="A31" s="232" t="s">
        <v>75</v>
      </c>
      <c r="B31" s="390">
        <v>11</v>
      </c>
      <c r="C31" s="390">
        <v>3</v>
      </c>
      <c r="D31" s="390">
        <v>6</v>
      </c>
      <c r="E31" s="390">
        <v>3</v>
      </c>
      <c r="F31" s="390">
        <v>3</v>
      </c>
      <c r="G31" s="390">
        <v>0</v>
      </c>
      <c r="H31" s="390">
        <v>2</v>
      </c>
      <c r="I31" s="390">
        <v>1</v>
      </c>
      <c r="J31" s="390">
        <v>0</v>
      </c>
      <c r="K31" s="390">
        <v>1</v>
      </c>
    </row>
    <row r="32" spans="1:11" s="154" customFormat="1" ht="12.75">
      <c r="A32" s="245" t="s">
        <v>74</v>
      </c>
      <c r="B32" s="390">
        <v>38</v>
      </c>
      <c r="C32" s="390">
        <v>21</v>
      </c>
      <c r="D32" s="390">
        <v>9</v>
      </c>
      <c r="E32" s="390">
        <v>4</v>
      </c>
      <c r="F32" s="390">
        <v>3</v>
      </c>
      <c r="G32" s="390">
        <v>0</v>
      </c>
      <c r="H32" s="390">
        <v>4</v>
      </c>
      <c r="I32" s="390">
        <v>0</v>
      </c>
      <c r="J32" s="390">
        <v>1</v>
      </c>
      <c r="K32" s="390">
        <v>9</v>
      </c>
    </row>
    <row r="33" spans="1:11" s="154" customFormat="1" ht="12.75">
      <c r="A33" s="232" t="s">
        <v>73</v>
      </c>
      <c r="B33" s="390">
        <v>1</v>
      </c>
      <c r="C33" s="390">
        <v>1</v>
      </c>
      <c r="D33" s="390">
        <v>0</v>
      </c>
      <c r="E33" s="390">
        <v>1</v>
      </c>
      <c r="F33" s="390">
        <v>1</v>
      </c>
      <c r="G33" s="390">
        <v>0</v>
      </c>
      <c r="H33" s="390">
        <v>0</v>
      </c>
      <c r="I33" s="390">
        <v>0</v>
      </c>
      <c r="J33" s="390">
        <v>0</v>
      </c>
      <c r="K33" s="390">
        <v>0</v>
      </c>
    </row>
    <row r="34" spans="1:11" s="154" customFormat="1" ht="12.75">
      <c r="A34" s="245" t="s">
        <v>72</v>
      </c>
      <c r="B34" s="390">
        <v>3</v>
      </c>
      <c r="C34" s="390">
        <v>2</v>
      </c>
      <c r="D34" s="390">
        <v>1</v>
      </c>
      <c r="E34" s="390">
        <v>1</v>
      </c>
      <c r="F34" s="390">
        <v>1</v>
      </c>
      <c r="G34" s="390">
        <v>0</v>
      </c>
      <c r="H34" s="390">
        <v>0</v>
      </c>
      <c r="I34" s="390">
        <v>0</v>
      </c>
      <c r="J34" s="390">
        <v>0</v>
      </c>
      <c r="K34" s="390">
        <v>2</v>
      </c>
    </row>
    <row r="35" spans="1:11" s="154" customFormat="1" ht="12.75">
      <c r="A35" s="245" t="s">
        <v>71</v>
      </c>
      <c r="B35" s="390">
        <v>13</v>
      </c>
      <c r="C35" s="390">
        <v>3</v>
      </c>
      <c r="D35" s="390">
        <v>5</v>
      </c>
      <c r="E35" s="390">
        <v>2</v>
      </c>
      <c r="F35" s="390">
        <v>1</v>
      </c>
      <c r="G35" s="390">
        <v>0</v>
      </c>
      <c r="H35" s="390">
        <v>2</v>
      </c>
      <c r="I35" s="390">
        <v>3</v>
      </c>
      <c r="J35" s="390">
        <v>1</v>
      </c>
      <c r="K35" s="390">
        <v>1</v>
      </c>
    </row>
    <row r="36" spans="1:11" s="154" customFormat="1" ht="12.75">
      <c r="A36" s="245" t="s">
        <v>70</v>
      </c>
      <c r="B36" s="390">
        <v>8</v>
      </c>
      <c r="C36" s="390">
        <v>2</v>
      </c>
      <c r="D36" s="390">
        <v>1</v>
      </c>
      <c r="E36" s="390">
        <v>3</v>
      </c>
      <c r="F36" s="390">
        <v>3</v>
      </c>
      <c r="G36" s="390">
        <v>0</v>
      </c>
      <c r="H36" s="390">
        <v>0</v>
      </c>
      <c r="I36" s="390">
        <v>0</v>
      </c>
      <c r="J36" s="390">
        <v>0</v>
      </c>
      <c r="K36" s="390">
        <v>2</v>
      </c>
    </row>
    <row r="37" spans="1:11" s="154" customFormat="1" ht="12.75">
      <c r="A37" s="245" t="s">
        <v>69</v>
      </c>
      <c r="B37" s="390">
        <v>0</v>
      </c>
      <c r="C37" s="390">
        <v>0</v>
      </c>
      <c r="D37" s="390">
        <v>0</v>
      </c>
      <c r="E37" s="390">
        <v>0</v>
      </c>
      <c r="F37" s="390">
        <v>0</v>
      </c>
      <c r="G37" s="390">
        <v>0</v>
      </c>
      <c r="H37" s="390">
        <v>0</v>
      </c>
      <c r="I37" s="390">
        <v>0</v>
      </c>
      <c r="J37" s="390">
        <v>0</v>
      </c>
      <c r="K37" s="390">
        <v>0</v>
      </c>
    </row>
    <row r="38" spans="1:11" s="154" customFormat="1" ht="12.75">
      <c r="A38" s="245" t="s">
        <v>68</v>
      </c>
      <c r="B38" s="390">
        <v>13</v>
      </c>
      <c r="C38" s="390">
        <v>6</v>
      </c>
      <c r="D38" s="390">
        <v>9</v>
      </c>
      <c r="E38" s="390">
        <v>2</v>
      </c>
      <c r="F38" s="390">
        <v>2</v>
      </c>
      <c r="G38" s="390">
        <v>0</v>
      </c>
      <c r="H38" s="390">
        <v>0</v>
      </c>
      <c r="I38" s="390">
        <v>0</v>
      </c>
      <c r="J38" s="390">
        <v>0</v>
      </c>
      <c r="K38" s="390">
        <v>4</v>
      </c>
    </row>
    <row r="39" spans="1:11" s="154" customFormat="1" ht="12.75">
      <c r="A39" s="245" t="s">
        <v>67</v>
      </c>
      <c r="B39" s="390">
        <v>37</v>
      </c>
      <c r="C39" s="390">
        <v>17</v>
      </c>
      <c r="D39" s="390">
        <v>10</v>
      </c>
      <c r="E39" s="390">
        <v>4</v>
      </c>
      <c r="F39" s="390">
        <v>1</v>
      </c>
      <c r="G39" s="390">
        <v>0</v>
      </c>
      <c r="H39" s="390">
        <v>2</v>
      </c>
      <c r="I39" s="390">
        <v>0</v>
      </c>
      <c r="J39" s="390">
        <v>1</v>
      </c>
      <c r="K39" s="390">
        <v>5</v>
      </c>
    </row>
    <row r="40" spans="1:11" s="154" customFormat="1" ht="12.75">
      <c r="A40" s="245" t="s">
        <v>66</v>
      </c>
      <c r="B40" s="390">
        <v>6</v>
      </c>
      <c r="C40" s="390">
        <v>1</v>
      </c>
      <c r="D40" s="390">
        <v>5</v>
      </c>
      <c r="E40" s="390">
        <v>3</v>
      </c>
      <c r="F40" s="390">
        <v>3</v>
      </c>
      <c r="G40" s="390">
        <v>0</v>
      </c>
      <c r="H40" s="390">
        <v>0</v>
      </c>
      <c r="I40" s="390">
        <v>0</v>
      </c>
      <c r="J40" s="390">
        <v>1</v>
      </c>
      <c r="K40" s="390">
        <v>1</v>
      </c>
    </row>
    <row r="41" spans="1:11" s="154" customFormat="1" ht="12.75">
      <c r="A41" s="245" t="s">
        <v>65</v>
      </c>
      <c r="B41" s="390">
        <v>8</v>
      </c>
      <c r="C41" s="390">
        <v>4</v>
      </c>
      <c r="D41" s="390">
        <v>2</v>
      </c>
      <c r="E41" s="390">
        <v>0</v>
      </c>
      <c r="F41" s="390">
        <v>0</v>
      </c>
      <c r="G41" s="390">
        <v>0</v>
      </c>
      <c r="H41" s="390">
        <v>0</v>
      </c>
      <c r="I41" s="390">
        <v>1</v>
      </c>
      <c r="J41" s="390">
        <v>0</v>
      </c>
      <c r="K41" s="390">
        <v>2</v>
      </c>
    </row>
    <row r="42" spans="1:11" s="154" customFormat="1" ht="12.75">
      <c r="A42" s="245" t="s">
        <v>64</v>
      </c>
      <c r="B42" s="390">
        <v>10</v>
      </c>
      <c r="C42" s="390">
        <v>2</v>
      </c>
      <c r="D42" s="390">
        <v>3</v>
      </c>
      <c r="E42" s="390">
        <v>2</v>
      </c>
      <c r="F42" s="390">
        <v>1</v>
      </c>
      <c r="G42" s="390">
        <v>1</v>
      </c>
      <c r="H42" s="390">
        <v>0</v>
      </c>
      <c r="I42" s="390">
        <v>0</v>
      </c>
      <c r="J42" s="390">
        <v>0</v>
      </c>
      <c r="K42" s="390">
        <v>5</v>
      </c>
    </row>
    <row r="43" spans="1:11" s="154" customFormat="1" ht="6" customHeight="1" thickBot="1">
      <c r="A43" s="246"/>
      <c r="B43" s="246"/>
      <c r="C43" s="247"/>
      <c r="D43" s="247"/>
      <c r="E43" s="247"/>
      <c r="F43" s="247"/>
      <c r="G43" s="247"/>
      <c r="H43" s="247"/>
      <c r="I43" s="247"/>
      <c r="J43" s="247"/>
      <c r="K43" s="247"/>
    </row>
    <row r="44" spans="2:10" ht="15" customHeight="1">
      <c r="B44" s="49"/>
      <c r="C44" s="51"/>
      <c r="D44" s="51"/>
      <c r="E44" s="51"/>
      <c r="F44" s="51"/>
      <c r="G44" s="51"/>
      <c r="H44" s="51"/>
      <c r="I44" s="51"/>
      <c r="J44" s="51"/>
    </row>
    <row r="45" spans="1:10" ht="12.75" customHeight="1">
      <c r="A45" s="100" t="s">
        <v>229</v>
      </c>
      <c r="B45" s="49"/>
      <c r="C45" s="47"/>
      <c r="D45" s="47"/>
      <c r="E45" s="47"/>
      <c r="F45" s="47"/>
      <c r="G45" s="47"/>
      <c r="H45" s="47"/>
      <c r="I45" s="47"/>
      <c r="J45" s="47"/>
    </row>
    <row r="46" spans="1:11" ht="32.25" customHeight="1">
      <c r="A46" s="676" t="s">
        <v>261</v>
      </c>
      <c r="B46" s="697"/>
      <c r="C46" s="697"/>
      <c r="D46" s="697"/>
      <c r="E46" s="697"/>
      <c r="F46" s="697"/>
      <c r="G46" s="697"/>
      <c r="H46" s="697"/>
      <c r="I46" s="697"/>
      <c r="J46" s="697"/>
      <c r="K46" s="697"/>
    </row>
    <row r="47" spans="1:11" ht="22.5" customHeight="1">
      <c r="A47" s="700" t="s">
        <v>637</v>
      </c>
      <c r="B47" s="623"/>
      <c r="C47" s="623"/>
      <c r="D47" s="623"/>
      <c r="E47" s="623"/>
      <c r="F47" s="623"/>
      <c r="G47" s="623"/>
      <c r="H47" s="623"/>
      <c r="I47" s="623"/>
      <c r="J47" s="623"/>
      <c r="K47" s="623"/>
    </row>
    <row r="48" spans="1:11" ht="15">
      <c r="A48" s="676" t="s">
        <v>292</v>
      </c>
      <c r="B48" s="697"/>
      <c r="C48" s="697"/>
      <c r="D48" s="697"/>
      <c r="E48" s="697"/>
      <c r="F48" s="697"/>
      <c r="G48" s="697"/>
      <c r="H48" s="697"/>
      <c r="I48" s="697"/>
      <c r="J48" s="697"/>
      <c r="K48" s="697"/>
    </row>
    <row r="49" spans="1:11" ht="12.75" customHeight="1">
      <c r="A49" s="650" t="s">
        <v>233</v>
      </c>
      <c r="B49" s="650"/>
      <c r="C49" s="650"/>
      <c r="D49" s="650"/>
      <c r="E49" s="650"/>
      <c r="F49" s="650"/>
      <c r="G49" s="650"/>
      <c r="H49" s="650"/>
      <c r="I49" s="650"/>
      <c r="J49" s="650"/>
      <c r="K49" s="650"/>
    </row>
    <row r="50" ht="12.75" customHeight="1">
      <c r="A50" s="58"/>
    </row>
    <row r="51" ht="11.25" customHeight="1">
      <c r="A51" s="58" t="s">
        <v>316</v>
      </c>
    </row>
    <row r="52" ht="11.25" customHeight="1">
      <c r="A52" s="58"/>
    </row>
    <row r="53" ht="11.25" customHeight="1">
      <c r="A53" s="58"/>
    </row>
    <row r="54" ht="11.25" customHeight="1">
      <c r="A54" s="58"/>
    </row>
    <row r="55" ht="11.25" customHeight="1">
      <c r="A55" s="58"/>
    </row>
    <row r="56" ht="11.25" customHeight="1">
      <c r="A56" s="58"/>
    </row>
    <row r="57" ht="11.25" customHeight="1">
      <c r="A57" s="58"/>
    </row>
  </sheetData>
  <sheetProtection/>
  <mergeCells count="19">
    <mergeCell ref="K1:M1"/>
    <mergeCell ref="D4:D7"/>
    <mergeCell ref="E5:E7"/>
    <mergeCell ref="F5:G5"/>
    <mergeCell ref="F6:F7"/>
    <mergeCell ref="G6:G7"/>
    <mergeCell ref="A1:I1"/>
    <mergeCell ref="B4:B7"/>
    <mergeCell ref="C4:C7"/>
    <mergeCell ref="A49:K49"/>
    <mergeCell ref="H4:H7"/>
    <mergeCell ref="I4:I7"/>
    <mergeCell ref="J4:J7"/>
    <mergeCell ref="K4:K7"/>
    <mergeCell ref="E4:G4"/>
    <mergeCell ref="A46:K46"/>
    <mergeCell ref="A47:K47"/>
    <mergeCell ref="A48:K48"/>
    <mergeCell ref="A4:A7"/>
  </mergeCells>
  <hyperlinks>
    <hyperlink ref="K1:M1" location="Contents!A1" display="Back to contents"/>
  </hyperlinks>
  <printOptions/>
  <pageMargins left="0.7480314960629921" right="0.7480314960629921" top="0.66" bottom="0.68" header="0.5118110236220472" footer="0.5118110236220472"/>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1" sqref="A1:J1"/>
    </sheetView>
  </sheetViews>
  <sheetFormatPr defaultColWidth="9.33203125" defaultRowHeight="11.25"/>
  <cols>
    <col min="1" max="1" width="37.83203125" style="0" customWidth="1"/>
    <col min="2" max="6" width="12.83203125" style="0" customWidth="1"/>
    <col min="7" max="7" width="15.5" style="0" customWidth="1"/>
    <col min="8" max="8" width="12.83203125" style="0" customWidth="1"/>
  </cols>
  <sheetData>
    <row r="1" spans="1:13" ht="18.75">
      <c r="A1" s="587" t="s">
        <v>337</v>
      </c>
      <c r="B1" s="587"/>
      <c r="C1" s="587"/>
      <c r="D1" s="587"/>
      <c r="E1" s="587"/>
      <c r="F1" s="587"/>
      <c r="G1" s="587"/>
      <c r="H1" s="587"/>
      <c r="I1" s="587"/>
      <c r="J1" s="587"/>
      <c r="K1" s="582" t="s">
        <v>710</v>
      </c>
      <c r="L1" s="582"/>
      <c r="M1" s="582"/>
    </row>
    <row r="2" spans="1:9" ht="12" customHeight="1">
      <c r="A2" s="6"/>
      <c r="B2" s="6"/>
      <c r="C2" s="6"/>
      <c r="D2" s="6"/>
      <c r="E2" s="6"/>
      <c r="F2" s="6"/>
      <c r="G2" s="6"/>
      <c r="H2" s="6"/>
      <c r="I2" s="6"/>
    </row>
    <row r="3" spans="1:8" ht="6" customHeight="1">
      <c r="A3" s="22"/>
      <c r="B3" s="22"/>
      <c r="C3" s="22"/>
      <c r="D3" s="22"/>
      <c r="E3" s="22"/>
      <c r="F3" s="22"/>
      <c r="G3" s="22"/>
      <c r="H3" s="2"/>
    </row>
    <row r="4" spans="1:8" ht="6" customHeight="1">
      <c r="A4" s="12"/>
      <c r="B4" s="13"/>
      <c r="C4" s="13"/>
      <c r="D4" s="13"/>
      <c r="E4" s="13"/>
      <c r="F4" s="13"/>
      <c r="G4" s="13"/>
      <c r="H4" s="13"/>
    </row>
    <row r="5" spans="1:8" s="217" customFormat="1" ht="12.75">
      <c r="A5" s="84"/>
      <c r="B5" s="591" t="s">
        <v>104</v>
      </c>
      <c r="C5" s="591"/>
      <c r="D5" s="591"/>
      <c r="E5" s="591"/>
      <c r="F5" s="591"/>
      <c r="G5" s="591"/>
      <c r="H5" s="591"/>
    </row>
    <row r="6" spans="1:8" s="217" customFormat="1" ht="12.75">
      <c r="A6" s="85"/>
      <c r="B6" s="85"/>
      <c r="C6" s="85"/>
      <c r="D6" s="173"/>
      <c r="E6" s="86"/>
      <c r="F6" s="86"/>
      <c r="G6" s="86"/>
      <c r="H6" s="86"/>
    </row>
    <row r="7" spans="1:8" s="217" customFormat="1" ht="14.25">
      <c r="A7" s="85"/>
      <c r="B7" s="173" t="s">
        <v>265</v>
      </c>
      <c r="C7" s="85" t="s">
        <v>238</v>
      </c>
      <c r="D7" s="173" t="s">
        <v>239</v>
      </c>
      <c r="E7" s="86" t="s">
        <v>240</v>
      </c>
      <c r="F7" s="86" t="s">
        <v>267</v>
      </c>
      <c r="G7" s="86" t="s">
        <v>255</v>
      </c>
      <c r="H7" s="86" t="s">
        <v>266</v>
      </c>
    </row>
    <row r="8" spans="1:8" s="217" customFormat="1" ht="6" customHeight="1">
      <c r="A8" s="121"/>
      <c r="B8" s="121"/>
      <c r="C8" s="121"/>
      <c r="D8" s="121"/>
      <c r="E8" s="121"/>
      <c r="F8" s="121"/>
      <c r="G8" s="121"/>
      <c r="H8" s="121"/>
    </row>
    <row r="9" spans="1:8" s="217" customFormat="1" ht="6" customHeight="1">
      <c r="A9" s="84"/>
      <c r="B9" s="84"/>
      <c r="C9" s="84"/>
      <c r="D9" s="84"/>
      <c r="E9" s="84"/>
      <c r="F9" s="84"/>
      <c r="G9" s="84"/>
      <c r="H9" s="84"/>
    </row>
    <row r="10" spans="1:8" s="217" customFormat="1" ht="12.75">
      <c r="A10" s="218" t="s">
        <v>33</v>
      </c>
      <c r="B10" s="415">
        <f>'C4 calc LA rates'!C119</f>
        <v>0.07798836240325471</v>
      </c>
      <c r="C10" s="415">
        <f>'C4 calc LA rates'!D119</f>
        <v>0.24800972938288554</v>
      </c>
      <c r="D10" s="415">
        <f>'C4 calc LA rates'!E119</f>
        <v>0.258165299788288</v>
      </c>
      <c r="E10" s="415">
        <f>'C4 calc LA rates'!F119</f>
        <v>0.12384435201234383</v>
      </c>
      <c r="F10" s="415">
        <f>'C4 calc LA rates'!G119</f>
        <v>0.04159267011476884</v>
      </c>
      <c r="G10" s="415">
        <f>'C4 calc LA rates'!K119</f>
        <v>0.150474077881325</v>
      </c>
      <c r="H10" s="415">
        <f>'C4 calc LA rates'!I119</f>
        <v>0.10268118266382384</v>
      </c>
    </row>
    <row r="11" spans="1:8" s="217" customFormat="1" ht="6" customHeight="1">
      <c r="A11" s="248"/>
      <c r="B11" s="358"/>
      <c r="C11" s="358"/>
      <c r="D11" s="358"/>
      <c r="E11" s="358"/>
      <c r="F11" s="358"/>
      <c r="G11" s="358"/>
      <c r="H11" s="358"/>
    </row>
    <row r="12" spans="1:8" s="217" customFormat="1" ht="12.75">
      <c r="A12" s="220" t="s">
        <v>93</v>
      </c>
      <c r="B12" s="358">
        <f>'C4 calc LA rates'!C121</f>
        <v>0.03779289493575208</v>
      </c>
      <c r="C12" s="358">
        <f>'C4 calc LA rates'!D121</f>
        <v>0.28610814888027675</v>
      </c>
      <c r="D12" s="358">
        <f>'C4 calc LA rates'!E121</f>
        <v>0.2638343931808957</v>
      </c>
      <c r="E12" s="358">
        <f>'C4 calc LA rates'!F121</f>
        <v>0.14155235752081158</v>
      </c>
      <c r="F12" s="358">
        <f>'C4 calc LA rates'!G121</f>
        <v>0.03167689566422491</v>
      </c>
      <c r="G12" s="358">
        <f>'C4 calc LA rates'!K121</f>
        <v>0.15751870534625986</v>
      </c>
      <c r="H12" s="358">
        <f>'C4 calc LA rates'!I121</f>
        <v>0.11417782972219725</v>
      </c>
    </row>
    <row r="13" spans="1:8" s="217" customFormat="1" ht="12.75">
      <c r="A13" s="220" t="s">
        <v>92</v>
      </c>
      <c r="B13" s="358">
        <f>'C4 calc LA rates'!C122</f>
        <v>0.07018282626241358</v>
      </c>
      <c r="C13" s="358">
        <f>'C4 calc LA rates'!D122</f>
        <v>0.15735078496584773</v>
      </c>
      <c r="D13" s="358">
        <f>'C4 calc LA rates'!E122</f>
        <v>0.16662187583982802</v>
      </c>
      <c r="E13" s="358">
        <f>'C4 calc LA rates'!F122</f>
        <v>0.03036360415981377</v>
      </c>
      <c r="F13" s="358">
        <f>'C4 calc LA rates'!G122</f>
        <v>0.03438099876801421</v>
      </c>
      <c r="G13" s="358">
        <f>'C4 calc LA rates'!K122</f>
        <v>0.089235784739491</v>
      </c>
      <c r="H13" s="358">
        <f>'C4 calc LA rates'!I122</f>
        <v>0.06071358170707668</v>
      </c>
    </row>
    <row r="14" spans="1:8" s="217" customFormat="1" ht="12.75">
      <c r="A14" s="220" t="s">
        <v>91</v>
      </c>
      <c r="B14" s="358">
        <f>'C4 calc LA rates'!C123</f>
        <v>0.07693491306354824</v>
      </c>
      <c r="C14" s="358">
        <f>'C4 calc LA rates'!D123</f>
        <v>0.29705421239376184</v>
      </c>
      <c r="D14" s="358">
        <f>'C4 calc LA rates'!E123</f>
        <v>0.132406487917908</v>
      </c>
      <c r="E14" s="358">
        <f>'C4 calc LA rates'!F123</f>
        <v>0.09179048821065917</v>
      </c>
      <c r="F14" s="358">
        <f>'C4 calc LA rates'!G123</f>
        <v>0.024223339187306972</v>
      </c>
      <c r="G14" s="358">
        <f>'C4 calc LA rates'!K123</f>
        <v>0.1159560984817841</v>
      </c>
      <c r="H14" s="358">
        <f>'C4 calc LA rates'!I123</f>
        <v>0.0757314974182444</v>
      </c>
    </row>
    <row r="15" spans="1:8" s="217" customFormat="1" ht="12.75">
      <c r="A15" s="220" t="s">
        <v>178</v>
      </c>
      <c r="B15" s="358">
        <f>'C4 calc LA rates'!C124</f>
        <v>0.121765601217656</v>
      </c>
      <c r="C15" s="358">
        <f>'C4 calc LA rates'!D124</f>
        <v>0.26525198938992045</v>
      </c>
      <c r="D15" s="358">
        <f>'C4 calc LA rates'!E124</f>
        <v>0.14603870025556773</v>
      </c>
      <c r="E15" s="358">
        <f>'C4 calc LA rates'!F124</f>
        <v>0.08876396183149642</v>
      </c>
      <c r="F15" s="358">
        <f>'C4 calc LA rates'!G124</f>
        <v>0.014796182584893097</v>
      </c>
      <c r="G15" s="358">
        <f>'C4 calc LA rates'!K124</f>
        <v>0.11399868189024065</v>
      </c>
      <c r="H15" s="358">
        <f>'C4 calc LA rates'!I124</f>
        <v>0.07871359496232992</v>
      </c>
    </row>
    <row r="16" spans="1:8" s="217" customFormat="1" ht="12.75">
      <c r="A16" s="220" t="s">
        <v>89</v>
      </c>
      <c r="B16" s="358">
        <f>'C4 calc LA rates'!C125</f>
        <v>0.06557377049180328</v>
      </c>
      <c r="C16" s="358">
        <f>'C4 calc LA rates'!D125</f>
        <v>0.23462376403552873</v>
      </c>
      <c r="D16" s="358">
        <f>'C4 calc LA rates'!E125</f>
        <v>0.2887897085849304</v>
      </c>
      <c r="E16" s="358">
        <f>'C4 calc LA rates'!F125</f>
        <v>0.15039478631407444</v>
      </c>
      <c r="F16" s="358">
        <f>'C4 calc LA rates'!G125</f>
        <v>0.05824111822947001</v>
      </c>
      <c r="G16" s="358">
        <f>'C4 calc LA rates'!K125</f>
        <v>0.1621684234912545</v>
      </c>
      <c r="H16" s="358">
        <f>'C4 calc LA rates'!I125</f>
        <v>0.1087378640776699</v>
      </c>
    </row>
    <row r="17" spans="1:8" s="217" customFormat="1" ht="12.75">
      <c r="A17" s="220" t="s">
        <v>129</v>
      </c>
      <c r="B17" s="358">
        <f>'C4 calc LA rates'!C126</f>
        <v>0.04859086491739553</v>
      </c>
      <c r="C17" s="358">
        <f>'C4 calc LA rates'!D126</f>
        <v>0.24055469081647093</v>
      </c>
      <c r="D17" s="358">
        <f>'C4 calc LA rates'!E126</f>
        <v>0.10768899418479431</v>
      </c>
      <c r="E17" s="358">
        <f>'C4 calc LA rates'!F126</f>
        <v>0.051717450329698746</v>
      </c>
      <c r="F17" s="358">
        <f>'C4 calc LA rates'!G126</f>
        <v>0.026717727212005167</v>
      </c>
      <c r="G17" s="358">
        <f>'C4 calc LA rates'!K126</f>
        <v>0.08436148898028051</v>
      </c>
      <c r="H17" s="358">
        <f>'C4 calc LA rates'!I126</f>
        <v>0.05415758536424278</v>
      </c>
    </row>
    <row r="18" spans="1:8" s="217" customFormat="1" ht="12.75">
      <c r="A18" s="220" t="s">
        <v>88</v>
      </c>
      <c r="B18" s="358">
        <f>'C4 calc LA rates'!C127</f>
        <v>0.0995405819295559</v>
      </c>
      <c r="C18" s="358">
        <f>'C4 calc LA rates'!D127</f>
        <v>0.47443841982958945</v>
      </c>
      <c r="D18" s="358">
        <f>'C4 calc LA rates'!E127</f>
        <v>0.6654214335745973</v>
      </c>
      <c r="E18" s="358">
        <f>'C4 calc LA rates'!F127</f>
        <v>0.22002200220022003</v>
      </c>
      <c r="F18" s="358">
        <f>'C4 calc LA rates'!G127</f>
        <v>0.04835297673012995</v>
      </c>
      <c r="G18" s="358">
        <f>'C4 calc LA rates'!K127</f>
        <v>0.28869797214562326</v>
      </c>
      <c r="H18" s="358">
        <f>'C4 calc LA rates'!I127</f>
        <v>0.1983695652173913</v>
      </c>
    </row>
    <row r="19" spans="1:8" s="217" customFormat="1" ht="12.75">
      <c r="A19" s="220" t="s">
        <v>87</v>
      </c>
      <c r="B19" s="358">
        <f>'C4 calc LA rates'!C128</f>
        <v>0.14560857766893903</v>
      </c>
      <c r="C19" s="358">
        <f>'C4 calc LA rates'!D128</f>
        <v>0.30710734132787365</v>
      </c>
      <c r="D19" s="358">
        <f>'C4 calc LA rates'!E128</f>
        <v>0.241782280812849</v>
      </c>
      <c r="E19" s="358">
        <f>'C4 calc LA rates'!F128</f>
        <v>0.12793858947705103</v>
      </c>
      <c r="F19" s="358">
        <f>'C4 calc LA rates'!G128</f>
        <v>0.024641163062896567</v>
      </c>
      <c r="G19" s="358">
        <f>'C4 calc LA rates'!K128</f>
        <v>0.16513037906048209</v>
      </c>
      <c r="H19" s="358">
        <f>'C4 calc LA rates'!I128</f>
        <v>0.10921835520417313</v>
      </c>
    </row>
    <row r="20" spans="1:8" s="217" customFormat="1" ht="12.75">
      <c r="A20" s="220" t="s">
        <v>86</v>
      </c>
      <c r="B20" s="358">
        <f>'C4 calc LA rates'!C129</f>
        <v>0</v>
      </c>
      <c r="C20" s="358">
        <f>'C4 calc LA rates'!D129</f>
        <v>0.22484541877459246</v>
      </c>
      <c r="D20" s="358">
        <f>'C4 calc LA rates'!E129</f>
        <v>0.07429972509101716</v>
      </c>
      <c r="E20" s="358">
        <f>'C4 calc LA rates'!F129</f>
        <v>0.011580775911986103</v>
      </c>
      <c r="F20" s="358">
        <f>'C4 calc LA rates'!G129</f>
        <v>0.013651877133105802</v>
      </c>
      <c r="G20" s="358">
        <f>'C4 calc LA rates'!K129</f>
        <v>0.05061708177636182</v>
      </c>
      <c r="H20" s="358">
        <f>'C4 calc LA rates'!I129</f>
        <v>0.03428571428571429</v>
      </c>
    </row>
    <row r="21" spans="1:8" s="217" customFormat="1" ht="12.75">
      <c r="A21" s="220" t="s">
        <v>85</v>
      </c>
      <c r="B21" s="358">
        <f>'C4 calc LA rates'!C130</f>
        <v>0.06813729665275531</v>
      </c>
      <c r="C21" s="358">
        <f>'C4 calc LA rates'!D130</f>
        <v>0.26473882496690765</v>
      </c>
      <c r="D21" s="358">
        <f>'C4 calc LA rates'!E130</f>
        <v>0.16656256506350198</v>
      </c>
      <c r="E21" s="358">
        <f>'C4 calc LA rates'!F130</f>
        <v>0.06315523556902868</v>
      </c>
      <c r="F21" s="358">
        <f>'C4 calc LA rates'!G130</f>
        <v>0</v>
      </c>
      <c r="G21" s="358">
        <f>'C4 calc LA rates'!K130</f>
        <v>0.10529738769569055</v>
      </c>
      <c r="H21" s="358">
        <f>'C4 calc LA rates'!I130</f>
        <v>0.07005604483586869</v>
      </c>
    </row>
    <row r="22" spans="1:8" s="217" customFormat="1" ht="12.75">
      <c r="A22" s="220" t="s">
        <v>84</v>
      </c>
      <c r="B22" s="358">
        <f>'C4 calc LA rates'!C131</f>
        <v>0.017708517797060386</v>
      </c>
      <c r="C22" s="358">
        <f>'C4 calc LA rates'!D131</f>
        <v>0.23514043109079033</v>
      </c>
      <c r="D22" s="358">
        <f>'C4 calc LA rates'!E131</f>
        <v>0.09865175928970733</v>
      </c>
      <c r="E22" s="358">
        <f>'C4 calc LA rates'!F131</f>
        <v>0.06754474839581223</v>
      </c>
      <c r="F22" s="358">
        <f>'C4 calc LA rates'!G131</f>
        <v>0</v>
      </c>
      <c r="G22" s="358">
        <f>'C4 calc LA rates'!K131</f>
        <v>0.07271719934900793</v>
      </c>
      <c r="H22" s="358">
        <f>'C4 calc LA rates'!I131</f>
        <v>0.04625041295011562</v>
      </c>
    </row>
    <row r="23" spans="1:8" s="217" customFormat="1" ht="12.75">
      <c r="A23" s="220" t="s">
        <v>179</v>
      </c>
      <c r="B23" s="358">
        <f>'C4 calc LA rates'!C132</f>
        <v>0.06621025729305983</v>
      </c>
      <c r="C23" s="358">
        <f>'C4 calc LA rates'!D132</f>
        <v>0.1533796618568378</v>
      </c>
      <c r="D23" s="358">
        <f>'C4 calc LA rates'!E132</f>
        <v>0.24754689969876822</v>
      </c>
      <c r="E23" s="358">
        <f>'C4 calc LA rates'!F132</f>
        <v>0.17753261369220283</v>
      </c>
      <c r="F23" s="358">
        <f>'C4 calc LA rates'!G132</f>
        <v>0.10260052878734068</v>
      </c>
      <c r="G23" s="358">
        <f>'C4 calc LA rates'!K132</f>
        <v>0.14951583255399428</v>
      </c>
      <c r="H23" s="358">
        <f>'C4 calc LA rates'!I132</f>
        <v>0.1092187303845671</v>
      </c>
    </row>
    <row r="24" spans="1:8" s="217" customFormat="1" ht="12.75">
      <c r="A24" s="220" t="s">
        <v>82</v>
      </c>
      <c r="B24" s="358">
        <f>'C4 calc LA rates'!C133</f>
        <v>0.1422981145499822</v>
      </c>
      <c r="C24" s="358">
        <f>'C4 calc LA rates'!D133</f>
        <v>0.07659900421294523</v>
      </c>
      <c r="D24" s="358">
        <f>'C4 calc LA rates'!E133</f>
        <v>0</v>
      </c>
      <c r="E24" s="358">
        <f>'C4 calc LA rates'!F133</f>
        <v>0.1454898157129001</v>
      </c>
      <c r="F24" s="358">
        <f>'C4 calc LA rates'!G133</f>
        <v>0.0481811611659841</v>
      </c>
      <c r="G24" s="358">
        <f>'C4 calc LA rates'!K133</f>
        <v>0.080594093604283</v>
      </c>
      <c r="H24" s="358">
        <f>'C4 calc LA rates'!I133</f>
        <v>0.05055976886962803</v>
      </c>
    </row>
    <row r="25" spans="1:8" s="217" customFormat="1" ht="12.75">
      <c r="A25" s="220" t="s">
        <v>81</v>
      </c>
      <c r="B25" s="358">
        <f>'C4 calc LA rates'!C134</f>
        <v>0.10994447803859052</v>
      </c>
      <c r="C25" s="358">
        <f>'C4 calc LA rates'!D134</f>
        <v>0.1570598397989634</v>
      </c>
      <c r="D25" s="358">
        <f>'C4 calc LA rates'!E134</f>
        <v>0.14349018780333403</v>
      </c>
      <c r="E25" s="358">
        <f>'C4 calc LA rates'!F134</f>
        <v>0.042360316855170076</v>
      </c>
      <c r="F25" s="358">
        <f>'C4 calc LA rates'!G134</f>
        <v>0.020435271278226218</v>
      </c>
      <c r="G25" s="358">
        <f>'C4 calc LA rates'!K134</f>
        <v>0.09407879579141387</v>
      </c>
      <c r="H25" s="358">
        <f>'C4 calc LA rates'!I134</f>
        <v>0.06528</v>
      </c>
    </row>
    <row r="26" spans="1:8" s="217" customFormat="1" ht="12.75">
      <c r="A26" s="220" t="s">
        <v>37</v>
      </c>
      <c r="B26" s="358">
        <f>'C4 calc LA rates'!C135</f>
        <v>0.06878022568511553</v>
      </c>
      <c r="C26" s="358">
        <f>'C4 calc LA rates'!D135</f>
        <v>0.33192226284394843</v>
      </c>
      <c r="D26" s="358">
        <f>'C4 calc LA rates'!E135</f>
        <v>0.24306178152331998</v>
      </c>
      <c r="E26" s="358">
        <f>'C4 calc LA rates'!F135</f>
        <v>0.09595335190891813</v>
      </c>
      <c r="F26" s="358">
        <f>'C4 calc LA rates'!G135</f>
        <v>0.012497136072983275</v>
      </c>
      <c r="G26" s="358">
        <f>'C4 calc LA rates'!K135</f>
        <v>0.14553135577011037</v>
      </c>
      <c r="H26" s="358">
        <f>'C4 calc LA rates'!I135</f>
        <v>0.09745414727621134</v>
      </c>
    </row>
    <row r="27" spans="1:8" s="217" customFormat="1" ht="12.75">
      <c r="A27" s="220" t="s">
        <v>80</v>
      </c>
      <c r="B27" s="358">
        <f>'C4 calc LA rates'!C136</f>
        <v>0.09067617009162511</v>
      </c>
      <c r="C27" s="358">
        <f>'C4 calc LA rates'!D136</f>
        <v>0.2649292540769669</v>
      </c>
      <c r="D27" s="358">
        <f>'C4 calc LA rates'!E136</f>
        <v>0.5542244488007938</v>
      </c>
      <c r="E27" s="358">
        <f>'C4 calc LA rates'!F136</f>
        <v>0.2983286260988641</v>
      </c>
      <c r="F27" s="358">
        <f>'C4 calc LA rates'!G136</f>
        <v>0.12011811614754508</v>
      </c>
      <c r="G27" s="358">
        <f>'C4 calc LA rates'!K136</f>
        <v>0.26832888097358265</v>
      </c>
      <c r="H27" s="358">
        <f>'C4 calc LA rates'!I136</f>
        <v>0.192223383806023</v>
      </c>
    </row>
    <row r="28" spans="1:8" s="217" customFormat="1" ht="12.75">
      <c r="A28" s="220" t="s">
        <v>79</v>
      </c>
      <c r="B28" s="358">
        <f>'C4 calc LA rates'!C137</f>
        <v>0.09575486753909991</v>
      </c>
      <c r="C28" s="358">
        <f>'C4 calc LA rates'!D137</f>
        <v>0.1569489131287766</v>
      </c>
      <c r="D28" s="358">
        <f>'C4 calc LA rates'!E137</f>
        <v>0.1308301170929548</v>
      </c>
      <c r="E28" s="358">
        <f>'C4 calc LA rates'!F137</f>
        <v>0.04988360492184902</v>
      </c>
      <c r="F28" s="358">
        <f>'C4 calc LA rates'!G137</f>
        <v>0.035740878629932984</v>
      </c>
      <c r="G28" s="358">
        <f>'C4 calc LA rates'!K137</f>
        <v>0.08886943488324281</v>
      </c>
      <c r="H28" s="358">
        <f>'C4 calc LA rates'!I137</f>
        <v>0.05929618012288918</v>
      </c>
    </row>
    <row r="29" spans="1:8" s="217" customFormat="1" ht="12.75">
      <c r="A29" s="220" t="s">
        <v>78</v>
      </c>
      <c r="B29" s="358">
        <f>'C4 calc LA rates'!C138</f>
        <v>0.09953219866626854</v>
      </c>
      <c r="C29" s="358">
        <f>'C4 calc LA rates'!D138</f>
        <v>0.4212393304511695</v>
      </c>
      <c r="D29" s="358">
        <f>'C4 calc LA rates'!E138</f>
        <v>0.46464083263637207</v>
      </c>
      <c r="E29" s="358">
        <f>'C4 calc LA rates'!F138</f>
        <v>0.21184837709011123</v>
      </c>
      <c r="F29" s="358">
        <f>'C4 calc LA rates'!G138</f>
        <v>0.037456690701376534</v>
      </c>
      <c r="G29" s="358">
        <f>'C4 calc LA rates'!K138</f>
        <v>0.2419730107026524</v>
      </c>
      <c r="H29" s="358">
        <f>'C4 calc LA rates'!I138</f>
        <v>0.1649839940901256</v>
      </c>
    </row>
    <row r="30" spans="1:8" s="217" customFormat="1" ht="12.75">
      <c r="A30" s="220" t="s">
        <v>77</v>
      </c>
      <c r="B30" s="358">
        <f>'C4 calc LA rates'!C139</f>
        <v>0.06030756859985928</v>
      </c>
      <c r="C30" s="358">
        <f>'C4 calc LA rates'!D139</f>
        <v>0.21689621516104543</v>
      </c>
      <c r="D30" s="358">
        <f>'C4 calc LA rates'!E139</f>
        <v>0.20623872131992782</v>
      </c>
      <c r="E30" s="358">
        <f>'C4 calc LA rates'!F139</f>
        <v>0.09468949735658487</v>
      </c>
      <c r="F30" s="358">
        <f>'C4 calc LA rates'!G139</f>
        <v>0.053528414666785616</v>
      </c>
      <c r="G30" s="358">
        <f>'C4 calc LA rates'!K139</f>
        <v>0.12433944668946223</v>
      </c>
      <c r="H30" s="358">
        <f>'C4 calc LA rates'!I139</f>
        <v>0.08627920910724984</v>
      </c>
    </row>
    <row r="31" spans="1:8" s="217" customFormat="1" ht="12.75">
      <c r="A31" s="220" t="s">
        <v>76</v>
      </c>
      <c r="B31" s="358">
        <f>'C4 calc LA rates'!C140</f>
        <v>0.10828370330265295</v>
      </c>
      <c r="C31" s="358">
        <f>'C4 calc LA rates'!D140</f>
        <v>0.23032629558541268</v>
      </c>
      <c r="D31" s="358">
        <f>'C4 calc LA rates'!E140</f>
        <v>0.11026226667716783</v>
      </c>
      <c r="E31" s="358">
        <f>'C4 calc LA rates'!F140</f>
        <v>0.0723589001447178</v>
      </c>
      <c r="F31" s="358">
        <f>'C4 calc LA rates'!G140</f>
        <v>0.016105653084232566</v>
      </c>
      <c r="G31" s="358">
        <f>'C4 calc LA rates'!K140</f>
        <v>0.10258616410477026</v>
      </c>
      <c r="H31" s="358">
        <f>'C4 calc LA rates'!I140</f>
        <v>0.06633144324382155</v>
      </c>
    </row>
    <row r="32" spans="1:8" s="217" customFormat="1" ht="12.75">
      <c r="A32" s="220" t="s">
        <v>75</v>
      </c>
      <c r="B32" s="358">
        <f>'C4 calc LA rates'!C141</f>
        <v>0.09556803249313105</v>
      </c>
      <c r="C32" s="358">
        <f>'C4 calc LA rates'!D141</f>
        <v>0.26540019555803884</v>
      </c>
      <c r="D32" s="358">
        <f>'C4 calc LA rates'!E141</f>
        <v>0.3731548043681062</v>
      </c>
      <c r="E32" s="358">
        <f>'C4 calc LA rates'!F141</f>
        <v>0.12443168222062695</v>
      </c>
      <c r="F32" s="358">
        <f>'C4 calc LA rates'!G141</f>
        <v>0.03127280308558324</v>
      </c>
      <c r="G32" s="358">
        <f>'C4 calc LA rates'!K141</f>
        <v>0.17232890201870998</v>
      </c>
      <c r="H32" s="358">
        <f>'C4 calc LA rates'!I141</f>
        <v>0.11152147150409153</v>
      </c>
    </row>
    <row r="33" spans="1:8" s="217" customFormat="1" ht="12.75">
      <c r="A33" s="220" t="s">
        <v>74</v>
      </c>
      <c r="B33" s="358">
        <f>'C4 calc LA rates'!C142</f>
        <v>0.07086000425160026</v>
      </c>
      <c r="C33" s="358">
        <f>'C4 calc LA rates'!D142</f>
        <v>0.26912904273583593</v>
      </c>
      <c r="D33" s="358">
        <f>'C4 calc LA rates'!E142</f>
        <v>0.21328826109702603</v>
      </c>
      <c r="E33" s="358">
        <f>'C4 calc LA rates'!F142</f>
        <v>0.14626240265644147</v>
      </c>
      <c r="F33" s="358">
        <f>'C4 calc LA rates'!G142</f>
        <v>0.03927151342594865</v>
      </c>
      <c r="G33" s="358">
        <f>'C4 calc LA rates'!K142</f>
        <v>0.1510113788398617</v>
      </c>
      <c r="H33" s="358">
        <f>'C4 calc LA rates'!I142</f>
        <v>0.10304394172687434</v>
      </c>
    </row>
    <row r="34" spans="1:8" s="217" customFormat="1" ht="12.75">
      <c r="A34" s="220" t="s">
        <v>73</v>
      </c>
      <c r="B34" s="358">
        <f>'C4 calc LA rates'!C143</f>
        <v>0.16286644951140064</v>
      </c>
      <c r="C34" s="358">
        <f>'C4 calc LA rates'!D143</f>
        <v>0.09332711152589827</v>
      </c>
      <c r="D34" s="358">
        <f>'C4 calc LA rates'!E143</f>
        <v>0.0723589001447178</v>
      </c>
      <c r="E34" s="358">
        <f>'C4 calc LA rates'!F143</f>
        <v>0</v>
      </c>
      <c r="F34" s="358">
        <f>'C4 calc LA rates'!G143</f>
        <v>0</v>
      </c>
      <c r="G34" s="358">
        <f>'C4 calc LA rates'!K143</f>
        <v>0.05785781442106024</v>
      </c>
      <c r="H34" s="358">
        <f>'C4 calc LA rates'!I143</f>
        <v>0.03734827264239029</v>
      </c>
    </row>
    <row r="35" spans="1:8" s="217" customFormat="1" ht="12.75">
      <c r="A35" s="220" t="s">
        <v>180</v>
      </c>
      <c r="B35" s="358">
        <f>'C4 calc LA rates'!C144</f>
        <v>0.049288398743145834</v>
      </c>
      <c r="C35" s="358">
        <f>'C4 calc LA rates'!D144</f>
        <v>0.08926294312675338</v>
      </c>
      <c r="D35" s="358">
        <f>'C4 calc LA rates'!E144</f>
        <v>0.10555203715431707</v>
      </c>
      <c r="E35" s="358">
        <f>'C4 calc LA rates'!F144</f>
        <v>0.01793882859449278</v>
      </c>
      <c r="F35" s="358">
        <f>'C4 calc LA rates'!G144</f>
        <v>0</v>
      </c>
      <c r="G35" s="358">
        <f>'C4 calc LA rates'!K144</f>
        <v>0.04907190100277363</v>
      </c>
      <c r="H35" s="358">
        <f>'C4 calc LA rates'!I144</f>
        <v>0.03268641470888662</v>
      </c>
    </row>
    <row r="36" spans="1:8" s="217" customFormat="1" ht="12.75">
      <c r="A36" s="220" t="s">
        <v>71</v>
      </c>
      <c r="B36" s="358">
        <f>'C4 calc LA rates'!C145</f>
        <v>0.13831896352989995</v>
      </c>
      <c r="C36" s="358">
        <f>'C4 calc LA rates'!D145</f>
        <v>0.28837835239834664</v>
      </c>
      <c r="D36" s="358">
        <f>'C4 calc LA rates'!E145</f>
        <v>0.3282859370511716</v>
      </c>
      <c r="E36" s="358">
        <f>'C4 calc LA rates'!F145</f>
        <v>0.11585807385952208</v>
      </c>
      <c r="F36" s="358">
        <f>'C4 calc LA rates'!G145</f>
        <v>0.03630258202114625</v>
      </c>
      <c r="G36" s="358">
        <f>'C4 calc LA rates'!K145</f>
        <v>0.18022502381544958</v>
      </c>
      <c r="H36" s="358">
        <f>'C4 calc LA rates'!I145</f>
        <v>0.12364052661705781</v>
      </c>
    </row>
    <row r="37" spans="1:8" s="217" customFormat="1" ht="12.75">
      <c r="A37" s="220" t="s">
        <v>70</v>
      </c>
      <c r="B37" s="358">
        <f>'C4 calc LA rates'!C146</f>
        <v>0.08529512111907199</v>
      </c>
      <c r="C37" s="358">
        <f>'C4 calc LA rates'!D146</f>
        <v>0.2379535990481856</v>
      </c>
      <c r="D37" s="358">
        <f>'C4 calc LA rates'!E146</f>
        <v>0.1315270288044193</v>
      </c>
      <c r="E37" s="358">
        <f>'C4 calc LA rates'!F146</f>
        <v>0.06675567423230974</v>
      </c>
      <c r="F37" s="358">
        <f>'C4 calc LA rates'!G146</f>
        <v>0</v>
      </c>
      <c r="G37" s="358">
        <f>'C4 calc LA rates'!K146</f>
        <v>0.0917380184588013</v>
      </c>
      <c r="H37" s="358">
        <f>'C4 calc LA rates'!I146</f>
        <v>0.06498068141903758</v>
      </c>
    </row>
    <row r="38" spans="1:8" s="217" customFormat="1" ht="12.75">
      <c r="A38" s="220" t="s">
        <v>69</v>
      </c>
      <c r="B38" s="358">
        <f>'C4 calc LA rates'!C147</f>
        <v>0.0721240533717995</v>
      </c>
      <c r="C38" s="358">
        <f>'C4 calc LA rates'!D147</f>
        <v>0.14930944382232175</v>
      </c>
      <c r="D38" s="358">
        <f>'C4 calc LA rates'!E147</f>
        <v>0.1892744479495268</v>
      </c>
      <c r="E38" s="358">
        <f>'C4 calc LA rates'!F147</f>
        <v>0</v>
      </c>
      <c r="F38" s="358">
        <f>'C4 calc LA rates'!G147</f>
        <v>0.06325110689437065</v>
      </c>
      <c r="G38" s="358">
        <f>'C4 calc LA rates'!K147</f>
        <v>0.091683038637852</v>
      </c>
      <c r="H38" s="358">
        <f>'C4 calc LA rates'!I147</f>
        <v>0.060240963855421686</v>
      </c>
    </row>
    <row r="39" spans="1:8" s="217" customFormat="1" ht="12.75">
      <c r="A39" s="220" t="s">
        <v>68</v>
      </c>
      <c r="B39" s="358">
        <f>'C4 calc LA rates'!C148</f>
        <v>0.07912018355882586</v>
      </c>
      <c r="C39" s="358">
        <f>'C4 calc LA rates'!D148</f>
        <v>0.2733485193621868</v>
      </c>
      <c r="D39" s="358">
        <f>'C4 calc LA rates'!E148</f>
        <v>0.23873051537705378</v>
      </c>
      <c r="E39" s="358">
        <f>'C4 calc LA rates'!F148</f>
        <v>0.15054136992646633</v>
      </c>
      <c r="F39" s="358">
        <f>'C4 calc LA rates'!G148</f>
        <v>0.02457002457002457</v>
      </c>
      <c r="G39" s="358">
        <f>'C4 calc LA rates'!K148</f>
        <v>0.14564398448331395</v>
      </c>
      <c r="H39" s="358">
        <f>'C4 calc LA rates'!I148</f>
        <v>0.09205169056470172</v>
      </c>
    </row>
    <row r="40" spans="1:8" s="217" customFormat="1" ht="12.75">
      <c r="A40" s="220" t="s">
        <v>67</v>
      </c>
      <c r="B40" s="358">
        <f>'C4 calc LA rates'!C149</f>
        <v>0.07591779187679627</v>
      </c>
      <c r="C40" s="358">
        <f>'C4 calc LA rates'!D149</f>
        <v>0.25698507299469625</v>
      </c>
      <c r="D40" s="358">
        <f>'C4 calc LA rates'!E149</f>
        <v>0.26177429731348584</v>
      </c>
      <c r="E40" s="358">
        <f>'C4 calc LA rates'!F149</f>
        <v>0.06893056259503294</v>
      </c>
      <c r="F40" s="358">
        <f>'C4 calc LA rates'!G149</f>
        <v>0.029249031125843955</v>
      </c>
      <c r="G40" s="358">
        <f>'C4 calc LA rates'!K149</f>
        <v>0.13691482078998893</v>
      </c>
      <c r="H40" s="358">
        <f>'C4 calc LA rates'!I149</f>
        <v>0.09238611022618669</v>
      </c>
    </row>
    <row r="41" spans="1:8" s="217" customFormat="1" ht="12.75">
      <c r="A41" s="220" t="s">
        <v>66</v>
      </c>
      <c r="B41" s="358">
        <f>'C4 calc LA rates'!C150</f>
        <v>0.058050939699586385</v>
      </c>
      <c r="C41" s="358">
        <f>'C4 calc LA rates'!D150</f>
        <v>0.23290281600677534</v>
      </c>
      <c r="D41" s="358">
        <f>'C4 calc LA rates'!E150</f>
        <v>0.1336675020885547</v>
      </c>
      <c r="E41" s="358">
        <f>'C4 calc LA rates'!F150</f>
        <v>0.13340250500259393</v>
      </c>
      <c r="F41" s="358">
        <f>'C4 calc LA rates'!G150</f>
        <v>0.035739814152966405</v>
      </c>
      <c r="G41" s="358">
        <f>'C4 calc LA rates'!K150</f>
        <v>0.11355666143415384</v>
      </c>
      <c r="H41" s="358">
        <f>'C4 calc LA rates'!I150</f>
        <v>0.07527953060998561</v>
      </c>
    </row>
    <row r="42" spans="1:8" s="217" customFormat="1" ht="12.75">
      <c r="A42" s="220" t="s">
        <v>65</v>
      </c>
      <c r="B42" s="358">
        <f>'C4 calc LA rates'!C151</f>
        <v>0.0690667357334024</v>
      </c>
      <c r="C42" s="358">
        <f>'C4 calc LA rates'!D151</f>
        <v>0.47636496885305973</v>
      </c>
      <c r="D42" s="358">
        <f>'C4 calc LA rates'!E151</f>
        <v>0.359447757536149</v>
      </c>
      <c r="E42" s="358">
        <f>'C4 calc LA rates'!F151</f>
        <v>0.23824539275453718</v>
      </c>
      <c r="F42" s="358">
        <f>'C4 calc LA rates'!G151</f>
        <v>0.06843455945252352</v>
      </c>
      <c r="G42" s="358">
        <f>'C4 calc LA rates'!K151</f>
        <v>0.24052322037528212</v>
      </c>
      <c r="H42" s="358">
        <f>'C4 calc LA rates'!I151</f>
        <v>0.16554464187175807</v>
      </c>
    </row>
    <row r="43" spans="1:8" s="217" customFormat="1" ht="12.75">
      <c r="A43" s="220" t="s">
        <v>64</v>
      </c>
      <c r="B43" s="358">
        <f>'C4 calc LA rates'!C152</f>
        <v>0.07467562774199571</v>
      </c>
      <c r="C43" s="358">
        <f>'C4 calc LA rates'!D152</f>
        <v>0.23075503045966403</v>
      </c>
      <c r="D43" s="358">
        <f>'C4 calc LA rates'!E152</f>
        <v>0.1534526854219949</v>
      </c>
      <c r="E43" s="358">
        <f>'C4 calc LA rates'!F152</f>
        <v>0.10395782282616767</v>
      </c>
      <c r="F43" s="358">
        <f>'C4 calc LA rates'!G152</f>
        <v>0.038797284190106696</v>
      </c>
      <c r="G43" s="358">
        <f>'C4 calc LA rates'!K152</f>
        <v>0.12201528580386042</v>
      </c>
      <c r="H43" s="358">
        <f>'C4 calc LA rates'!I152</f>
        <v>0.08556759840273816</v>
      </c>
    </row>
    <row r="44" spans="1:8" ht="6" customHeight="1" thickBot="1">
      <c r="A44" s="64"/>
      <c r="B44" s="59"/>
      <c r="C44" s="65"/>
      <c r="D44" s="65"/>
      <c r="E44" s="65"/>
      <c r="F44" s="65"/>
      <c r="G44" s="65"/>
      <c r="H44" s="24"/>
    </row>
    <row r="45" spans="1:8" ht="12" customHeight="1">
      <c r="A45" s="60"/>
      <c r="B45" s="61"/>
      <c r="C45" s="61"/>
      <c r="D45" s="61"/>
      <c r="E45" s="61"/>
      <c r="F45" s="61"/>
      <c r="G45" s="61"/>
      <c r="H45" s="61"/>
    </row>
    <row r="46" spans="1:8" s="251" customFormat="1" ht="11.25">
      <c r="A46" s="249" t="s">
        <v>229</v>
      </c>
      <c r="B46" s="250"/>
      <c r="C46" s="250"/>
      <c r="D46" s="250"/>
      <c r="E46" s="250"/>
      <c r="F46" s="250"/>
      <c r="G46" s="250"/>
      <c r="H46" s="58"/>
    </row>
    <row r="47" spans="1:8" s="251" customFormat="1" ht="22.5" customHeight="1">
      <c r="A47" s="676" t="s">
        <v>0</v>
      </c>
      <c r="B47" s="722"/>
      <c r="C47" s="722"/>
      <c r="D47" s="722"/>
      <c r="E47" s="722"/>
      <c r="F47" s="722"/>
      <c r="G47" s="722"/>
      <c r="H47" s="722"/>
    </row>
    <row r="48" spans="1:8" s="251" customFormat="1" ht="22.5" customHeight="1">
      <c r="A48" s="676" t="s">
        <v>1</v>
      </c>
      <c r="B48" s="722"/>
      <c r="C48" s="722"/>
      <c r="D48" s="722"/>
      <c r="E48" s="722"/>
      <c r="F48" s="722"/>
      <c r="G48" s="722"/>
      <c r="H48" s="722"/>
    </row>
    <row r="49" spans="1:8" s="251" customFormat="1" ht="11.25">
      <c r="A49" s="57" t="s">
        <v>253</v>
      </c>
      <c r="B49" s="250"/>
      <c r="C49" s="250"/>
      <c r="D49" s="250"/>
      <c r="E49" s="250"/>
      <c r="F49" s="250"/>
      <c r="G49" s="250"/>
      <c r="H49" s="58"/>
    </row>
    <row r="50" spans="1:8" s="251" customFormat="1" ht="23.25" customHeight="1">
      <c r="A50" s="709" t="s">
        <v>270</v>
      </c>
      <c r="B50" s="722"/>
      <c r="C50" s="722"/>
      <c r="D50" s="722"/>
      <c r="E50" s="722"/>
      <c r="F50" s="722"/>
      <c r="G50" s="722"/>
      <c r="H50" s="722"/>
    </row>
    <row r="51" s="251" customFormat="1" ht="11.25">
      <c r="A51" s="58" t="s">
        <v>271</v>
      </c>
    </row>
    <row r="52" s="251" customFormat="1" ht="11.25">
      <c r="A52" s="251" t="s">
        <v>316</v>
      </c>
    </row>
  </sheetData>
  <sheetProtection/>
  <mergeCells count="6">
    <mergeCell ref="A47:H47"/>
    <mergeCell ref="A48:H48"/>
    <mergeCell ref="A50:H50"/>
    <mergeCell ref="A1:J1"/>
    <mergeCell ref="B5:H5"/>
    <mergeCell ref="K1:M1"/>
  </mergeCells>
  <hyperlinks>
    <hyperlink ref="K1:M1" location="Contents!A1" display="Back to contents"/>
  </hyperlinks>
  <printOptions/>
  <pageMargins left="0.75" right="0.75" top="1" bottom="1" header="0.5" footer="0.5"/>
  <pageSetup fitToHeight="1" fitToWidth="1"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sheetPr>
    <pageSetUpPr fitToPage="1"/>
  </sheetPr>
  <dimension ref="B1:Q68"/>
  <sheetViews>
    <sheetView zoomScalePageLayoutView="0" workbookViewId="0" topLeftCell="A1">
      <selection activeCell="A1" sqref="A1"/>
    </sheetView>
  </sheetViews>
  <sheetFormatPr defaultColWidth="9.33203125" defaultRowHeight="11.25"/>
  <cols>
    <col min="1" max="1" width="2.33203125" style="0" customWidth="1"/>
    <col min="2" max="2" width="15.5" style="0" customWidth="1"/>
    <col min="12" max="12" width="2" style="0" customWidth="1"/>
  </cols>
  <sheetData>
    <row r="1" spans="2:17" ht="15.75">
      <c r="B1" s="713" t="s">
        <v>706</v>
      </c>
      <c r="C1" s="714"/>
      <c r="D1" s="714"/>
      <c r="E1" s="714"/>
      <c r="F1" s="714"/>
      <c r="G1" s="714"/>
      <c r="H1" s="714"/>
      <c r="I1" s="714"/>
      <c r="J1" s="714"/>
      <c r="K1" s="714"/>
      <c r="L1" s="714"/>
      <c r="M1" s="714"/>
      <c r="O1" s="582" t="s">
        <v>710</v>
      </c>
      <c r="P1" s="582"/>
      <c r="Q1" s="582"/>
    </row>
    <row r="3" spans="2:12" ht="40.5" customHeight="1">
      <c r="B3" s="715" t="s">
        <v>629</v>
      </c>
      <c r="C3" s="715"/>
      <c r="D3" s="715"/>
      <c r="E3" s="715"/>
      <c r="F3" s="715"/>
      <c r="G3" s="715"/>
      <c r="H3" s="715"/>
      <c r="I3" s="715"/>
      <c r="J3" s="715"/>
      <c r="K3" s="715"/>
      <c r="L3" s="715"/>
    </row>
    <row r="4" spans="2:7" ht="12.75">
      <c r="B4" s="56"/>
      <c r="G4" s="59"/>
    </row>
    <row r="5" ht="12.75">
      <c r="B5" s="56"/>
    </row>
    <row r="65" spans="2:9" ht="11.25">
      <c r="B65" s="716" t="s">
        <v>630</v>
      </c>
      <c r="C65" s="716"/>
      <c r="D65" s="716"/>
      <c r="E65" s="716"/>
      <c r="F65" s="716"/>
      <c r="G65" s="716"/>
      <c r="H65" s="716"/>
      <c r="I65" s="716"/>
    </row>
    <row r="67" spans="2:3" ht="11.25">
      <c r="B67" s="712" t="s">
        <v>316</v>
      </c>
      <c r="C67" s="712"/>
    </row>
    <row r="68" spans="2:3" ht="11.25">
      <c r="B68" s="293"/>
      <c r="C68" s="293"/>
    </row>
    <row r="69" ht="5.25" customHeight="1"/>
  </sheetData>
  <sheetProtection/>
  <mergeCells count="5">
    <mergeCell ref="B67:C67"/>
    <mergeCell ref="B3:L3"/>
    <mergeCell ref="B65:I65"/>
    <mergeCell ref="B1:M1"/>
    <mergeCell ref="O1:Q1"/>
  </mergeCells>
  <hyperlinks>
    <hyperlink ref="O1:Q1" location="Contents!A1" display="Back to contents"/>
  </hyperlinks>
  <printOptions/>
  <pageMargins left="0.75" right="0.75" top="1" bottom="1" header="0.5" footer="0.5"/>
  <pageSetup fitToHeight="1" fitToWidth="1"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Q50"/>
  <sheetViews>
    <sheetView zoomScalePageLayoutView="0" workbookViewId="0" topLeftCell="A10">
      <selection activeCell="A48" sqref="A48:E48"/>
    </sheetView>
  </sheetViews>
  <sheetFormatPr defaultColWidth="9.16015625" defaultRowHeight="11.25" customHeight="1"/>
  <cols>
    <col min="1" max="1" width="22.66015625" style="2" customWidth="1"/>
    <col min="2" max="2" width="16" style="2" customWidth="1"/>
    <col min="3" max="3" width="3.83203125" style="2" customWidth="1"/>
    <col min="4" max="4" width="12.5" style="2" customWidth="1"/>
    <col min="5" max="5" width="3" style="2" customWidth="1"/>
    <col min="6" max="8" width="12.83203125" style="2" customWidth="1"/>
    <col min="9" max="9" width="5.83203125" style="2" customWidth="1"/>
    <col min="10" max="10" width="12.16015625" style="2" customWidth="1"/>
    <col min="11" max="11" width="2.66015625" style="2" customWidth="1"/>
    <col min="12" max="13" width="16.83203125" style="2" customWidth="1"/>
    <col min="14" max="14" width="3.83203125" style="2" customWidth="1"/>
    <col min="15" max="16384" width="9.16015625" style="2" customWidth="1"/>
  </cols>
  <sheetData>
    <row r="1" spans="1:17" s="27" customFormat="1" ht="31.5" customHeight="1">
      <c r="A1" s="686" t="s">
        <v>638</v>
      </c>
      <c r="B1" s="687"/>
      <c r="C1" s="687"/>
      <c r="D1" s="687"/>
      <c r="E1" s="687"/>
      <c r="F1" s="687"/>
      <c r="G1" s="687"/>
      <c r="H1" s="687"/>
      <c r="I1" s="687"/>
      <c r="J1" s="687"/>
      <c r="K1" s="687"/>
      <c r="L1" s="687"/>
      <c r="M1" s="687"/>
      <c r="O1" s="582" t="s">
        <v>710</v>
      </c>
      <c r="P1" s="582"/>
      <c r="Q1" s="582"/>
    </row>
    <row r="2" spans="1:13" s="27" customFormat="1" ht="12" customHeight="1">
      <c r="A2" s="337"/>
      <c r="B2" s="337"/>
      <c r="C2" s="337"/>
      <c r="D2" s="337"/>
      <c r="E2" s="337"/>
      <c r="F2" s="337"/>
      <c r="G2" s="337"/>
      <c r="H2" s="337"/>
      <c r="I2" s="337"/>
      <c r="J2" s="337"/>
      <c r="K2" s="337"/>
      <c r="L2" s="337"/>
      <c r="M2" s="337"/>
    </row>
    <row r="3" spans="1:13" s="27" customFormat="1" ht="6" customHeight="1">
      <c r="A3" s="62"/>
      <c r="B3" s="62"/>
      <c r="C3" s="62"/>
      <c r="D3" s="62"/>
      <c r="E3" s="62"/>
      <c r="F3" s="62"/>
      <c r="G3" s="62"/>
      <c r="H3" s="62"/>
      <c r="I3" s="62"/>
      <c r="J3" s="62"/>
      <c r="K3" s="62"/>
      <c r="L3" s="62"/>
      <c r="M3" s="62"/>
    </row>
    <row r="4" spans="1:13" s="27" customFormat="1" ht="6" customHeight="1">
      <c r="A4" s="320"/>
      <c r="B4" s="308"/>
      <c r="C4" s="277"/>
      <c r="D4" s="277"/>
      <c r="E4" s="277"/>
      <c r="F4" s="277"/>
      <c r="G4" s="323"/>
      <c r="H4" s="176"/>
      <c r="I4" s="176"/>
      <c r="J4" s="176"/>
      <c r="K4" s="176"/>
      <c r="L4" s="176"/>
      <c r="M4" s="176"/>
    </row>
    <row r="5" spans="1:13" s="27" customFormat="1" ht="15" customHeight="1">
      <c r="A5" s="320"/>
      <c r="B5" s="723" t="s">
        <v>639</v>
      </c>
      <c r="C5" s="193"/>
      <c r="D5" s="679" t="s">
        <v>313</v>
      </c>
      <c r="E5" s="679"/>
      <c r="F5" s="679"/>
      <c r="G5" s="679"/>
      <c r="H5" s="679"/>
      <c r="I5" s="176"/>
      <c r="J5" s="680" t="s">
        <v>330</v>
      </c>
      <c r="K5" s="680"/>
      <c r="L5" s="680"/>
      <c r="M5" s="680"/>
    </row>
    <row r="6" spans="1:13" s="27" customFormat="1" ht="18" customHeight="1">
      <c r="A6" s="320"/>
      <c r="B6" s="723"/>
      <c r="C6" s="193"/>
      <c r="D6" s="347"/>
      <c r="E6" s="315"/>
      <c r="F6" s="315"/>
      <c r="G6" s="348"/>
      <c r="H6" s="348"/>
      <c r="I6" s="197"/>
      <c r="J6" s="717" t="s">
        <v>7</v>
      </c>
      <c r="K6" s="717"/>
      <c r="L6" s="717"/>
      <c r="M6" s="717"/>
    </row>
    <row r="7" spans="1:13" s="27" customFormat="1" ht="18" customHeight="1">
      <c r="A7" s="320"/>
      <c r="B7" s="723"/>
      <c r="C7" s="193"/>
      <c r="D7" s="347"/>
      <c r="E7" s="315"/>
      <c r="F7" s="719" t="s">
        <v>8</v>
      </c>
      <c r="G7" s="719"/>
      <c r="H7" s="719"/>
      <c r="I7" s="197"/>
      <c r="J7" s="310"/>
      <c r="K7" s="197"/>
      <c r="L7" s="682" t="s">
        <v>297</v>
      </c>
      <c r="M7" s="682"/>
    </row>
    <row r="8" spans="1:13" s="27" customFormat="1" ht="18" customHeight="1">
      <c r="A8" s="320"/>
      <c r="B8" s="723"/>
      <c r="C8" s="311"/>
      <c r="D8" s="349" t="s">
        <v>294</v>
      </c>
      <c r="E8" s="349"/>
      <c r="F8" s="349" t="s">
        <v>296</v>
      </c>
      <c r="G8" s="349" t="s">
        <v>295</v>
      </c>
      <c r="H8" s="350" t="s">
        <v>9</v>
      </c>
      <c r="I8" s="308"/>
      <c r="J8" s="308" t="s">
        <v>294</v>
      </c>
      <c r="K8" s="176"/>
      <c r="L8" s="308" t="s">
        <v>10</v>
      </c>
      <c r="M8" s="308" t="s">
        <v>11</v>
      </c>
    </row>
    <row r="9" spans="1:13" s="27" customFormat="1" ht="12.75" customHeight="1">
      <c r="A9" s="321"/>
      <c r="B9" s="324"/>
      <c r="C9" s="325"/>
      <c r="D9" s="352"/>
      <c r="E9" s="352"/>
      <c r="F9" s="352"/>
      <c r="G9" s="353"/>
      <c r="H9" s="354"/>
      <c r="I9" s="321"/>
      <c r="J9" s="321"/>
      <c r="K9" s="321"/>
      <c r="L9" s="321"/>
      <c r="M9" s="321"/>
    </row>
    <row r="10" spans="1:13" s="27" customFormat="1" ht="6" customHeight="1">
      <c r="A10" s="320"/>
      <c r="B10" s="445"/>
      <c r="C10" s="277"/>
      <c r="D10" s="444"/>
      <c r="E10" s="444"/>
      <c r="F10" s="444"/>
      <c r="G10" s="446"/>
      <c r="H10" s="447"/>
      <c r="I10" s="320"/>
      <c r="J10" s="320"/>
      <c r="K10" s="320"/>
      <c r="L10" s="320"/>
      <c r="M10" s="320"/>
    </row>
    <row r="11" spans="1:13" s="27" customFormat="1" ht="12.75" customHeight="1">
      <c r="A11" s="176" t="s">
        <v>33</v>
      </c>
      <c r="B11" s="182">
        <f>'C1 - summary'!O6</f>
        <v>544.2</v>
      </c>
      <c r="C11" s="181"/>
      <c r="D11" s="182">
        <v>59600</v>
      </c>
      <c r="E11" s="315"/>
      <c r="F11" s="355">
        <v>58300</v>
      </c>
      <c r="G11" s="355">
        <v>61000</v>
      </c>
      <c r="H11" s="313">
        <f>AVERAGE((D11-F11)/D11,(G11-D11)/D11)</f>
        <v>0.022651006711409398</v>
      </c>
      <c r="I11" s="176"/>
      <c r="J11" s="391">
        <f>1000*B11/D11</f>
        <v>9.130872483221477</v>
      </c>
      <c r="K11" s="315"/>
      <c r="L11" s="391">
        <f>1000*B11/G11</f>
        <v>8.921311475409835</v>
      </c>
      <c r="M11" s="391">
        <f>1000*B11/F11</f>
        <v>9.334476843910807</v>
      </c>
    </row>
    <row r="12" spans="1:13" s="4" customFormat="1" ht="6" customHeight="1">
      <c r="A12" s="154"/>
      <c r="B12" s="182"/>
      <c r="C12" s="186"/>
      <c r="D12" s="225"/>
      <c r="E12" s="225"/>
      <c r="F12" s="356"/>
      <c r="G12" s="225"/>
      <c r="H12" s="225"/>
      <c r="I12" s="56"/>
      <c r="J12" s="225"/>
      <c r="K12" s="225"/>
      <c r="L12" s="225"/>
      <c r="M12" s="225"/>
    </row>
    <row r="13" spans="1:13" ht="12.75" customHeight="1">
      <c r="A13" s="229" t="s">
        <v>93</v>
      </c>
      <c r="B13" s="408">
        <f>'C1 - summary'!O8</f>
        <v>25.4</v>
      </c>
      <c r="C13" s="186"/>
      <c r="D13" s="357">
        <v>3200</v>
      </c>
      <c r="E13" s="332"/>
      <c r="F13" s="356">
        <v>2900</v>
      </c>
      <c r="G13" s="356">
        <v>3500</v>
      </c>
      <c r="H13" s="351">
        <f aca="true" t="shared" si="0" ref="H13:H34">AVERAGE((D13-F13)/D13,(G13-D13)/D13)</f>
        <v>0.09375</v>
      </c>
      <c r="I13" s="154"/>
      <c r="J13" s="404">
        <f aca="true" t="shared" si="1" ref="J13:J34">1000*B13/D13</f>
        <v>7.9375</v>
      </c>
      <c r="K13" s="332"/>
      <c r="L13" s="404">
        <f aca="true" t="shared" si="2" ref="L13:L34">1000*B13/G13</f>
        <v>7.257142857142857</v>
      </c>
      <c r="M13" s="404">
        <f aca="true" t="shared" si="3" ref="M13:M34">1000*B13/F13</f>
        <v>8.758620689655173</v>
      </c>
    </row>
    <row r="14" spans="1:13" ht="12.75" customHeight="1">
      <c r="A14" s="229" t="s">
        <v>92</v>
      </c>
      <c r="B14" s="408">
        <f>'C1 - summary'!O9</f>
        <v>15.4</v>
      </c>
      <c r="C14" s="186"/>
      <c r="D14" s="357">
        <v>1400</v>
      </c>
      <c r="E14" s="332"/>
      <c r="F14" s="356">
        <v>1200</v>
      </c>
      <c r="G14" s="356">
        <v>1500</v>
      </c>
      <c r="H14" s="351">
        <f t="shared" si="0"/>
        <v>0.10714285714285714</v>
      </c>
      <c r="I14" s="154"/>
      <c r="J14" s="404">
        <f t="shared" si="1"/>
        <v>11</v>
      </c>
      <c r="K14" s="332"/>
      <c r="L14" s="404">
        <f t="shared" si="2"/>
        <v>10.266666666666667</v>
      </c>
      <c r="M14" s="404">
        <f t="shared" si="3"/>
        <v>12.833333333333334</v>
      </c>
    </row>
    <row r="15" spans="1:13" ht="12.75" customHeight="1">
      <c r="A15" s="229" t="s">
        <v>91</v>
      </c>
      <c r="B15" s="408">
        <f>'C1 - summary'!O10</f>
        <v>8.8</v>
      </c>
      <c r="C15" s="186"/>
      <c r="D15" s="357">
        <v>1100</v>
      </c>
      <c r="E15" s="332"/>
      <c r="F15" s="356">
        <v>950</v>
      </c>
      <c r="G15" s="356">
        <v>1200</v>
      </c>
      <c r="H15" s="351">
        <f t="shared" si="0"/>
        <v>0.11363636363636363</v>
      </c>
      <c r="I15" s="154"/>
      <c r="J15" s="404">
        <f t="shared" si="1"/>
        <v>8</v>
      </c>
      <c r="K15" s="332"/>
      <c r="L15" s="404">
        <f t="shared" si="2"/>
        <v>7.333333333333333</v>
      </c>
      <c r="M15" s="404">
        <f t="shared" si="3"/>
        <v>9.263157894736842</v>
      </c>
    </row>
    <row r="16" spans="1:13" ht="12.75" customHeight="1">
      <c r="A16" s="229" t="s">
        <v>90</v>
      </c>
      <c r="B16" s="408">
        <f>'C1 - summary'!O11</f>
        <v>7</v>
      </c>
      <c r="C16" s="186"/>
      <c r="D16" s="357">
        <v>770</v>
      </c>
      <c r="E16" s="332"/>
      <c r="F16" s="356">
        <v>590</v>
      </c>
      <c r="G16" s="356">
        <v>1000</v>
      </c>
      <c r="H16" s="351">
        <f t="shared" si="0"/>
        <v>0.2662337662337662</v>
      </c>
      <c r="I16" s="154"/>
      <c r="J16" s="404">
        <f t="shared" si="1"/>
        <v>9.090909090909092</v>
      </c>
      <c r="K16" s="332"/>
      <c r="L16" s="404">
        <f t="shared" si="2"/>
        <v>7</v>
      </c>
      <c r="M16" s="404">
        <f t="shared" si="3"/>
        <v>11.864406779661017</v>
      </c>
    </row>
    <row r="17" spans="1:13" ht="12.75" customHeight="1">
      <c r="A17" s="229" t="s">
        <v>89</v>
      </c>
      <c r="B17" s="408">
        <f>'C1 - summary'!O12</f>
        <v>5.6</v>
      </c>
      <c r="C17" s="186"/>
      <c r="D17" s="357">
        <v>480</v>
      </c>
      <c r="E17" s="332"/>
      <c r="F17" s="356">
        <v>430</v>
      </c>
      <c r="G17" s="356">
        <v>550</v>
      </c>
      <c r="H17" s="351">
        <f t="shared" si="0"/>
        <v>0.125</v>
      </c>
      <c r="I17" s="154"/>
      <c r="J17" s="404">
        <f t="shared" si="1"/>
        <v>11.666666666666666</v>
      </c>
      <c r="K17" s="332"/>
      <c r="L17" s="404">
        <f t="shared" si="2"/>
        <v>10.181818181818182</v>
      </c>
      <c r="M17" s="404">
        <f t="shared" si="3"/>
        <v>13.023255813953488</v>
      </c>
    </row>
    <row r="18" spans="1:13" ht="12.75" customHeight="1">
      <c r="A18" s="229" t="s">
        <v>36</v>
      </c>
      <c r="B18" s="408">
        <f>'C1 - summary'!O13</f>
        <v>8.2</v>
      </c>
      <c r="C18" s="186"/>
      <c r="D18" s="357">
        <v>1300</v>
      </c>
      <c r="E18" s="332"/>
      <c r="F18" s="356">
        <v>1200</v>
      </c>
      <c r="G18" s="356">
        <v>1500</v>
      </c>
      <c r="H18" s="351">
        <f t="shared" si="0"/>
        <v>0.11538461538461539</v>
      </c>
      <c r="I18" s="154"/>
      <c r="J18" s="404">
        <f t="shared" si="1"/>
        <v>6.3076923076923075</v>
      </c>
      <c r="K18" s="332"/>
      <c r="L18" s="404">
        <f t="shared" si="2"/>
        <v>5.466666666666667</v>
      </c>
      <c r="M18" s="404">
        <f t="shared" si="3"/>
        <v>6.833333333333333</v>
      </c>
    </row>
    <row r="19" spans="1:13" ht="12.75" customHeight="1">
      <c r="A19" s="229" t="s">
        <v>88</v>
      </c>
      <c r="B19" s="408">
        <f>'C1 - summary'!O14</f>
        <v>29.2</v>
      </c>
      <c r="C19" s="186"/>
      <c r="D19" s="357">
        <v>2800</v>
      </c>
      <c r="E19" s="332"/>
      <c r="F19" s="356">
        <v>2600</v>
      </c>
      <c r="G19" s="356">
        <v>3000</v>
      </c>
      <c r="H19" s="351">
        <f t="shared" si="0"/>
        <v>0.07142857142857142</v>
      </c>
      <c r="I19" s="154"/>
      <c r="J19" s="404">
        <f t="shared" si="1"/>
        <v>10.428571428571429</v>
      </c>
      <c r="K19" s="332"/>
      <c r="L19" s="404">
        <f t="shared" si="2"/>
        <v>9.733333333333333</v>
      </c>
      <c r="M19" s="404">
        <f t="shared" si="3"/>
        <v>11.23076923076923</v>
      </c>
    </row>
    <row r="20" spans="1:13" ht="12.75" customHeight="1">
      <c r="A20" s="229" t="s">
        <v>87</v>
      </c>
      <c r="B20" s="408">
        <f>'C1 - summary'!O15</f>
        <v>13.4</v>
      </c>
      <c r="C20" s="186"/>
      <c r="D20" s="357">
        <v>2200</v>
      </c>
      <c r="E20" s="332"/>
      <c r="F20" s="356">
        <v>2000</v>
      </c>
      <c r="G20" s="356">
        <v>2400</v>
      </c>
      <c r="H20" s="351">
        <f t="shared" si="0"/>
        <v>0.09090909090909091</v>
      </c>
      <c r="I20" s="154"/>
      <c r="J20" s="404">
        <f t="shared" si="1"/>
        <v>6.090909090909091</v>
      </c>
      <c r="K20" s="332"/>
      <c r="L20" s="404">
        <f t="shared" si="2"/>
        <v>5.583333333333333</v>
      </c>
      <c r="M20" s="404">
        <f t="shared" si="3"/>
        <v>6.7</v>
      </c>
    </row>
    <row r="21" spans="1:13" ht="12.75" customHeight="1">
      <c r="A21" s="229" t="s">
        <v>86</v>
      </c>
      <c r="B21" s="408">
        <f>'C1 - summary'!O16</f>
        <v>3.6</v>
      </c>
      <c r="C21" s="186"/>
      <c r="D21" s="357">
        <v>470</v>
      </c>
      <c r="E21" s="332"/>
      <c r="F21" s="356">
        <v>360</v>
      </c>
      <c r="G21" s="356">
        <v>670</v>
      </c>
      <c r="H21" s="351">
        <f t="shared" si="0"/>
        <v>0.32978723404255317</v>
      </c>
      <c r="I21" s="154"/>
      <c r="J21" s="404">
        <f t="shared" si="1"/>
        <v>7.659574468085107</v>
      </c>
      <c r="K21" s="332"/>
      <c r="L21" s="404">
        <f t="shared" si="2"/>
        <v>5.373134328358209</v>
      </c>
      <c r="M21" s="404">
        <f t="shared" si="3"/>
        <v>10</v>
      </c>
    </row>
    <row r="22" spans="1:13" ht="12.75" customHeight="1">
      <c r="A22" s="229" t="s">
        <v>85</v>
      </c>
      <c r="B22" s="408">
        <f>'C1 - summary'!O17</f>
        <v>7</v>
      </c>
      <c r="C22" s="186"/>
      <c r="D22" s="357">
        <v>810</v>
      </c>
      <c r="E22" s="332"/>
      <c r="F22" s="356">
        <v>670</v>
      </c>
      <c r="G22" s="356">
        <v>1000</v>
      </c>
      <c r="H22" s="351">
        <f t="shared" si="0"/>
        <v>0.2037037037037037</v>
      </c>
      <c r="I22" s="154"/>
      <c r="J22" s="404">
        <f t="shared" si="1"/>
        <v>8.641975308641975</v>
      </c>
      <c r="K22" s="332"/>
      <c r="L22" s="404">
        <f t="shared" si="2"/>
        <v>7</v>
      </c>
      <c r="M22" s="404">
        <f t="shared" si="3"/>
        <v>10.447761194029852</v>
      </c>
    </row>
    <row r="23" spans="1:13" ht="12.75" customHeight="1">
      <c r="A23" s="232" t="s">
        <v>84</v>
      </c>
      <c r="B23" s="408">
        <f>'C1 - summary'!O18</f>
        <v>4.2</v>
      </c>
      <c r="C23" s="186"/>
      <c r="D23" s="357">
        <v>870</v>
      </c>
      <c r="E23" s="332"/>
      <c r="F23" s="356">
        <v>690</v>
      </c>
      <c r="G23" s="356">
        <v>1100</v>
      </c>
      <c r="H23" s="351">
        <f t="shared" si="0"/>
        <v>0.23563218390804597</v>
      </c>
      <c r="I23" s="154"/>
      <c r="J23" s="404">
        <f t="shared" si="1"/>
        <v>4.827586206896552</v>
      </c>
      <c r="K23" s="332"/>
      <c r="L23" s="404">
        <f t="shared" si="2"/>
        <v>3.8181818181818183</v>
      </c>
      <c r="M23" s="404">
        <f t="shared" si="3"/>
        <v>6.086956521739131</v>
      </c>
    </row>
    <row r="24" spans="1:13" ht="12.75" customHeight="1">
      <c r="A24" s="229" t="s">
        <v>83</v>
      </c>
      <c r="B24" s="408">
        <f>'C1 - summary'!O19</f>
        <v>52.2</v>
      </c>
      <c r="C24" s="186"/>
      <c r="D24" s="357">
        <v>5300</v>
      </c>
      <c r="E24" s="332"/>
      <c r="F24" s="356">
        <v>4900</v>
      </c>
      <c r="G24" s="356">
        <v>5900</v>
      </c>
      <c r="H24" s="351">
        <f t="shared" si="0"/>
        <v>0.09433962264150944</v>
      </c>
      <c r="I24" s="154"/>
      <c r="J24" s="404">
        <f t="shared" si="1"/>
        <v>9.849056603773585</v>
      </c>
      <c r="K24" s="332"/>
      <c r="L24" s="404">
        <f t="shared" si="2"/>
        <v>8.847457627118644</v>
      </c>
      <c r="M24" s="404">
        <f t="shared" si="3"/>
        <v>10.653061224489797</v>
      </c>
    </row>
    <row r="25" spans="1:13" ht="12.75" customHeight="1">
      <c r="A25" s="232" t="s">
        <v>82</v>
      </c>
      <c r="B25" s="408">
        <f>'C1 - summary'!O20</f>
        <v>1.4</v>
      </c>
      <c r="C25" s="186"/>
      <c r="D25" s="357">
        <v>130</v>
      </c>
      <c r="E25" s="332"/>
      <c r="F25" s="332">
        <v>90</v>
      </c>
      <c r="G25" s="356">
        <v>240</v>
      </c>
      <c r="H25" s="351">
        <f t="shared" si="0"/>
        <v>0.5769230769230769</v>
      </c>
      <c r="I25" s="154"/>
      <c r="J25" s="404">
        <f t="shared" si="1"/>
        <v>10.76923076923077</v>
      </c>
      <c r="K25" s="332"/>
      <c r="L25" s="404">
        <f t="shared" si="2"/>
        <v>5.833333333333333</v>
      </c>
      <c r="M25" s="404">
        <f t="shared" si="3"/>
        <v>15.555555555555555</v>
      </c>
    </row>
    <row r="26" spans="1:13" ht="12.75" customHeight="1">
      <c r="A26" s="232" t="s">
        <v>81</v>
      </c>
      <c r="B26" s="408">
        <f>'C1 - summary'!O21</f>
        <v>10.2</v>
      </c>
      <c r="C26" s="186"/>
      <c r="D26" s="357">
        <v>1000</v>
      </c>
      <c r="E26" s="332"/>
      <c r="F26" s="356">
        <v>930</v>
      </c>
      <c r="G26" s="356">
        <v>1100</v>
      </c>
      <c r="H26" s="351">
        <f t="shared" si="0"/>
        <v>0.085</v>
      </c>
      <c r="I26" s="154"/>
      <c r="J26" s="404">
        <f t="shared" si="1"/>
        <v>10.2</v>
      </c>
      <c r="K26" s="332"/>
      <c r="L26" s="404">
        <f t="shared" si="2"/>
        <v>9.272727272727273</v>
      </c>
      <c r="M26" s="404">
        <f t="shared" si="3"/>
        <v>10.96774193548387</v>
      </c>
    </row>
    <row r="27" spans="1:13" ht="12.75" customHeight="1">
      <c r="A27" s="232" t="s">
        <v>37</v>
      </c>
      <c r="B27" s="408">
        <f>'C1 - summary'!O22</f>
        <v>35.6</v>
      </c>
      <c r="C27" s="186"/>
      <c r="D27" s="357">
        <v>3300</v>
      </c>
      <c r="E27" s="332"/>
      <c r="F27" s="356">
        <v>3100</v>
      </c>
      <c r="G27" s="356">
        <v>3600</v>
      </c>
      <c r="H27" s="351">
        <f t="shared" si="0"/>
        <v>0.07575757575757576</v>
      </c>
      <c r="I27" s="154"/>
      <c r="J27" s="404">
        <f t="shared" si="1"/>
        <v>10.787878787878787</v>
      </c>
      <c r="K27" s="332"/>
      <c r="L27" s="404">
        <f t="shared" si="2"/>
        <v>9.88888888888889</v>
      </c>
      <c r="M27" s="404">
        <f t="shared" si="3"/>
        <v>11.483870967741936</v>
      </c>
    </row>
    <row r="28" spans="1:13" ht="12.75" customHeight="1">
      <c r="A28" s="232" t="s">
        <v>80</v>
      </c>
      <c r="B28" s="408">
        <f>'C1 - summary'!O23</f>
        <v>114</v>
      </c>
      <c r="C28" s="186"/>
      <c r="D28" s="357">
        <v>13900</v>
      </c>
      <c r="E28" s="332"/>
      <c r="F28" s="356">
        <v>13400</v>
      </c>
      <c r="G28" s="356">
        <v>14600</v>
      </c>
      <c r="H28" s="351">
        <f t="shared" si="0"/>
        <v>0.043165467625899276</v>
      </c>
      <c r="I28" s="154"/>
      <c r="J28" s="404">
        <f t="shared" si="1"/>
        <v>8.201438848920864</v>
      </c>
      <c r="K28" s="332"/>
      <c r="L28" s="404">
        <f t="shared" si="2"/>
        <v>7.808219178082192</v>
      </c>
      <c r="M28" s="404">
        <f t="shared" si="3"/>
        <v>8.507462686567164</v>
      </c>
    </row>
    <row r="29" spans="1:13" ht="12.75" customHeight="1">
      <c r="A29" s="232" t="s">
        <v>79</v>
      </c>
      <c r="B29" s="408">
        <f>'C1 - summary'!O24</f>
        <v>13.8</v>
      </c>
      <c r="C29" s="186"/>
      <c r="D29" s="357">
        <v>1300</v>
      </c>
      <c r="E29" s="332"/>
      <c r="F29" s="356">
        <v>1200</v>
      </c>
      <c r="G29" s="356">
        <v>1500</v>
      </c>
      <c r="H29" s="351">
        <f t="shared" si="0"/>
        <v>0.11538461538461539</v>
      </c>
      <c r="I29" s="154"/>
      <c r="J29" s="404">
        <f t="shared" si="1"/>
        <v>10.615384615384615</v>
      </c>
      <c r="K29" s="332"/>
      <c r="L29" s="404">
        <f t="shared" si="2"/>
        <v>9.2</v>
      </c>
      <c r="M29" s="404">
        <f t="shared" si="3"/>
        <v>11.5</v>
      </c>
    </row>
    <row r="30" spans="1:13" ht="12.75" customHeight="1">
      <c r="A30" s="232" t="s">
        <v>78</v>
      </c>
      <c r="B30" s="408">
        <f>'C1 - summary'!O25</f>
        <v>13.4</v>
      </c>
      <c r="C30" s="186"/>
      <c r="D30" s="357">
        <v>1400</v>
      </c>
      <c r="E30" s="332"/>
      <c r="F30" s="356">
        <v>1200</v>
      </c>
      <c r="G30" s="356">
        <v>1600</v>
      </c>
      <c r="H30" s="351">
        <f t="shared" si="0"/>
        <v>0.14285714285714285</v>
      </c>
      <c r="I30" s="154"/>
      <c r="J30" s="404">
        <f t="shared" si="1"/>
        <v>9.571428571428571</v>
      </c>
      <c r="K30" s="332"/>
      <c r="L30" s="404">
        <f t="shared" si="2"/>
        <v>8.375</v>
      </c>
      <c r="M30" s="404">
        <f t="shared" si="3"/>
        <v>11.166666666666666</v>
      </c>
    </row>
    <row r="31" spans="1:13" ht="12.75" customHeight="1">
      <c r="A31" s="232" t="s">
        <v>77</v>
      </c>
      <c r="B31" s="408">
        <f>'C1 - summary'!O26</f>
        <v>7.2</v>
      </c>
      <c r="C31" s="186"/>
      <c r="D31" s="357">
        <v>570</v>
      </c>
      <c r="E31" s="332"/>
      <c r="F31" s="356">
        <v>490</v>
      </c>
      <c r="G31" s="356">
        <v>700</v>
      </c>
      <c r="H31" s="351">
        <f t="shared" si="0"/>
        <v>0.18421052631578946</v>
      </c>
      <c r="I31" s="154"/>
      <c r="J31" s="404">
        <f t="shared" si="1"/>
        <v>12.631578947368421</v>
      </c>
      <c r="K31" s="332"/>
      <c r="L31" s="404">
        <f t="shared" si="2"/>
        <v>10.285714285714286</v>
      </c>
      <c r="M31" s="404">
        <f t="shared" si="3"/>
        <v>14.693877551020408</v>
      </c>
    </row>
    <row r="32" spans="1:13" ht="12.75" customHeight="1">
      <c r="A32" s="232" t="s">
        <v>76</v>
      </c>
      <c r="B32" s="408">
        <f>'C1 - summary'!O27</f>
        <v>6.2</v>
      </c>
      <c r="C32" s="186"/>
      <c r="D32" s="357">
        <v>370</v>
      </c>
      <c r="E32" s="332"/>
      <c r="F32" s="356">
        <v>320</v>
      </c>
      <c r="G32" s="356">
        <v>430</v>
      </c>
      <c r="H32" s="351">
        <f t="shared" si="0"/>
        <v>0.14864864864864866</v>
      </c>
      <c r="I32" s="154"/>
      <c r="J32" s="404">
        <f t="shared" si="1"/>
        <v>16.756756756756758</v>
      </c>
      <c r="K32" s="332"/>
      <c r="L32" s="404">
        <f t="shared" si="2"/>
        <v>14.418604651162791</v>
      </c>
      <c r="M32" s="404">
        <f t="shared" si="3"/>
        <v>19.375</v>
      </c>
    </row>
    <row r="33" spans="1:13" ht="12.75" customHeight="1">
      <c r="A33" s="232" t="s">
        <v>75</v>
      </c>
      <c r="B33" s="408">
        <f>'C1 - summary'!O28</f>
        <v>15.4</v>
      </c>
      <c r="C33" s="186"/>
      <c r="D33" s="357">
        <v>1800</v>
      </c>
      <c r="E33" s="332"/>
      <c r="F33" s="356">
        <v>1700</v>
      </c>
      <c r="G33" s="356">
        <v>2000</v>
      </c>
      <c r="H33" s="351">
        <f t="shared" si="0"/>
        <v>0.08333333333333333</v>
      </c>
      <c r="I33" s="154"/>
      <c r="J33" s="404">
        <f t="shared" si="1"/>
        <v>8.555555555555555</v>
      </c>
      <c r="K33" s="332"/>
      <c r="L33" s="404">
        <f t="shared" si="2"/>
        <v>7.7</v>
      </c>
      <c r="M33" s="404">
        <f t="shared" si="3"/>
        <v>9.058823529411764</v>
      </c>
    </row>
    <row r="34" spans="1:13" ht="12.75" customHeight="1">
      <c r="A34" s="229" t="s">
        <v>74</v>
      </c>
      <c r="B34" s="408">
        <f>'C1 - summary'!O29</f>
        <v>34.8</v>
      </c>
      <c r="C34" s="186"/>
      <c r="D34" s="357">
        <v>3300</v>
      </c>
      <c r="E34" s="332"/>
      <c r="F34" s="356">
        <v>3000</v>
      </c>
      <c r="G34" s="356">
        <v>3800</v>
      </c>
      <c r="H34" s="351">
        <f t="shared" si="0"/>
        <v>0.12121212121212122</v>
      </c>
      <c r="I34" s="154"/>
      <c r="J34" s="404">
        <f t="shared" si="1"/>
        <v>10.545454545454545</v>
      </c>
      <c r="K34" s="332"/>
      <c r="L34" s="404">
        <f t="shared" si="2"/>
        <v>9.157894736842104</v>
      </c>
      <c r="M34" s="404">
        <f t="shared" si="3"/>
        <v>11.6</v>
      </c>
    </row>
    <row r="35" spans="1:13" ht="12.75" customHeight="1">
      <c r="A35" s="232" t="s">
        <v>73</v>
      </c>
      <c r="B35" s="408">
        <f>'C1 - summary'!O30</f>
        <v>0.8</v>
      </c>
      <c r="C35" s="186"/>
      <c r="D35" s="316" t="s">
        <v>303</v>
      </c>
      <c r="E35" s="332"/>
      <c r="F35" s="316" t="s">
        <v>303</v>
      </c>
      <c r="G35" s="316" t="s">
        <v>303</v>
      </c>
      <c r="H35" s="316" t="s">
        <v>303</v>
      </c>
      <c r="I35" s="154"/>
      <c r="J35" s="316" t="s">
        <v>303</v>
      </c>
      <c r="K35" s="316"/>
      <c r="L35" s="316" t="s">
        <v>303</v>
      </c>
      <c r="M35" s="316" t="s">
        <v>303</v>
      </c>
    </row>
    <row r="36" spans="1:13" ht="12.75" customHeight="1">
      <c r="A36" s="229" t="s">
        <v>72</v>
      </c>
      <c r="B36" s="408">
        <f>'C1 - summary'!O31</f>
        <v>4.8</v>
      </c>
      <c r="C36" s="186"/>
      <c r="D36" s="357">
        <v>1200</v>
      </c>
      <c r="E36" s="332"/>
      <c r="F36" s="356">
        <v>1000</v>
      </c>
      <c r="G36" s="356">
        <v>1300</v>
      </c>
      <c r="H36" s="351">
        <f aca="true" t="shared" si="4" ref="H36:H44">AVERAGE((D36-F36)/D36,(G36-D36)/D36)</f>
        <v>0.125</v>
      </c>
      <c r="I36" s="154"/>
      <c r="J36" s="404">
        <f aca="true" t="shared" si="5" ref="J36:J44">1000*B36/D36</f>
        <v>4</v>
      </c>
      <c r="K36" s="332"/>
      <c r="L36" s="404">
        <f aca="true" t="shared" si="6" ref="L36:L44">1000*B36/G36</f>
        <v>3.6923076923076925</v>
      </c>
      <c r="M36" s="404">
        <f aca="true" t="shared" si="7" ref="M36:M44">1000*B36/F36</f>
        <v>4.8</v>
      </c>
    </row>
    <row r="37" spans="1:13" ht="12.75" customHeight="1">
      <c r="A37" s="229" t="s">
        <v>71</v>
      </c>
      <c r="B37" s="408">
        <f>'C1 - summary'!O32</f>
        <v>21.6</v>
      </c>
      <c r="C37" s="186"/>
      <c r="D37" s="357">
        <v>2100</v>
      </c>
      <c r="E37" s="332"/>
      <c r="F37" s="356">
        <v>1900</v>
      </c>
      <c r="G37" s="356">
        <v>2400</v>
      </c>
      <c r="H37" s="351">
        <f t="shared" si="4"/>
        <v>0.11904761904761904</v>
      </c>
      <c r="I37" s="154"/>
      <c r="J37" s="404">
        <f t="shared" si="5"/>
        <v>10.285714285714286</v>
      </c>
      <c r="K37" s="332"/>
      <c r="L37" s="404">
        <f t="shared" si="6"/>
        <v>9</v>
      </c>
      <c r="M37" s="404">
        <f t="shared" si="7"/>
        <v>11.368421052631579</v>
      </c>
    </row>
    <row r="38" spans="1:13" ht="12.75" customHeight="1">
      <c r="A38" s="229" t="s">
        <v>70</v>
      </c>
      <c r="B38" s="408">
        <f>'C1 - summary'!O33</f>
        <v>7.4</v>
      </c>
      <c r="C38" s="186"/>
      <c r="D38" s="357">
        <v>580</v>
      </c>
      <c r="E38" s="332"/>
      <c r="F38" s="356">
        <v>510</v>
      </c>
      <c r="G38" s="356">
        <v>670</v>
      </c>
      <c r="H38" s="351">
        <f t="shared" si="4"/>
        <v>0.13793103448275862</v>
      </c>
      <c r="I38" s="154"/>
      <c r="J38" s="404">
        <f t="shared" si="5"/>
        <v>12.758620689655173</v>
      </c>
      <c r="K38" s="332"/>
      <c r="L38" s="404">
        <f t="shared" si="6"/>
        <v>11.044776119402986</v>
      </c>
      <c r="M38" s="404">
        <f t="shared" si="7"/>
        <v>14.509803921568627</v>
      </c>
    </row>
    <row r="39" spans="1:13" ht="12.75" customHeight="1">
      <c r="A39" s="229" t="s">
        <v>69</v>
      </c>
      <c r="B39" s="408">
        <f>'C1 - summary'!O34</f>
        <v>1.4</v>
      </c>
      <c r="C39" s="186"/>
      <c r="D39" s="357">
        <v>130</v>
      </c>
      <c r="E39" s="332"/>
      <c r="F39" s="356">
        <v>90</v>
      </c>
      <c r="G39" s="356">
        <v>270</v>
      </c>
      <c r="H39" s="351">
        <f t="shared" si="4"/>
        <v>0.6923076923076923</v>
      </c>
      <c r="I39" s="154"/>
      <c r="J39" s="404">
        <f t="shared" si="5"/>
        <v>10.76923076923077</v>
      </c>
      <c r="K39" s="332"/>
      <c r="L39" s="404">
        <f t="shared" si="6"/>
        <v>5.185185185185185</v>
      </c>
      <c r="M39" s="404">
        <f t="shared" si="7"/>
        <v>15.555555555555555</v>
      </c>
    </row>
    <row r="40" spans="1:13" ht="12.75" customHeight="1">
      <c r="A40" s="229" t="s">
        <v>68</v>
      </c>
      <c r="B40" s="408">
        <f>'C1 - summary'!O35</f>
        <v>10.4</v>
      </c>
      <c r="C40" s="186"/>
      <c r="D40" s="357">
        <v>1000</v>
      </c>
      <c r="E40" s="332"/>
      <c r="F40" s="356">
        <v>930</v>
      </c>
      <c r="G40" s="356">
        <v>1200</v>
      </c>
      <c r="H40" s="351">
        <f t="shared" si="4"/>
        <v>0.135</v>
      </c>
      <c r="I40" s="154"/>
      <c r="J40" s="404">
        <f t="shared" si="5"/>
        <v>10.4</v>
      </c>
      <c r="K40" s="332"/>
      <c r="L40" s="404">
        <f t="shared" si="6"/>
        <v>8.666666666666666</v>
      </c>
      <c r="M40" s="404">
        <f t="shared" si="7"/>
        <v>11.182795698924732</v>
      </c>
    </row>
    <row r="41" spans="1:13" ht="12.75" customHeight="1">
      <c r="A41" s="229" t="s">
        <v>67</v>
      </c>
      <c r="B41" s="408">
        <f>'C1 - summary'!O36</f>
        <v>29</v>
      </c>
      <c r="C41" s="186"/>
      <c r="D41" s="357">
        <v>3000</v>
      </c>
      <c r="E41" s="332"/>
      <c r="F41" s="356">
        <v>2700</v>
      </c>
      <c r="G41" s="356">
        <v>3500</v>
      </c>
      <c r="H41" s="351">
        <f t="shared" si="4"/>
        <v>0.13333333333333333</v>
      </c>
      <c r="I41" s="154"/>
      <c r="J41" s="404">
        <f t="shared" si="5"/>
        <v>9.666666666666666</v>
      </c>
      <c r="K41" s="332"/>
      <c r="L41" s="404">
        <f t="shared" si="6"/>
        <v>8.285714285714286</v>
      </c>
      <c r="M41" s="404">
        <f t="shared" si="7"/>
        <v>10.74074074074074</v>
      </c>
    </row>
    <row r="42" spans="1:13" ht="12.75" customHeight="1">
      <c r="A42" s="229" t="s">
        <v>66</v>
      </c>
      <c r="B42" s="408">
        <f>'C1 - summary'!O37</f>
        <v>6.8</v>
      </c>
      <c r="C42" s="186"/>
      <c r="D42" s="357">
        <v>710</v>
      </c>
      <c r="E42" s="332"/>
      <c r="F42" s="356">
        <v>610</v>
      </c>
      <c r="G42" s="356">
        <v>860</v>
      </c>
      <c r="H42" s="351">
        <f t="shared" si="4"/>
        <v>0.176056338028169</v>
      </c>
      <c r="I42" s="154"/>
      <c r="J42" s="404">
        <f t="shared" si="5"/>
        <v>9.577464788732394</v>
      </c>
      <c r="K42" s="332"/>
      <c r="L42" s="404">
        <f t="shared" si="6"/>
        <v>7.906976744186046</v>
      </c>
      <c r="M42" s="404">
        <f t="shared" si="7"/>
        <v>11.147540983606557</v>
      </c>
    </row>
    <row r="43" spans="1:13" ht="12.75" customHeight="1">
      <c r="A43" s="229" t="s">
        <v>65</v>
      </c>
      <c r="B43" s="408">
        <f>'C1 - summary'!O38</f>
        <v>15</v>
      </c>
      <c r="C43" s="186"/>
      <c r="D43" s="357">
        <v>1600</v>
      </c>
      <c r="E43" s="332"/>
      <c r="F43" s="356">
        <v>1400</v>
      </c>
      <c r="G43" s="356">
        <v>1800</v>
      </c>
      <c r="H43" s="351">
        <f t="shared" si="4"/>
        <v>0.125</v>
      </c>
      <c r="I43" s="154"/>
      <c r="J43" s="404">
        <f t="shared" si="5"/>
        <v>9.375</v>
      </c>
      <c r="K43" s="332"/>
      <c r="L43" s="404">
        <f t="shared" si="6"/>
        <v>8.333333333333334</v>
      </c>
      <c r="M43" s="404">
        <f t="shared" si="7"/>
        <v>10.714285714285714</v>
      </c>
    </row>
    <row r="44" spans="1:13" ht="12.75" customHeight="1">
      <c r="A44" s="229" t="s">
        <v>64</v>
      </c>
      <c r="B44" s="408">
        <f>'C1 - summary'!O39</f>
        <v>15</v>
      </c>
      <c r="C44" s="234"/>
      <c r="D44" s="357">
        <v>1500</v>
      </c>
      <c r="E44" s="332"/>
      <c r="F44" s="356">
        <v>1300</v>
      </c>
      <c r="G44" s="356">
        <v>1700</v>
      </c>
      <c r="H44" s="351">
        <f t="shared" si="4"/>
        <v>0.13333333333333333</v>
      </c>
      <c r="I44" s="154"/>
      <c r="J44" s="404">
        <f t="shared" si="5"/>
        <v>10</v>
      </c>
      <c r="K44" s="332"/>
      <c r="L44" s="404">
        <f t="shared" si="6"/>
        <v>8.823529411764707</v>
      </c>
      <c r="M44" s="404">
        <f t="shared" si="7"/>
        <v>11.538461538461538</v>
      </c>
    </row>
    <row r="45" spans="1:14" ht="6" customHeight="1" thickBot="1">
      <c r="A45" s="326"/>
      <c r="B45" s="327"/>
      <c r="C45" s="328"/>
      <c r="D45" s="328"/>
      <c r="E45" s="328"/>
      <c r="F45" s="328"/>
      <c r="G45" s="328"/>
      <c r="H45" s="328"/>
      <c r="I45" s="328"/>
      <c r="J45" s="328"/>
      <c r="K45" s="328"/>
      <c r="L45" s="328"/>
      <c r="M45" s="328"/>
      <c r="N45" s="304"/>
    </row>
    <row r="46" ht="6" customHeight="1"/>
    <row r="47" ht="15">
      <c r="A47" s="249" t="s">
        <v>229</v>
      </c>
    </row>
    <row r="48" spans="1:7" ht="15" customHeight="1">
      <c r="A48" s="596" t="s">
        <v>640</v>
      </c>
      <c r="B48" s="596"/>
      <c r="C48" s="596"/>
      <c r="D48" s="596"/>
      <c r="E48" s="596"/>
      <c r="F48" s="303"/>
      <c r="G48" s="303"/>
    </row>
    <row r="49" ht="15"/>
    <row r="50" spans="1:2" ht="15">
      <c r="A50" s="712" t="s">
        <v>316</v>
      </c>
      <c r="B50" s="712"/>
    </row>
  </sheetData>
  <sheetProtection/>
  <mergeCells count="10">
    <mergeCell ref="O1:Q1"/>
    <mergeCell ref="A50:B50"/>
    <mergeCell ref="A1:M1"/>
    <mergeCell ref="B5:B8"/>
    <mergeCell ref="D5:H5"/>
    <mergeCell ref="J5:M5"/>
    <mergeCell ref="F7:H7"/>
    <mergeCell ref="J6:M6"/>
    <mergeCell ref="L7:M7"/>
    <mergeCell ref="A48:E48"/>
  </mergeCells>
  <hyperlinks>
    <hyperlink ref="O1:Q1" location="Contents!A1" display="Back to contents"/>
  </hyperlinks>
  <printOptions/>
  <pageMargins left="0.75" right="0.75" top="1" bottom="1" header="0.5" footer="0.5"/>
  <pageSetup fitToHeight="1" fitToWidth="1"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1" sqref="A1:I1"/>
    </sheetView>
  </sheetViews>
  <sheetFormatPr defaultColWidth="9.33203125" defaultRowHeight="11.25"/>
  <cols>
    <col min="1" max="1" width="15.5" style="4" customWidth="1"/>
    <col min="2" max="2" width="20" style="4" customWidth="1"/>
    <col min="3" max="3" width="17.66015625" style="4" customWidth="1"/>
    <col min="4" max="4" width="21.66015625" style="4" customWidth="1"/>
    <col min="5" max="16384" width="9.33203125" style="4" customWidth="1"/>
  </cols>
  <sheetData>
    <row r="1" spans="1:13" ht="18" customHeight="1">
      <c r="A1" s="587" t="s">
        <v>338</v>
      </c>
      <c r="B1" s="587"/>
      <c r="C1" s="587"/>
      <c r="D1" s="587"/>
      <c r="E1" s="587"/>
      <c r="F1" s="587"/>
      <c r="G1" s="587"/>
      <c r="H1" s="587"/>
      <c r="I1" s="587"/>
      <c r="K1" s="582" t="s">
        <v>710</v>
      </c>
      <c r="L1" s="582"/>
      <c r="M1" s="582"/>
    </row>
    <row r="2" spans="1:7" ht="12" customHeight="1">
      <c r="A2" s="6"/>
      <c r="B2" s="6"/>
      <c r="C2" s="6"/>
      <c r="D2" s="6"/>
      <c r="E2" s="6"/>
      <c r="F2" s="6"/>
      <c r="G2" s="6"/>
    </row>
    <row r="3" spans="1:4" ht="6" customHeight="1">
      <c r="A3" s="20"/>
      <c r="B3" s="11"/>
      <c r="C3" s="11"/>
      <c r="D3" s="11"/>
    </row>
    <row r="4" spans="1:4" s="56" customFormat="1" ht="93" customHeight="1">
      <c r="A4" s="258" t="s">
        <v>31</v>
      </c>
      <c r="B4" s="257" t="s">
        <v>273</v>
      </c>
      <c r="C4" s="257" t="s">
        <v>310</v>
      </c>
      <c r="D4" s="257" t="s">
        <v>311</v>
      </c>
    </row>
    <row r="5" spans="1:4" s="56" customFormat="1" ht="19.5" customHeight="1">
      <c r="A5" s="253">
        <v>1996</v>
      </c>
      <c r="B5" s="254">
        <v>244</v>
      </c>
      <c r="C5" s="253">
        <v>460</v>
      </c>
      <c r="D5" s="253">
        <v>208</v>
      </c>
    </row>
    <row r="6" spans="1:4" s="56" customFormat="1" ht="12.75">
      <c r="A6" s="253">
        <v>1997</v>
      </c>
      <c r="B6" s="254">
        <v>224</v>
      </c>
      <c r="C6" s="253">
        <v>447</v>
      </c>
      <c r="D6" s="253">
        <v>188</v>
      </c>
    </row>
    <row r="7" spans="1:4" s="56" customFormat="1" ht="12.75">
      <c r="A7" s="253">
        <v>1998</v>
      </c>
      <c r="B7" s="254">
        <v>249</v>
      </c>
      <c r="C7" s="253">
        <v>449</v>
      </c>
      <c r="D7" s="253">
        <v>230</v>
      </c>
    </row>
    <row r="8" spans="1:4" s="56" customFormat="1" ht="12.75">
      <c r="A8" s="253">
        <v>1999</v>
      </c>
      <c r="B8" s="254">
        <v>291</v>
      </c>
      <c r="C8" s="253">
        <v>492</v>
      </c>
      <c r="D8" s="253">
        <v>272</v>
      </c>
    </row>
    <row r="9" spans="1:4" s="56" customFormat="1" ht="12.75">
      <c r="A9" s="253">
        <v>2000</v>
      </c>
      <c r="B9" s="254">
        <v>292</v>
      </c>
      <c r="C9" s="253">
        <v>495</v>
      </c>
      <c r="D9" s="253">
        <v>318</v>
      </c>
    </row>
    <row r="10" spans="1:4" s="56" customFormat="1" ht="12.75">
      <c r="A10" s="253">
        <v>2001</v>
      </c>
      <c r="B10" s="254">
        <v>332</v>
      </c>
      <c r="C10" s="253">
        <v>551</v>
      </c>
      <c r="D10" s="253">
        <v>376</v>
      </c>
    </row>
    <row r="11" spans="1:4" s="56" customFormat="1" ht="12.75">
      <c r="A11" s="253">
        <v>2002</v>
      </c>
      <c r="B11" s="254">
        <v>382</v>
      </c>
      <c r="C11" s="253">
        <v>566</v>
      </c>
      <c r="D11" s="253">
        <v>417</v>
      </c>
    </row>
    <row r="12" spans="1:4" s="56" customFormat="1" ht="12.75">
      <c r="A12" s="253">
        <v>2003</v>
      </c>
      <c r="B12" s="254">
        <v>317</v>
      </c>
      <c r="C12" s="253">
        <v>493</v>
      </c>
      <c r="D12" s="253">
        <v>331</v>
      </c>
    </row>
    <row r="13" spans="1:4" s="56" customFormat="1" ht="12.75">
      <c r="A13" s="253">
        <v>2004</v>
      </c>
      <c r="B13" s="254">
        <v>356</v>
      </c>
      <c r="C13" s="253">
        <v>546</v>
      </c>
      <c r="D13" s="253">
        <v>387</v>
      </c>
    </row>
    <row r="14" spans="1:4" s="56" customFormat="1" ht="12.75">
      <c r="A14" s="253">
        <v>2005</v>
      </c>
      <c r="B14" s="254">
        <v>336</v>
      </c>
      <c r="C14" s="253">
        <v>480</v>
      </c>
      <c r="D14" s="253">
        <v>352</v>
      </c>
    </row>
    <row r="15" spans="1:4" s="56" customFormat="1" ht="12.75">
      <c r="A15" s="253">
        <v>2006</v>
      </c>
      <c r="B15" s="254">
        <v>421</v>
      </c>
      <c r="C15" s="253">
        <v>577</v>
      </c>
      <c r="D15" s="253">
        <v>416</v>
      </c>
    </row>
    <row r="16" spans="1:4" s="56" customFormat="1" ht="12.75">
      <c r="A16" s="253">
        <v>2007</v>
      </c>
      <c r="B16" s="255">
        <v>455</v>
      </c>
      <c r="C16" s="256">
        <v>630</v>
      </c>
      <c r="D16" s="256">
        <v>450</v>
      </c>
    </row>
    <row r="17" spans="1:4" s="56" customFormat="1" ht="12.75">
      <c r="A17" s="253">
        <v>2008</v>
      </c>
      <c r="B17" s="255">
        <v>574</v>
      </c>
      <c r="C17" s="256">
        <v>737</v>
      </c>
      <c r="D17" s="256">
        <v>556</v>
      </c>
    </row>
    <row r="18" spans="1:4" s="56" customFormat="1" ht="12.75">
      <c r="A18" s="253">
        <v>2009</v>
      </c>
      <c r="B18" s="255">
        <v>545</v>
      </c>
      <c r="C18" s="256">
        <v>716</v>
      </c>
      <c r="D18" s="256">
        <v>532</v>
      </c>
    </row>
    <row r="19" spans="1:4" s="56" customFormat="1" ht="12.75">
      <c r="A19" s="253">
        <v>2010</v>
      </c>
      <c r="B19" s="255">
        <v>485</v>
      </c>
      <c r="C19" s="256">
        <v>692</v>
      </c>
      <c r="D19" s="256">
        <v>479</v>
      </c>
    </row>
    <row r="20" spans="1:4" s="56" customFormat="1" ht="12.75">
      <c r="A20" s="253">
        <v>2011</v>
      </c>
      <c r="B20" s="255">
        <v>584</v>
      </c>
      <c r="C20" s="256">
        <v>749</v>
      </c>
      <c r="D20" s="256">
        <v>556</v>
      </c>
    </row>
    <row r="21" spans="1:4" s="56" customFormat="1" ht="12.75">
      <c r="A21" s="253">
        <v>2012</v>
      </c>
      <c r="B21" s="255">
        <v>581</v>
      </c>
      <c r="C21" s="256">
        <v>734</v>
      </c>
      <c r="D21" s="256">
        <v>548</v>
      </c>
    </row>
    <row r="22" spans="1:4" s="56" customFormat="1" ht="12.75">
      <c r="A22" s="253">
        <v>2013</v>
      </c>
      <c r="B22" s="255">
        <v>526</v>
      </c>
      <c r="C22" s="256">
        <v>685</v>
      </c>
      <c r="D22" s="256">
        <v>513</v>
      </c>
    </row>
    <row r="23" spans="1:4" ht="8.25" customHeight="1">
      <c r="A23" s="11"/>
      <c r="B23" s="11"/>
      <c r="C23" s="11"/>
      <c r="D23" s="11"/>
    </row>
    <row r="24" ht="12.75" customHeight="1"/>
    <row r="25" ht="12.75" customHeight="1">
      <c r="A25" s="249" t="s">
        <v>212</v>
      </c>
    </row>
    <row r="26" spans="1:8" ht="12.75" customHeight="1">
      <c r="A26" s="708" t="s">
        <v>718</v>
      </c>
      <c r="B26" s="708"/>
      <c r="C26" s="708"/>
      <c r="D26" s="708"/>
      <c r="E26" s="340"/>
      <c r="F26" s="340"/>
      <c r="G26" s="340"/>
      <c r="H26" s="340"/>
    </row>
    <row r="27" spans="1:8" ht="12.75" customHeight="1">
      <c r="A27" s="172"/>
      <c r="B27" s="329"/>
      <c r="C27" s="329"/>
      <c r="D27" s="329"/>
      <c r="E27" s="329"/>
      <c r="F27" s="329"/>
      <c r="G27" s="329"/>
      <c r="H27" s="329"/>
    </row>
    <row r="28" spans="1:2" s="252" customFormat="1" ht="15">
      <c r="A28" s="712" t="s">
        <v>316</v>
      </c>
      <c r="B28" s="712"/>
    </row>
    <row r="30" spans="2:8" ht="15">
      <c r="B30" s="250"/>
      <c r="C30" s="250"/>
      <c r="D30" s="250"/>
      <c r="E30" s="250"/>
      <c r="F30" s="250"/>
      <c r="G30" s="250"/>
      <c r="H30" s="58"/>
    </row>
  </sheetData>
  <sheetProtection/>
  <mergeCells count="4">
    <mergeCell ref="A28:B28"/>
    <mergeCell ref="A1:I1"/>
    <mergeCell ref="A26:D26"/>
    <mergeCell ref="K1:M1"/>
  </mergeCells>
  <hyperlinks>
    <hyperlink ref="K1:M1" location="Contents!A1" display="Back to contents"/>
  </hyperlinks>
  <printOptions/>
  <pageMargins left="0.75" right="0.75" top="1" bottom="1" header="0.5" footer="0.5"/>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J1"/>
    </sheetView>
  </sheetViews>
  <sheetFormatPr defaultColWidth="9.33203125" defaultRowHeight="11.25"/>
  <cols>
    <col min="1" max="1" width="15.16015625" style="4" customWidth="1"/>
    <col min="2" max="16384" width="9.33203125" style="4" customWidth="1"/>
  </cols>
  <sheetData>
    <row r="1" spans="1:14" ht="18" customHeight="1">
      <c r="A1" s="724" t="s">
        <v>304</v>
      </c>
      <c r="B1" s="724"/>
      <c r="C1" s="724"/>
      <c r="D1" s="724"/>
      <c r="E1" s="724"/>
      <c r="F1" s="724"/>
      <c r="G1" s="724"/>
      <c r="H1" s="724"/>
      <c r="I1" s="724"/>
      <c r="J1" s="724"/>
      <c r="L1" s="582" t="s">
        <v>710</v>
      </c>
      <c r="M1" s="582"/>
      <c r="N1" s="582"/>
    </row>
    <row r="37" spans="1:3" s="259" customFormat="1" ht="15">
      <c r="A37" s="725" t="s">
        <v>316</v>
      </c>
      <c r="B37" s="726"/>
      <c r="C37" s="726"/>
    </row>
  </sheetData>
  <sheetProtection/>
  <mergeCells count="3">
    <mergeCell ref="A1:J1"/>
    <mergeCell ref="A37:C37"/>
    <mergeCell ref="L1:N1"/>
  </mergeCells>
  <hyperlinks>
    <hyperlink ref="L1:N1" location="Contents!A1" display="Back to contents"/>
  </hyperlinks>
  <printOptions/>
  <pageMargins left="0.75" right="0.75" top="1" bottom="1" header="0.5" footer="0.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N67"/>
  <sheetViews>
    <sheetView zoomScalePageLayoutView="0" workbookViewId="0" topLeftCell="A1">
      <selection activeCell="A1" sqref="A1:J1"/>
    </sheetView>
  </sheetViews>
  <sheetFormatPr defaultColWidth="9.33203125" defaultRowHeight="11.25"/>
  <cols>
    <col min="1" max="1" width="38.83203125" style="260" customWidth="1"/>
    <col min="2" max="16384" width="9.33203125" style="260" customWidth="1"/>
  </cols>
  <sheetData>
    <row r="1" spans="1:14" ht="33" customHeight="1">
      <c r="A1" s="728" t="s">
        <v>339</v>
      </c>
      <c r="B1" s="729"/>
      <c r="C1" s="729"/>
      <c r="D1" s="729"/>
      <c r="E1" s="729"/>
      <c r="F1" s="729"/>
      <c r="G1" s="729"/>
      <c r="H1" s="729"/>
      <c r="I1" s="729"/>
      <c r="J1" s="729"/>
      <c r="L1" s="582" t="s">
        <v>710</v>
      </c>
      <c r="M1" s="582"/>
      <c r="N1" s="582"/>
    </row>
    <row r="2" spans="1:10" ht="12" customHeight="1">
      <c r="A2" s="338"/>
      <c r="B2" s="339"/>
      <c r="C2" s="339"/>
      <c r="D2" s="339"/>
      <c r="E2" s="339"/>
      <c r="F2" s="339"/>
      <c r="G2" s="339"/>
      <c r="H2" s="339"/>
      <c r="I2" s="339"/>
      <c r="J2" s="339"/>
    </row>
    <row r="3" spans="1:12" ht="6" customHeight="1" thickBot="1">
      <c r="A3" s="449"/>
      <c r="B3" s="449"/>
      <c r="C3" s="449"/>
      <c r="D3" s="449"/>
      <c r="E3" s="449"/>
      <c r="F3" s="449"/>
      <c r="G3" s="449"/>
      <c r="H3" s="449"/>
      <c r="I3" s="449"/>
      <c r="J3" s="449"/>
      <c r="K3" s="449"/>
      <c r="L3" s="449"/>
    </row>
    <row r="4" spans="1:12" s="261" customFormat="1" ht="15" customHeight="1">
      <c r="A4" s="730" t="s">
        <v>696</v>
      </c>
      <c r="B4" s="733">
        <v>2003</v>
      </c>
      <c r="C4" s="733">
        <v>2004</v>
      </c>
      <c r="D4" s="733">
        <v>2005</v>
      </c>
      <c r="E4" s="733">
        <v>2006</v>
      </c>
      <c r="F4" s="733">
        <v>2007</v>
      </c>
      <c r="G4" s="733">
        <v>2008</v>
      </c>
      <c r="H4" s="733">
        <v>2009</v>
      </c>
      <c r="I4" s="736">
        <v>2010</v>
      </c>
      <c r="J4" s="733">
        <v>2011</v>
      </c>
      <c r="K4" s="736">
        <v>2012</v>
      </c>
      <c r="L4" s="736">
        <v>2013</v>
      </c>
    </row>
    <row r="5" spans="1:12" s="261" customFormat="1" ht="12.75">
      <c r="A5" s="731"/>
      <c r="B5" s="734"/>
      <c r="C5" s="734"/>
      <c r="D5" s="734"/>
      <c r="E5" s="734"/>
      <c r="F5" s="734"/>
      <c r="G5" s="734"/>
      <c r="H5" s="734"/>
      <c r="I5" s="737"/>
      <c r="J5" s="734"/>
      <c r="K5" s="737"/>
      <c r="L5" s="737"/>
    </row>
    <row r="6" spans="1:12" s="261" customFormat="1" ht="12.75">
      <c r="A6" s="732"/>
      <c r="B6" s="735"/>
      <c r="C6" s="735"/>
      <c r="D6" s="735"/>
      <c r="E6" s="735"/>
      <c r="F6" s="735"/>
      <c r="G6" s="735"/>
      <c r="H6" s="735"/>
      <c r="I6" s="738"/>
      <c r="J6" s="735"/>
      <c r="K6" s="738"/>
      <c r="L6" s="738"/>
    </row>
    <row r="7" spans="1:11" s="261" customFormat="1" ht="12.75">
      <c r="A7" s="276"/>
      <c r="B7" s="277"/>
      <c r="C7" s="277"/>
      <c r="D7" s="277"/>
      <c r="E7" s="277"/>
      <c r="F7" s="277"/>
      <c r="G7" s="448"/>
      <c r="H7" s="277"/>
      <c r="I7" s="277"/>
      <c r="J7" s="277"/>
      <c r="K7" s="277"/>
    </row>
    <row r="8" spans="1:12" s="261" customFormat="1" ht="12.75">
      <c r="A8" s="262" t="s">
        <v>113</v>
      </c>
      <c r="B8" s="224">
        <v>493</v>
      </c>
      <c r="C8" s="224">
        <v>546</v>
      </c>
      <c r="D8" s="224">
        <v>480</v>
      </c>
      <c r="E8" s="224">
        <v>577</v>
      </c>
      <c r="F8" s="224">
        <v>630</v>
      </c>
      <c r="G8" s="224">
        <v>737</v>
      </c>
      <c r="H8" s="224">
        <v>716</v>
      </c>
      <c r="I8" s="224">
        <v>692</v>
      </c>
      <c r="J8" s="263">
        <v>749</v>
      </c>
      <c r="K8" s="263">
        <v>734</v>
      </c>
      <c r="L8" s="450">
        <v>685</v>
      </c>
    </row>
    <row r="9" spans="1:11" s="261" customFormat="1" ht="15">
      <c r="A9" s="137" t="s">
        <v>274</v>
      </c>
      <c r="B9" s="224"/>
      <c r="C9" s="224"/>
      <c r="D9" s="224"/>
      <c r="E9" s="224"/>
      <c r="F9" s="224"/>
      <c r="G9" s="224"/>
      <c r="H9" s="224"/>
      <c r="I9" s="230"/>
      <c r="J9" s="137"/>
      <c r="K9" s="295"/>
    </row>
    <row r="10" spans="1:11" s="261" customFormat="1" ht="15">
      <c r="A10" s="154"/>
      <c r="B10" s="154"/>
      <c r="C10" s="154"/>
      <c r="D10" s="154"/>
      <c r="E10" s="137"/>
      <c r="F10" s="264"/>
      <c r="G10" s="264"/>
      <c r="H10" s="264"/>
      <c r="I10" s="230"/>
      <c r="J10" s="137"/>
      <c r="K10" s="295"/>
    </row>
    <row r="11" spans="1:12" s="261" customFormat="1" ht="17.25" customHeight="1">
      <c r="A11" s="245" t="s">
        <v>112</v>
      </c>
      <c r="B11" s="230">
        <v>10</v>
      </c>
      <c r="C11" s="230">
        <v>10</v>
      </c>
      <c r="D11" s="230">
        <v>11</v>
      </c>
      <c r="E11" s="230">
        <v>11</v>
      </c>
      <c r="F11" s="265">
        <v>12</v>
      </c>
      <c r="G11" s="230">
        <v>12</v>
      </c>
      <c r="H11" s="230">
        <v>7</v>
      </c>
      <c r="I11" s="230">
        <v>3</v>
      </c>
      <c r="J11" s="230">
        <v>24</v>
      </c>
      <c r="K11" s="183">
        <v>18</v>
      </c>
      <c r="L11" s="261">
        <v>27</v>
      </c>
    </row>
    <row r="12" spans="1:12" s="261" customFormat="1" ht="17.25" customHeight="1">
      <c r="A12" s="240" t="s">
        <v>697</v>
      </c>
      <c r="B12" s="230">
        <v>83</v>
      </c>
      <c r="C12" s="230">
        <v>86</v>
      </c>
      <c r="D12" s="230">
        <v>67</v>
      </c>
      <c r="E12" s="230">
        <v>93</v>
      </c>
      <c r="F12" s="265">
        <v>84</v>
      </c>
      <c r="G12" s="230">
        <v>101</v>
      </c>
      <c r="H12" s="230">
        <v>97</v>
      </c>
      <c r="I12" s="230">
        <v>123</v>
      </c>
      <c r="J12" s="230">
        <v>116</v>
      </c>
      <c r="K12" s="183">
        <v>121</v>
      </c>
      <c r="L12" s="261">
        <v>120</v>
      </c>
    </row>
    <row r="13" spans="1:12" s="261" customFormat="1" ht="17.25" customHeight="1">
      <c r="A13" s="240" t="s">
        <v>698</v>
      </c>
      <c r="B13" s="230">
        <v>8</v>
      </c>
      <c r="C13" s="230">
        <v>11</v>
      </c>
      <c r="D13" s="230">
        <v>5</v>
      </c>
      <c r="E13" s="230">
        <v>21</v>
      </c>
      <c r="F13" s="265">
        <v>26</v>
      </c>
      <c r="G13" s="230">
        <v>25</v>
      </c>
      <c r="H13" s="230">
        <v>19</v>
      </c>
      <c r="I13" s="230">
        <v>21</v>
      </c>
      <c r="J13" s="230">
        <v>32</v>
      </c>
      <c r="K13" s="183">
        <v>35</v>
      </c>
      <c r="L13" s="261">
        <v>29</v>
      </c>
    </row>
    <row r="14" spans="1:12" s="261" customFormat="1" ht="17.25" customHeight="1">
      <c r="A14" s="240" t="s">
        <v>699</v>
      </c>
      <c r="B14" s="230">
        <v>189</v>
      </c>
      <c r="C14" s="230">
        <v>140</v>
      </c>
      <c r="D14" s="230">
        <v>110</v>
      </c>
      <c r="E14" s="230">
        <v>94</v>
      </c>
      <c r="F14" s="265">
        <v>109</v>
      </c>
      <c r="G14" s="230">
        <v>150</v>
      </c>
      <c r="H14" s="230">
        <v>158</v>
      </c>
      <c r="I14" s="230">
        <v>124</v>
      </c>
      <c r="J14" s="230">
        <v>187</v>
      </c>
      <c r="K14" s="183">
        <v>198</v>
      </c>
      <c r="L14" s="261">
        <v>149</v>
      </c>
    </row>
    <row r="15" spans="1:12" s="261" customFormat="1" ht="17.25" customHeight="1">
      <c r="A15" s="266" t="s">
        <v>114</v>
      </c>
      <c r="B15" s="230">
        <v>21</v>
      </c>
      <c r="C15" s="230">
        <v>5</v>
      </c>
      <c r="D15" s="230">
        <v>6</v>
      </c>
      <c r="E15" s="230">
        <v>3</v>
      </c>
      <c r="F15" s="265">
        <v>8</v>
      </c>
      <c r="G15" s="230">
        <v>1</v>
      </c>
      <c r="H15" s="230">
        <v>0</v>
      </c>
      <c r="I15" s="230">
        <v>0</v>
      </c>
      <c r="J15" s="230">
        <v>0</v>
      </c>
      <c r="K15" s="183">
        <v>0</v>
      </c>
      <c r="L15" s="261">
        <v>0</v>
      </c>
    </row>
    <row r="16" spans="1:12" s="261" customFormat="1" ht="17.25" customHeight="1">
      <c r="A16" s="266" t="s">
        <v>50</v>
      </c>
      <c r="B16" s="230">
        <v>30</v>
      </c>
      <c r="C16" s="230">
        <v>38</v>
      </c>
      <c r="D16" s="230">
        <v>44</v>
      </c>
      <c r="E16" s="230">
        <v>33</v>
      </c>
      <c r="F16" s="265">
        <v>47</v>
      </c>
      <c r="G16" s="230">
        <v>41</v>
      </c>
      <c r="H16" s="230">
        <v>33</v>
      </c>
      <c r="I16" s="230">
        <v>34</v>
      </c>
      <c r="J16" s="230">
        <v>36</v>
      </c>
      <c r="K16" s="183">
        <v>31</v>
      </c>
      <c r="L16" s="261">
        <v>45</v>
      </c>
    </row>
    <row r="17" spans="1:12" s="261" customFormat="1" ht="17.25" customHeight="1">
      <c r="A17" s="266" t="s">
        <v>47</v>
      </c>
      <c r="B17" s="230">
        <v>154</v>
      </c>
      <c r="C17" s="230">
        <v>113</v>
      </c>
      <c r="D17" s="230">
        <v>90</v>
      </c>
      <c r="E17" s="230">
        <v>78</v>
      </c>
      <c r="F17" s="265">
        <v>79</v>
      </c>
      <c r="G17" s="230">
        <v>116</v>
      </c>
      <c r="H17" s="230">
        <v>120</v>
      </c>
      <c r="I17" s="230">
        <v>94</v>
      </c>
      <c r="J17" s="230">
        <v>124</v>
      </c>
      <c r="K17" s="183">
        <v>161</v>
      </c>
      <c r="L17" s="261">
        <v>107</v>
      </c>
    </row>
    <row r="18" spans="1:12" s="261" customFormat="1" ht="17.25" customHeight="1">
      <c r="A18" s="266" t="s">
        <v>115</v>
      </c>
      <c r="B18" s="230">
        <v>15</v>
      </c>
      <c r="C18" s="230">
        <v>17</v>
      </c>
      <c r="D18" s="230">
        <v>10</v>
      </c>
      <c r="E18" s="230">
        <v>12</v>
      </c>
      <c r="F18" s="265">
        <v>12</v>
      </c>
      <c r="G18" s="230">
        <v>5</v>
      </c>
      <c r="H18" s="230">
        <v>2</v>
      </c>
      <c r="I18" s="230">
        <v>0</v>
      </c>
      <c r="J18" s="230">
        <v>9</v>
      </c>
      <c r="K18" s="183">
        <v>9</v>
      </c>
      <c r="L18" s="261">
        <v>18</v>
      </c>
    </row>
    <row r="19" spans="1:12" s="261" customFormat="1" ht="17.25" customHeight="1">
      <c r="A19" s="567" t="s">
        <v>700</v>
      </c>
      <c r="B19" s="230">
        <v>176</v>
      </c>
      <c r="C19" s="230">
        <v>226</v>
      </c>
      <c r="D19" s="230">
        <v>194</v>
      </c>
      <c r="E19" s="230">
        <v>260</v>
      </c>
      <c r="F19" s="265">
        <v>291</v>
      </c>
      <c r="G19" s="230">
        <v>327</v>
      </c>
      <c r="H19" s="230">
        <v>326</v>
      </c>
      <c r="I19" s="230">
        <v>256</v>
      </c>
      <c r="J19" s="230">
        <v>207</v>
      </c>
      <c r="K19" s="183">
        <v>222</v>
      </c>
      <c r="L19" s="261">
        <v>221</v>
      </c>
    </row>
    <row r="20" spans="1:12" s="261" customFormat="1" ht="17.25" customHeight="1">
      <c r="A20" s="266" t="s">
        <v>48</v>
      </c>
      <c r="B20" s="230">
        <v>91</v>
      </c>
      <c r="C20" s="230">
        <v>80</v>
      </c>
      <c r="D20" s="230">
        <v>71</v>
      </c>
      <c r="E20" s="230">
        <v>96</v>
      </c>
      <c r="F20" s="265">
        <v>115</v>
      </c>
      <c r="G20" s="230">
        <v>171</v>
      </c>
      <c r="H20" s="230">
        <v>177</v>
      </c>
      <c r="I20" s="230">
        <v>177</v>
      </c>
      <c r="J20" s="230">
        <v>275</v>
      </c>
      <c r="K20" s="183">
        <v>241</v>
      </c>
      <c r="L20" s="261">
        <v>216</v>
      </c>
    </row>
    <row r="21" spans="1:12" s="261" customFormat="1" ht="17.25" customHeight="1">
      <c r="A21" s="567" t="s">
        <v>701</v>
      </c>
      <c r="B21" s="230">
        <v>85</v>
      </c>
      <c r="C21" s="230">
        <v>107</v>
      </c>
      <c r="D21" s="230">
        <v>62</v>
      </c>
      <c r="E21" s="230">
        <v>53</v>
      </c>
      <c r="F21" s="265">
        <v>56</v>
      </c>
      <c r="G21" s="230">
        <v>55</v>
      </c>
      <c r="H21" s="230">
        <v>43</v>
      </c>
      <c r="I21" s="230">
        <v>48</v>
      </c>
      <c r="J21" s="230">
        <v>45</v>
      </c>
      <c r="K21" s="183">
        <v>37</v>
      </c>
      <c r="L21" s="261">
        <v>38</v>
      </c>
    </row>
    <row r="22" spans="1:12" s="261" customFormat="1" ht="17.25" customHeight="1">
      <c r="A22" s="266" t="s">
        <v>49</v>
      </c>
      <c r="B22" s="230">
        <v>37</v>
      </c>
      <c r="C22" s="230">
        <v>5</v>
      </c>
      <c r="D22" s="230">
        <v>7</v>
      </c>
      <c r="E22" s="230">
        <v>9</v>
      </c>
      <c r="F22" s="265">
        <v>4</v>
      </c>
      <c r="G22" s="230">
        <v>7</v>
      </c>
      <c r="H22" s="230">
        <v>9</v>
      </c>
      <c r="I22" s="230">
        <v>3</v>
      </c>
      <c r="J22" s="230">
        <v>8</v>
      </c>
      <c r="K22" s="183">
        <v>6</v>
      </c>
      <c r="L22" s="261">
        <v>4</v>
      </c>
    </row>
    <row r="23" spans="1:12" s="261" customFormat="1" ht="17.25" customHeight="1">
      <c r="A23" s="266" t="s">
        <v>116</v>
      </c>
      <c r="B23" s="230">
        <v>15</v>
      </c>
      <c r="C23" s="230">
        <v>11</v>
      </c>
      <c r="D23" s="230">
        <v>16</v>
      </c>
      <c r="E23" s="230">
        <v>17</v>
      </c>
      <c r="F23" s="265">
        <v>26</v>
      </c>
      <c r="G23" s="230">
        <v>32</v>
      </c>
      <c r="H23" s="230">
        <v>40</v>
      </c>
      <c r="I23" s="230">
        <v>40</v>
      </c>
      <c r="J23" s="230">
        <v>34</v>
      </c>
      <c r="K23" s="183">
        <v>48</v>
      </c>
      <c r="L23" s="261">
        <v>64</v>
      </c>
    </row>
    <row r="24" spans="1:11" s="261" customFormat="1" ht="14.25" customHeight="1">
      <c r="A24" s="266"/>
      <c r="B24" s="230"/>
      <c r="C24" s="230"/>
      <c r="D24" s="230"/>
      <c r="E24" s="230"/>
      <c r="F24" s="230"/>
      <c r="G24" s="230"/>
      <c r="H24" s="230"/>
      <c r="I24" s="230"/>
      <c r="J24" s="137"/>
      <c r="K24" s="183"/>
    </row>
    <row r="25" spans="1:12" s="261" customFormat="1" ht="17.25" customHeight="1">
      <c r="A25" s="266" t="s">
        <v>62</v>
      </c>
      <c r="B25" s="230">
        <v>168</v>
      </c>
      <c r="C25" s="230">
        <v>145</v>
      </c>
      <c r="D25" s="230">
        <v>134</v>
      </c>
      <c r="E25" s="230">
        <v>151</v>
      </c>
      <c r="F25" s="265">
        <v>181</v>
      </c>
      <c r="G25" s="230">
        <v>196</v>
      </c>
      <c r="H25" s="230">
        <v>187</v>
      </c>
      <c r="I25" s="230">
        <v>151</v>
      </c>
      <c r="J25" s="183">
        <v>148</v>
      </c>
      <c r="K25" s="183">
        <v>136</v>
      </c>
      <c r="L25" s="261">
        <v>129</v>
      </c>
    </row>
    <row r="26" spans="1:12" s="261" customFormat="1" ht="12.75">
      <c r="A26" s="267"/>
      <c r="B26" s="267"/>
      <c r="C26" s="267"/>
      <c r="D26" s="267"/>
      <c r="E26" s="267"/>
      <c r="F26" s="267"/>
      <c r="G26" s="267"/>
      <c r="H26" s="267"/>
      <c r="I26" s="267"/>
      <c r="J26" s="267"/>
      <c r="K26" s="267"/>
      <c r="L26" s="267"/>
    </row>
    <row r="27" spans="1:10" ht="15">
      <c r="A27" s="268"/>
      <c r="B27" s="76"/>
      <c r="C27" s="76"/>
      <c r="D27" s="76"/>
      <c r="E27" s="76"/>
      <c r="F27" s="76"/>
      <c r="G27" s="76"/>
      <c r="H27" s="76"/>
      <c r="I27" s="76"/>
      <c r="J27" s="76"/>
    </row>
    <row r="28" spans="1:10" s="269" customFormat="1" ht="11.25">
      <c r="A28" s="272" t="s">
        <v>229</v>
      </c>
      <c r="B28" s="273"/>
      <c r="C28" s="273"/>
      <c r="D28" s="273"/>
      <c r="E28" s="273"/>
      <c r="F28" s="273"/>
      <c r="G28" s="273"/>
      <c r="H28" s="273"/>
      <c r="I28" s="273"/>
      <c r="J28" s="273"/>
    </row>
    <row r="29" spans="1:12" s="269" customFormat="1" ht="43.5" customHeight="1">
      <c r="A29" s="700" t="s">
        <v>702</v>
      </c>
      <c r="B29" s="700"/>
      <c r="C29" s="700"/>
      <c r="D29" s="700"/>
      <c r="E29" s="700"/>
      <c r="F29" s="700"/>
      <c r="G29" s="700"/>
      <c r="H29" s="700"/>
      <c r="I29" s="700"/>
      <c r="J29" s="700"/>
      <c r="K29" s="700"/>
      <c r="L29" s="700"/>
    </row>
    <row r="30" spans="1:12" s="269" customFormat="1" ht="22.5" customHeight="1">
      <c r="A30" s="676" t="s">
        <v>275</v>
      </c>
      <c r="B30" s="676"/>
      <c r="C30" s="676"/>
      <c r="D30" s="676"/>
      <c r="E30" s="676"/>
      <c r="F30" s="676"/>
      <c r="G30" s="676"/>
      <c r="H30" s="676"/>
      <c r="I30" s="676"/>
      <c r="J30" s="676"/>
      <c r="K30" s="676"/>
      <c r="L30" s="676"/>
    </row>
    <row r="31" spans="1:12" s="269" customFormat="1" ht="21" customHeight="1">
      <c r="A31" s="648" t="s">
        <v>703</v>
      </c>
      <c r="B31" s="649"/>
      <c r="C31" s="649"/>
      <c r="D31" s="649"/>
      <c r="E31" s="649"/>
      <c r="F31" s="649"/>
      <c r="G31" s="649"/>
      <c r="H31" s="649"/>
      <c r="I31" s="649"/>
      <c r="J31" s="649"/>
      <c r="K31" s="649"/>
      <c r="L31" s="649"/>
    </row>
    <row r="32" spans="1:12" s="269" customFormat="1" ht="31.5" customHeight="1">
      <c r="A32" s="676" t="s">
        <v>282</v>
      </c>
      <c r="B32" s="676"/>
      <c r="C32" s="676"/>
      <c r="D32" s="676"/>
      <c r="E32" s="676"/>
      <c r="F32" s="676"/>
      <c r="G32" s="676"/>
      <c r="H32" s="676"/>
      <c r="I32" s="676"/>
      <c r="J32" s="676"/>
      <c r="K32" s="676"/>
      <c r="L32" s="676"/>
    </row>
    <row r="33" spans="1:10" s="269" customFormat="1" ht="12.75" customHeight="1">
      <c r="A33" s="739" t="s">
        <v>276</v>
      </c>
      <c r="B33" s="739"/>
      <c r="C33" s="739"/>
      <c r="D33" s="739"/>
      <c r="E33" s="739"/>
      <c r="F33" s="214"/>
      <c r="G33" s="214"/>
      <c r="H33" s="273"/>
      <c r="I33" s="273"/>
      <c r="J33" s="273"/>
    </row>
    <row r="34" spans="1:10" s="269" customFormat="1" ht="12.75" customHeight="1">
      <c r="A34" s="644" t="s">
        <v>277</v>
      </c>
      <c r="B34" s="644"/>
      <c r="C34" s="644"/>
      <c r="D34" s="214"/>
      <c r="E34" s="214"/>
      <c r="F34" s="214"/>
      <c r="G34" s="214"/>
      <c r="H34" s="273"/>
      <c r="I34" s="273"/>
      <c r="J34" s="273"/>
    </row>
    <row r="35" spans="1:10" s="269" customFormat="1" ht="12.75" customHeight="1">
      <c r="A35" s="739" t="s">
        <v>278</v>
      </c>
      <c r="B35" s="739"/>
      <c r="C35" s="739"/>
      <c r="D35" s="739"/>
      <c r="E35" s="739"/>
      <c r="F35" s="214"/>
      <c r="G35" s="214"/>
      <c r="H35" s="273"/>
      <c r="I35" s="273"/>
      <c r="J35" s="273"/>
    </row>
    <row r="36" spans="1:10" s="269" customFormat="1" ht="13.5" customHeight="1">
      <c r="A36" s="650" t="s">
        <v>279</v>
      </c>
      <c r="B36" s="650"/>
      <c r="C36" s="650"/>
      <c r="D36" s="650"/>
      <c r="E36" s="650"/>
      <c r="F36" s="650"/>
      <c r="G36" s="650"/>
      <c r="H36" s="650"/>
      <c r="I36" s="650"/>
      <c r="J36" s="650"/>
    </row>
    <row r="37" spans="1:12" s="269" customFormat="1" ht="11.25">
      <c r="A37" s="649" t="s">
        <v>280</v>
      </c>
      <c r="B37" s="649"/>
      <c r="C37" s="649"/>
      <c r="D37" s="649"/>
      <c r="E37" s="649"/>
      <c r="F37" s="649"/>
      <c r="G37" s="649"/>
      <c r="H37" s="649"/>
      <c r="I37" s="649"/>
      <c r="J37" s="649"/>
      <c r="K37" s="649"/>
      <c r="L37" s="649"/>
    </row>
    <row r="38" spans="1:10" s="269" customFormat="1" ht="11.25">
      <c r="A38" s="676" t="s">
        <v>281</v>
      </c>
      <c r="B38" s="727"/>
      <c r="C38" s="727"/>
      <c r="D38" s="727"/>
      <c r="E38" s="727"/>
      <c r="F38" s="727"/>
      <c r="G38" s="273"/>
      <c r="H38" s="273"/>
      <c r="I38" s="273"/>
      <c r="J38" s="273"/>
    </row>
    <row r="39" spans="1:10" s="269" customFormat="1" ht="11.25">
      <c r="A39" s="506" t="s">
        <v>316</v>
      </c>
      <c r="B39" s="273"/>
      <c r="C39" s="273"/>
      <c r="D39" s="273"/>
      <c r="E39" s="273"/>
      <c r="F39" s="273"/>
      <c r="G39" s="273"/>
      <c r="H39" s="273"/>
      <c r="I39" s="273"/>
      <c r="J39" s="273"/>
    </row>
    <row r="40" s="269" customFormat="1" ht="11.25">
      <c r="A40" s="270"/>
    </row>
    <row r="41" s="269" customFormat="1" ht="11.25">
      <c r="A41" s="270"/>
    </row>
    <row r="42" s="269" customFormat="1" ht="11.25">
      <c r="A42" s="270"/>
    </row>
    <row r="43" s="269" customFormat="1" ht="11.25">
      <c r="A43" s="270"/>
    </row>
    <row r="44" s="269" customFormat="1" ht="11.25">
      <c r="A44" s="270"/>
    </row>
    <row r="45" s="269" customFormat="1" ht="11.25">
      <c r="A45" s="270"/>
    </row>
    <row r="46" s="269" customFormat="1" ht="11.25">
      <c r="A46" s="270"/>
    </row>
    <row r="47" s="269" customFormat="1" ht="11.25">
      <c r="A47" s="270"/>
    </row>
    <row r="48" ht="15">
      <c r="A48" s="271"/>
    </row>
    <row r="49" ht="15">
      <c r="A49" s="271"/>
    </row>
    <row r="50" ht="15">
      <c r="A50" s="271"/>
    </row>
    <row r="51" ht="15">
      <c r="A51" s="271"/>
    </row>
    <row r="52" ht="15">
      <c r="A52" s="271"/>
    </row>
    <row r="53" ht="15">
      <c r="A53" s="271"/>
    </row>
    <row r="54" ht="15">
      <c r="A54" s="271"/>
    </row>
    <row r="55" ht="15">
      <c r="A55" s="271"/>
    </row>
    <row r="56" ht="15">
      <c r="A56" s="271"/>
    </row>
    <row r="57" ht="15">
      <c r="A57" s="271"/>
    </row>
    <row r="58" ht="15">
      <c r="A58" s="271"/>
    </row>
    <row r="59" ht="15">
      <c r="A59" s="271"/>
    </row>
    <row r="60" ht="15">
      <c r="A60" s="271"/>
    </row>
    <row r="61" ht="15">
      <c r="A61" s="271"/>
    </row>
    <row r="62" ht="15">
      <c r="A62" s="271"/>
    </row>
    <row r="63" ht="15">
      <c r="A63" s="271"/>
    </row>
    <row r="64" ht="15">
      <c r="A64" s="271"/>
    </row>
    <row r="65" ht="15">
      <c r="A65" s="271"/>
    </row>
    <row r="66" ht="15">
      <c r="A66" s="271"/>
    </row>
    <row r="67" ht="15">
      <c r="A67" s="271"/>
    </row>
  </sheetData>
  <sheetProtection/>
  <mergeCells count="24">
    <mergeCell ref="L1:N1"/>
    <mergeCell ref="A34:C34"/>
    <mergeCell ref="A35:E35"/>
    <mergeCell ref="A29:L29"/>
    <mergeCell ref="A30:L30"/>
    <mergeCell ref="A31:L31"/>
    <mergeCell ref="A32:L32"/>
    <mergeCell ref="G4:G6"/>
    <mergeCell ref="H4:H6"/>
    <mergeCell ref="K4:K6"/>
    <mergeCell ref="L4:L6"/>
    <mergeCell ref="A33:E33"/>
    <mergeCell ref="I4:I6"/>
    <mergeCell ref="J4:J6"/>
    <mergeCell ref="A37:L37"/>
    <mergeCell ref="A36:J36"/>
    <mergeCell ref="A38:F38"/>
    <mergeCell ref="A1:J1"/>
    <mergeCell ref="A4:A6"/>
    <mergeCell ref="B4:B6"/>
    <mergeCell ref="C4:C6"/>
    <mergeCell ref="D4:D6"/>
    <mergeCell ref="E4:E6"/>
    <mergeCell ref="F4:F6"/>
  </mergeCells>
  <hyperlinks>
    <hyperlink ref="L1:N1" location="Contents!A1" display="Back to contents"/>
  </hyperlinks>
  <printOptions/>
  <pageMargins left="0.75" right="0.75" top="1" bottom="1" header="0.5" footer="0.5"/>
  <pageSetup fitToHeight="1" fitToWidth="1"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selection activeCell="A1" sqref="A1:P1"/>
    </sheetView>
  </sheetViews>
  <sheetFormatPr defaultColWidth="9.33203125" defaultRowHeight="11.25"/>
  <cols>
    <col min="1" max="2" width="4.33203125" style="274" customWidth="1"/>
    <col min="3" max="3" width="5.5" style="274" customWidth="1"/>
    <col min="4" max="4" width="28.83203125" style="274" customWidth="1"/>
    <col min="5" max="5" width="41.5" style="274" customWidth="1"/>
    <col min="6" max="16" width="6.83203125" style="274" customWidth="1"/>
    <col min="17" max="16384" width="9.33203125" style="274" customWidth="1"/>
  </cols>
  <sheetData>
    <row r="1" spans="1:19" ht="49.5" customHeight="1">
      <c r="A1" s="750" t="s">
        <v>345</v>
      </c>
      <c r="B1" s="750"/>
      <c r="C1" s="750"/>
      <c r="D1" s="750"/>
      <c r="E1" s="750"/>
      <c r="F1" s="750"/>
      <c r="G1" s="750"/>
      <c r="H1" s="750"/>
      <c r="I1" s="750"/>
      <c r="J1" s="750"/>
      <c r="K1" s="750"/>
      <c r="L1" s="750"/>
      <c r="M1" s="750"/>
      <c r="N1" s="750"/>
      <c r="O1" s="750"/>
      <c r="P1" s="750"/>
      <c r="Q1" s="582" t="s">
        <v>710</v>
      </c>
      <c r="R1" s="582"/>
      <c r="S1" s="582"/>
    </row>
    <row r="2" spans="1:16" ht="16.5" thickBot="1">
      <c r="A2" s="453" t="s">
        <v>272</v>
      </c>
      <c r="B2" s="453"/>
      <c r="C2" s="453"/>
      <c r="D2" s="453"/>
      <c r="E2" s="453"/>
      <c r="F2" s="454"/>
      <c r="G2" s="454"/>
      <c r="H2" s="454"/>
      <c r="I2" s="454"/>
      <c r="J2" s="454"/>
      <c r="K2" s="454"/>
      <c r="L2" s="454"/>
      <c r="M2" s="454"/>
      <c r="N2" s="454"/>
      <c r="O2" s="454"/>
      <c r="P2" s="454"/>
    </row>
    <row r="3" spans="1:16" ht="11.25">
      <c r="A3" s="754" t="s">
        <v>168</v>
      </c>
      <c r="B3" s="754"/>
      <c r="C3" s="754"/>
      <c r="D3" s="754"/>
      <c r="E3" s="754"/>
      <c r="F3" s="733">
        <v>2003</v>
      </c>
      <c r="G3" s="733">
        <v>2004</v>
      </c>
      <c r="H3" s="733">
        <v>2005</v>
      </c>
      <c r="I3" s="733">
        <v>2006</v>
      </c>
      <c r="J3" s="733">
        <v>2007</v>
      </c>
      <c r="K3" s="733">
        <v>2008</v>
      </c>
      <c r="L3" s="733">
        <v>2009</v>
      </c>
      <c r="M3" s="736">
        <v>2010</v>
      </c>
      <c r="N3" s="733">
        <v>2011</v>
      </c>
      <c r="O3" s="733">
        <v>2012</v>
      </c>
      <c r="P3" s="736">
        <v>2013</v>
      </c>
    </row>
    <row r="4" spans="1:16" s="275" customFormat="1" ht="12.75">
      <c r="A4" s="755"/>
      <c r="B4" s="755"/>
      <c r="C4" s="755"/>
      <c r="D4" s="755"/>
      <c r="E4" s="755"/>
      <c r="F4" s="734"/>
      <c r="G4" s="734"/>
      <c r="H4" s="734"/>
      <c r="I4" s="734"/>
      <c r="J4" s="734"/>
      <c r="K4" s="734"/>
      <c r="L4" s="734"/>
      <c r="M4" s="737"/>
      <c r="N4" s="734"/>
      <c r="O4" s="734"/>
      <c r="P4" s="737"/>
    </row>
    <row r="5" spans="1:16" s="275" customFormat="1" ht="12.75">
      <c r="A5" s="756"/>
      <c r="B5" s="756"/>
      <c r="C5" s="756"/>
      <c r="D5" s="756"/>
      <c r="E5" s="756"/>
      <c r="F5" s="735"/>
      <c r="G5" s="735"/>
      <c r="H5" s="735"/>
      <c r="I5" s="735"/>
      <c r="J5" s="735"/>
      <c r="K5" s="735"/>
      <c r="L5" s="735"/>
      <c r="M5" s="738"/>
      <c r="N5" s="735"/>
      <c r="O5" s="735"/>
      <c r="P5" s="738"/>
    </row>
    <row r="6" spans="1:15" s="275" customFormat="1" ht="12.75">
      <c r="A6" s="276"/>
      <c r="B6" s="276"/>
      <c r="C6" s="276"/>
      <c r="D6" s="276"/>
      <c r="E6" s="276"/>
      <c r="F6" s="277"/>
      <c r="G6" s="277"/>
      <c r="H6" s="277"/>
      <c r="I6" s="277"/>
      <c r="J6" s="277"/>
      <c r="K6" s="277"/>
      <c r="L6" s="188"/>
      <c r="M6" s="188"/>
      <c r="N6" s="137"/>
      <c r="O6" s="137"/>
    </row>
    <row r="7" spans="1:16" s="275" customFormat="1" ht="15.75" customHeight="1">
      <c r="A7" s="749" t="s">
        <v>283</v>
      </c>
      <c r="B7" s="749"/>
      <c r="C7" s="749"/>
      <c r="D7" s="749"/>
      <c r="E7" s="749"/>
      <c r="F7" s="230">
        <v>493</v>
      </c>
      <c r="G7" s="230">
        <v>546</v>
      </c>
      <c r="H7" s="230">
        <v>480</v>
      </c>
      <c r="I7" s="230">
        <v>577</v>
      </c>
      <c r="J7" s="230">
        <v>630</v>
      </c>
      <c r="K7" s="230">
        <v>737</v>
      </c>
      <c r="L7" s="230">
        <v>716</v>
      </c>
      <c r="M7" s="230">
        <v>692</v>
      </c>
      <c r="N7" s="183">
        <v>749</v>
      </c>
      <c r="O7" s="183">
        <v>734</v>
      </c>
      <c r="P7" s="275">
        <v>685</v>
      </c>
    </row>
    <row r="8" spans="1:15" s="275" customFormat="1" ht="6" customHeight="1">
      <c r="A8" s="137"/>
      <c r="B8" s="137"/>
      <c r="C8" s="278"/>
      <c r="D8" s="278"/>
      <c r="E8" s="278"/>
      <c r="F8" s="224"/>
      <c r="G8" s="224"/>
      <c r="H8" s="224"/>
      <c r="I8" s="224"/>
      <c r="J8" s="224"/>
      <c r="K8" s="224"/>
      <c r="L8" s="230"/>
      <c r="M8" s="230"/>
      <c r="N8" s="137"/>
      <c r="O8" s="137"/>
    </row>
    <row r="9" spans="1:15" s="275" customFormat="1" ht="12.75">
      <c r="A9" s="753" t="s">
        <v>111</v>
      </c>
      <c r="B9" s="753"/>
      <c r="C9" s="753"/>
      <c r="D9" s="753"/>
      <c r="E9" s="278"/>
      <c r="F9" s="224"/>
      <c r="G9" s="224"/>
      <c r="H9" s="224"/>
      <c r="I9" s="224"/>
      <c r="J9" s="224"/>
      <c r="K9" s="224"/>
      <c r="L9" s="230"/>
      <c r="M9" s="230"/>
      <c r="N9" s="137"/>
      <c r="O9" s="137"/>
    </row>
    <row r="10" spans="1:16" s="275" customFormat="1" ht="42" customHeight="1">
      <c r="A10" s="137"/>
      <c r="B10" s="137"/>
      <c r="C10" s="748" t="s">
        <v>284</v>
      </c>
      <c r="D10" s="751"/>
      <c r="E10" s="751"/>
      <c r="F10" s="224">
        <v>317</v>
      </c>
      <c r="G10" s="224">
        <v>356</v>
      </c>
      <c r="H10" s="224">
        <v>336</v>
      </c>
      <c r="I10" s="224">
        <v>421</v>
      </c>
      <c r="J10" s="224">
        <v>455</v>
      </c>
      <c r="K10" s="224">
        <v>574</v>
      </c>
      <c r="L10" s="224">
        <v>545</v>
      </c>
      <c r="M10" s="224">
        <v>485</v>
      </c>
      <c r="N10" s="263">
        <v>584</v>
      </c>
      <c r="O10" s="263">
        <v>581</v>
      </c>
      <c r="P10" s="263">
        <v>526</v>
      </c>
    </row>
    <row r="11" spans="1:15" s="275" customFormat="1" ht="6" customHeight="1">
      <c r="A11" s="278"/>
      <c r="B11" s="278"/>
      <c r="C11" s="137"/>
      <c r="D11" s="137"/>
      <c r="E11" s="137"/>
      <c r="F11" s="224"/>
      <c r="G11" s="224"/>
      <c r="H11" s="224"/>
      <c r="I11" s="224"/>
      <c r="J11" s="224"/>
      <c r="K11" s="224"/>
      <c r="L11" s="230"/>
      <c r="M11" s="264"/>
      <c r="N11" s="137"/>
      <c r="O11" s="137"/>
    </row>
    <row r="12" spans="1:15" s="275" customFormat="1" ht="30.75" customHeight="1">
      <c r="A12" s="278"/>
      <c r="B12" s="278"/>
      <c r="C12" s="751" t="s">
        <v>27</v>
      </c>
      <c r="D12" s="751"/>
      <c r="E12" s="751"/>
      <c r="F12" s="224"/>
      <c r="G12" s="224"/>
      <c r="H12" s="224"/>
      <c r="I12" s="224"/>
      <c r="J12" s="224"/>
      <c r="K12" s="224"/>
      <c r="L12" s="230"/>
      <c r="M12" s="264"/>
      <c r="N12" s="137"/>
      <c r="O12" s="137"/>
    </row>
    <row r="13" spans="1:16" s="275" customFormat="1" ht="30" customHeight="1">
      <c r="A13" s="278"/>
      <c r="B13" s="278"/>
      <c r="C13" s="752" t="s">
        <v>28</v>
      </c>
      <c r="D13" s="751"/>
      <c r="E13" s="751"/>
      <c r="F13" s="230">
        <v>9</v>
      </c>
      <c r="G13" s="230">
        <v>6</v>
      </c>
      <c r="H13" s="230">
        <v>12</v>
      </c>
      <c r="I13" s="230">
        <v>13</v>
      </c>
      <c r="J13" s="230">
        <v>10</v>
      </c>
      <c r="K13" s="230">
        <v>23</v>
      </c>
      <c r="L13" s="230">
        <v>22</v>
      </c>
      <c r="M13" s="230">
        <v>33</v>
      </c>
      <c r="N13" s="183">
        <v>16</v>
      </c>
      <c r="O13" s="183">
        <v>14</v>
      </c>
      <c r="P13" s="275">
        <v>22</v>
      </c>
    </row>
    <row r="14" spans="1:16" s="275" customFormat="1" ht="30.75" customHeight="1">
      <c r="A14" s="154"/>
      <c r="B14" s="154"/>
      <c r="C14" s="746" t="s">
        <v>22</v>
      </c>
      <c r="D14" s="751"/>
      <c r="E14" s="751"/>
      <c r="F14" s="154">
        <v>0</v>
      </c>
      <c r="G14" s="154">
        <v>0</v>
      </c>
      <c r="H14" s="154">
        <v>1</v>
      </c>
      <c r="I14" s="137">
        <v>2</v>
      </c>
      <c r="J14" s="264">
        <v>8</v>
      </c>
      <c r="K14" s="264">
        <v>10</v>
      </c>
      <c r="L14" s="264">
        <v>3</v>
      </c>
      <c r="M14" s="230">
        <v>5</v>
      </c>
      <c r="N14" s="264">
        <v>4</v>
      </c>
      <c r="O14" s="264">
        <v>1</v>
      </c>
      <c r="P14" s="275">
        <v>4</v>
      </c>
    </row>
    <row r="15" spans="1:15" s="275" customFormat="1" ht="6" customHeight="1">
      <c r="A15" s="154"/>
      <c r="B15" s="154"/>
      <c r="C15" s="279"/>
      <c r="D15" s="279"/>
      <c r="E15" s="279"/>
      <c r="F15" s="154"/>
      <c r="G15" s="154"/>
      <c r="H15" s="154"/>
      <c r="I15" s="137"/>
      <c r="J15" s="264"/>
      <c r="K15" s="264"/>
      <c r="L15" s="264"/>
      <c r="M15" s="230"/>
      <c r="N15" s="137"/>
      <c r="O15" s="137"/>
    </row>
    <row r="16" spans="1:16" s="275" customFormat="1" ht="30" customHeight="1">
      <c r="A16" s="154"/>
      <c r="B16" s="154"/>
      <c r="C16" s="746" t="s">
        <v>29</v>
      </c>
      <c r="D16" s="746"/>
      <c r="E16" s="746"/>
      <c r="F16" s="223">
        <f aca="true" t="shared" si="0" ref="F16:P16">F7-F10-F13-F14</f>
        <v>167</v>
      </c>
      <c r="G16" s="223">
        <f t="shared" si="0"/>
        <v>184</v>
      </c>
      <c r="H16" s="223">
        <f t="shared" si="0"/>
        <v>131</v>
      </c>
      <c r="I16" s="223">
        <f t="shared" si="0"/>
        <v>141</v>
      </c>
      <c r="J16" s="223">
        <f t="shared" si="0"/>
        <v>157</v>
      </c>
      <c r="K16" s="223">
        <f t="shared" si="0"/>
        <v>130</v>
      </c>
      <c r="L16" s="223">
        <f t="shared" si="0"/>
        <v>146</v>
      </c>
      <c r="M16" s="223">
        <f t="shared" si="0"/>
        <v>169</v>
      </c>
      <c r="N16" s="223">
        <f t="shared" si="0"/>
        <v>145</v>
      </c>
      <c r="O16" s="223">
        <f t="shared" si="0"/>
        <v>138</v>
      </c>
      <c r="P16" s="223">
        <f t="shared" si="0"/>
        <v>133</v>
      </c>
    </row>
    <row r="17" spans="1:15" s="275" customFormat="1" ht="12.75">
      <c r="A17" s="154"/>
      <c r="B17" s="154"/>
      <c r="C17" s="154"/>
      <c r="D17" s="154"/>
      <c r="E17" s="154"/>
      <c r="F17" s="223"/>
      <c r="G17" s="223"/>
      <c r="H17" s="223"/>
      <c r="I17" s="223"/>
      <c r="J17" s="223"/>
      <c r="K17" s="223"/>
      <c r="L17" s="264"/>
      <c r="M17" s="264"/>
      <c r="N17" s="137"/>
      <c r="O17" s="137"/>
    </row>
    <row r="18" spans="1:15" s="275" customFormat="1" ht="31.5" customHeight="1">
      <c r="A18" s="747" t="s">
        <v>641</v>
      </c>
      <c r="B18" s="748"/>
      <c r="C18" s="748"/>
      <c r="D18" s="748"/>
      <c r="E18" s="748"/>
      <c r="F18" s="154"/>
      <c r="G18" s="154"/>
      <c r="H18" s="154"/>
      <c r="I18" s="137"/>
      <c r="J18" s="264"/>
      <c r="K18" s="264"/>
      <c r="L18" s="264"/>
      <c r="M18" s="264"/>
      <c r="N18" s="137"/>
      <c r="O18" s="137"/>
    </row>
    <row r="19" spans="1:15" s="275" customFormat="1" ht="6" customHeight="1">
      <c r="A19" s="154"/>
      <c r="B19" s="154"/>
      <c r="C19" s="154"/>
      <c r="D19" s="154"/>
      <c r="E19" s="154"/>
      <c r="F19" s="154"/>
      <c r="G19" s="154"/>
      <c r="H19" s="154"/>
      <c r="I19" s="137"/>
      <c r="J19" s="264"/>
      <c r="K19" s="264"/>
      <c r="L19" s="264"/>
      <c r="M19" s="264"/>
      <c r="N19" s="137"/>
      <c r="O19" s="137"/>
    </row>
    <row r="20" spans="1:15" s="275" customFormat="1" ht="14.25">
      <c r="A20" s="154"/>
      <c r="B20" s="745" t="s">
        <v>30</v>
      </c>
      <c r="C20" s="745"/>
      <c r="D20" s="745"/>
      <c r="E20" s="745"/>
      <c r="F20" s="154"/>
      <c r="G20" s="154"/>
      <c r="H20" s="154"/>
      <c r="I20" s="137"/>
      <c r="J20" s="264"/>
      <c r="K20" s="264"/>
      <c r="L20" s="264"/>
      <c r="M20" s="264"/>
      <c r="N20" s="137"/>
      <c r="O20" s="137"/>
    </row>
    <row r="21" spans="1:15" s="275" customFormat="1" ht="6" customHeight="1">
      <c r="A21" s="154"/>
      <c r="B21" s="154"/>
      <c r="C21" s="154"/>
      <c r="D21" s="154"/>
      <c r="E21" s="154"/>
      <c r="F21" s="154"/>
      <c r="G21" s="154"/>
      <c r="H21" s="154"/>
      <c r="I21" s="137"/>
      <c r="J21" s="264"/>
      <c r="K21" s="264"/>
      <c r="L21" s="264"/>
      <c r="M21" s="264"/>
      <c r="N21" s="137"/>
      <c r="O21" s="137"/>
    </row>
    <row r="22" spans="1:16" s="275" customFormat="1" ht="12.75">
      <c r="A22" s="154"/>
      <c r="B22" s="154"/>
      <c r="C22" s="745" t="s">
        <v>169</v>
      </c>
      <c r="D22" s="745"/>
      <c r="E22" s="137" t="s">
        <v>170</v>
      </c>
      <c r="F22" s="154">
        <v>5</v>
      </c>
      <c r="G22" s="154">
        <v>5</v>
      </c>
      <c r="H22" s="154">
        <v>10</v>
      </c>
      <c r="I22" s="137">
        <v>14</v>
      </c>
      <c r="J22" s="264">
        <v>12</v>
      </c>
      <c r="K22" s="264">
        <v>18</v>
      </c>
      <c r="L22" s="264">
        <v>21</v>
      </c>
      <c r="M22" s="264">
        <v>19</v>
      </c>
      <c r="N22" s="264">
        <v>25</v>
      </c>
      <c r="O22" s="264">
        <v>22</v>
      </c>
      <c r="P22" s="275">
        <v>23</v>
      </c>
    </row>
    <row r="23" spans="1:16" s="275" customFormat="1" ht="12.75">
      <c r="A23" s="154"/>
      <c r="B23" s="154"/>
      <c r="C23" s="745" t="s">
        <v>171</v>
      </c>
      <c r="D23" s="745"/>
      <c r="E23" s="137" t="s">
        <v>172</v>
      </c>
      <c r="F23" s="154">
        <v>33</v>
      </c>
      <c r="G23" s="154">
        <v>16</v>
      </c>
      <c r="H23" s="154">
        <v>31</v>
      </c>
      <c r="I23" s="137">
        <v>19</v>
      </c>
      <c r="J23" s="264">
        <v>21</v>
      </c>
      <c r="K23" s="264">
        <v>18</v>
      </c>
      <c r="L23" s="264">
        <v>17</v>
      </c>
      <c r="M23" s="264">
        <v>21</v>
      </c>
      <c r="N23" s="264">
        <v>16</v>
      </c>
      <c r="O23" s="264">
        <v>18</v>
      </c>
      <c r="P23" s="275">
        <v>14</v>
      </c>
    </row>
    <row r="24" spans="1:15" s="275" customFormat="1" ht="6" customHeight="1">
      <c r="A24" s="154"/>
      <c r="B24" s="154"/>
      <c r="C24" s="154"/>
      <c r="D24" s="154"/>
      <c r="E24" s="154"/>
      <c r="F24" s="154"/>
      <c r="G24" s="154"/>
      <c r="H24" s="154"/>
      <c r="I24" s="137"/>
      <c r="J24" s="264"/>
      <c r="K24" s="264"/>
      <c r="L24" s="264"/>
      <c r="M24" s="264"/>
      <c r="N24" s="137"/>
      <c r="O24" s="137"/>
    </row>
    <row r="25" spans="1:16" s="275" customFormat="1" ht="15.75" customHeight="1">
      <c r="A25" s="154"/>
      <c r="B25" s="745" t="s">
        <v>173</v>
      </c>
      <c r="C25" s="745"/>
      <c r="D25" s="745"/>
      <c r="E25" s="745"/>
      <c r="F25" s="154">
        <f aca="true" t="shared" si="1" ref="F25:P25">F22+F23</f>
        <v>38</v>
      </c>
      <c r="G25" s="154">
        <f t="shared" si="1"/>
        <v>21</v>
      </c>
      <c r="H25" s="154">
        <f t="shared" si="1"/>
        <v>41</v>
      </c>
      <c r="I25" s="154">
        <f t="shared" si="1"/>
        <v>33</v>
      </c>
      <c r="J25" s="154">
        <f t="shared" si="1"/>
        <v>33</v>
      </c>
      <c r="K25" s="154">
        <f t="shared" si="1"/>
        <v>36</v>
      </c>
      <c r="L25" s="154">
        <f t="shared" si="1"/>
        <v>38</v>
      </c>
      <c r="M25" s="154">
        <f t="shared" si="1"/>
        <v>40</v>
      </c>
      <c r="N25" s="154">
        <f t="shared" si="1"/>
        <v>41</v>
      </c>
      <c r="O25" s="154">
        <f t="shared" si="1"/>
        <v>40</v>
      </c>
      <c r="P25" s="154">
        <f t="shared" si="1"/>
        <v>37</v>
      </c>
    </row>
    <row r="26" spans="1:15" s="275" customFormat="1" ht="12.75">
      <c r="A26" s="154"/>
      <c r="B26" s="154"/>
      <c r="C26" s="114"/>
      <c r="D26" s="114"/>
      <c r="E26" s="114"/>
      <c r="F26" s="154"/>
      <c r="G26" s="154"/>
      <c r="H26" s="154"/>
      <c r="I26" s="154"/>
      <c r="J26" s="154"/>
      <c r="K26" s="154"/>
      <c r="L26" s="154"/>
      <c r="M26" s="137"/>
      <c r="N26" s="137"/>
      <c r="O26" s="137"/>
    </row>
    <row r="27" spans="1:15" s="275" customFormat="1" ht="15.75" customHeight="1">
      <c r="A27" s="743" t="s">
        <v>174</v>
      </c>
      <c r="B27" s="743"/>
      <c r="C27" s="743"/>
      <c r="D27" s="743"/>
      <c r="E27" s="743"/>
      <c r="F27" s="154"/>
      <c r="G27" s="154"/>
      <c r="H27" s="154"/>
      <c r="I27" s="154"/>
      <c r="J27" s="154"/>
      <c r="K27" s="154"/>
      <c r="L27" s="154"/>
      <c r="M27" s="137"/>
      <c r="N27" s="137"/>
      <c r="O27" s="137"/>
    </row>
    <row r="28" spans="1:15" s="275" customFormat="1" ht="6" customHeight="1">
      <c r="A28" s="154"/>
      <c r="B28" s="154"/>
      <c r="C28" s="114"/>
      <c r="D28" s="114"/>
      <c r="E28" s="114"/>
      <c r="F28" s="154"/>
      <c r="G28" s="154"/>
      <c r="H28" s="154"/>
      <c r="I28" s="154"/>
      <c r="J28" s="154"/>
      <c r="K28" s="154"/>
      <c r="L28" s="154"/>
      <c r="M28" s="137"/>
      <c r="N28" s="137"/>
      <c r="O28" s="137"/>
    </row>
    <row r="29" spans="1:16" s="275" customFormat="1" ht="15" customHeight="1">
      <c r="A29" s="154"/>
      <c r="B29" s="744" t="s">
        <v>642</v>
      </c>
      <c r="C29" s="745"/>
      <c r="D29" s="745"/>
      <c r="E29" s="745"/>
      <c r="F29" s="154">
        <v>6</v>
      </c>
      <c r="G29" s="154">
        <v>1</v>
      </c>
      <c r="H29" s="154">
        <v>4</v>
      </c>
      <c r="I29" s="154">
        <v>9</v>
      </c>
      <c r="J29" s="154">
        <v>10</v>
      </c>
      <c r="K29" s="154">
        <v>3</v>
      </c>
      <c r="L29" s="280">
        <v>4</v>
      </c>
      <c r="M29" s="281">
        <v>17</v>
      </c>
      <c r="N29" s="281" t="s">
        <v>99</v>
      </c>
      <c r="O29" s="281" t="s">
        <v>99</v>
      </c>
      <c r="P29" s="281" t="s">
        <v>99</v>
      </c>
    </row>
    <row r="30" spans="1:15" s="275" customFormat="1" ht="15" customHeight="1">
      <c r="A30" s="154"/>
      <c r="B30" s="291"/>
      <c r="C30" s="291"/>
      <c r="D30" s="291"/>
      <c r="E30" s="291"/>
      <c r="F30" s="154"/>
      <c r="G30" s="154"/>
      <c r="H30" s="154"/>
      <c r="I30" s="154"/>
      <c r="J30" s="154"/>
      <c r="K30" s="154"/>
      <c r="L30" s="280"/>
      <c r="M30" s="281"/>
      <c r="N30" s="281"/>
      <c r="O30" s="281"/>
    </row>
    <row r="31" spans="1:15" s="275" customFormat="1" ht="6" customHeight="1">
      <c r="A31" s="332"/>
      <c r="B31" s="332"/>
      <c r="C31" s="331"/>
      <c r="D31" s="331"/>
      <c r="E31" s="331"/>
      <c r="F31" s="280"/>
      <c r="G31" s="280"/>
      <c r="H31" s="280"/>
      <c r="I31" s="280"/>
      <c r="J31" s="280"/>
      <c r="K31" s="280"/>
      <c r="L31" s="280"/>
      <c r="M31" s="280"/>
      <c r="N31" s="280"/>
      <c r="O31" s="280"/>
    </row>
    <row r="32" spans="1:16" ht="12.75">
      <c r="A32" s="282"/>
      <c r="B32" s="282"/>
      <c r="C32" s="282"/>
      <c r="D32" s="282"/>
      <c r="E32" s="282"/>
      <c r="F32" s="282"/>
      <c r="G32" s="282"/>
      <c r="H32" s="282"/>
      <c r="I32" s="282"/>
      <c r="J32" s="282"/>
      <c r="K32" s="282"/>
      <c r="L32" s="282"/>
      <c r="M32" s="282"/>
      <c r="N32" s="282"/>
      <c r="O32" s="282"/>
      <c r="P32" s="282"/>
    </row>
    <row r="33" spans="1:16" ht="15">
      <c r="A33" s="268"/>
      <c r="B33" s="268"/>
      <c r="C33" s="268"/>
      <c r="D33" s="268"/>
      <c r="E33" s="268"/>
      <c r="F33" s="76"/>
      <c r="G33" s="76"/>
      <c r="H33" s="76"/>
      <c r="I33" s="76"/>
      <c r="J33" s="76"/>
      <c r="K33" s="76"/>
      <c r="L33" s="76"/>
      <c r="M33" s="76"/>
      <c r="N33" s="76"/>
      <c r="O33" s="76"/>
      <c r="P33" s="76"/>
    </row>
    <row r="34" spans="1:15" s="283" customFormat="1" ht="11.25">
      <c r="A34" s="742" t="s">
        <v>229</v>
      </c>
      <c r="B34" s="742"/>
      <c r="C34" s="742"/>
      <c r="D34" s="286"/>
      <c r="E34" s="286"/>
      <c r="F34" s="273"/>
      <c r="G34" s="273"/>
      <c r="H34" s="273"/>
      <c r="I34" s="273"/>
      <c r="J34" s="273"/>
      <c r="K34" s="273"/>
      <c r="L34" s="273"/>
      <c r="M34" s="273"/>
      <c r="N34" s="273"/>
      <c r="O34" s="273"/>
    </row>
    <row r="35" spans="1:15" s="283" customFormat="1" ht="11.25">
      <c r="A35" s="649" t="s">
        <v>5</v>
      </c>
      <c r="B35" s="649"/>
      <c r="C35" s="649"/>
      <c r="D35" s="649"/>
      <c r="E35" s="649"/>
      <c r="F35" s="649"/>
      <c r="G35" s="649"/>
      <c r="H35" s="649"/>
      <c r="I35" s="649"/>
      <c r="J35" s="649"/>
      <c r="K35" s="649"/>
      <c r="L35" s="649"/>
      <c r="M35" s="649"/>
      <c r="N35" s="649"/>
      <c r="O35" s="649"/>
    </row>
    <row r="36" spans="1:15" s="283" customFormat="1" ht="12.75" customHeight="1">
      <c r="A36" s="739" t="s">
        <v>23</v>
      </c>
      <c r="B36" s="739"/>
      <c r="C36" s="739"/>
      <c r="D36" s="739"/>
      <c r="E36" s="739"/>
      <c r="F36" s="739"/>
      <c r="G36" s="739"/>
      <c r="H36" s="739"/>
      <c r="I36" s="739"/>
      <c r="J36" s="739"/>
      <c r="K36" s="739"/>
      <c r="L36" s="739"/>
      <c r="M36" s="273"/>
      <c r="N36" s="273"/>
      <c r="O36" s="273"/>
    </row>
    <row r="37" spans="1:15" s="283" customFormat="1" ht="22.5" customHeight="1">
      <c r="A37" s="676" t="s">
        <v>24</v>
      </c>
      <c r="B37" s="623"/>
      <c r="C37" s="623"/>
      <c r="D37" s="623"/>
      <c r="E37" s="623"/>
      <c r="F37" s="623"/>
      <c r="G37" s="623"/>
      <c r="H37" s="623"/>
      <c r="I37" s="623"/>
      <c r="J37" s="623"/>
      <c r="K37" s="623"/>
      <c r="L37" s="623"/>
      <c r="M37" s="623"/>
      <c r="N37" s="623"/>
      <c r="O37" s="623"/>
    </row>
    <row r="38" spans="1:15" s="283" customFormat="1" ht="12.75" customHeight="1">
      <c r="A38" s="739" t="s">
        <v>25</v>
      </c>
      <c r="B38" s="739"/>
      <c r="C38" s="739"/>
      <c r="D38" s="739"/>
      <c r="E38" s="739"/>
      <c r="F38" s="739"/>
      <c r="G38" s="739"/>
      <c r="H38" s="739"/>
      <c r="I38" s="739"/>
      <c r="J38" s="739"/>
      <c r="K38" s="739"/>
      <c r="L38" s="739"/>
      <c r="M38" s="739"/>
      <c r="N38" s="739"/>
      <c r="O38" s="273"/>
    </row>
    <row r="39" spans="1:15" s="283" customFormat="1" ht="11.25">
      <c r="A39" s="648" t="s">
        <v>719</v>
      </c>
      <c r="B39" s="649"/>
      <c r="C39" s="649"/>
      <c r="D39" s="649"/>
      <c r="E39" s="649"/>
      <c r="F39" s="649"/>
      <c r="G39" s="649"/>
      <c r="H39" s="649"/>
      <c r="I39" s="649"/>
      <c r="J39" s="649"/>
      <c r="K39" s="649"/>
      <c r="L39" s="649"/>
      <c r="M39" s="649"/>
      <c r="N39" s="649"/>
      <c r="O39" s="649"/>
    </row>
    <row r="40" spans="1:15" s="283" customFormat="1" ht="23.25" customHeight="1">
      <c r="A40" s="676" t="s">
        <v>26</v>
      </c>
      <c r="B40" s="623"/>
      <c r="C40" s="623"/>
      <c r="D40" s="623"/>
      <c r="E40" s="623"/>
      <c r="F40" s="623"/>
      <c r="G40" s="623"/>
      <c r="H40" s="623"/>
      <c r="I40" s="623"/>
      <c r="J40" s="623"/>
      <c r="K40" s="623"/>
      <c r="L40" s="623"/>
      <c r="M40" s="623"/>
      <c r="N40" s="623"/>
      <c r="O40" s="623"/>
    </row>
    <row r="41" spans="1:15" s="283" customFormat="1" ht="11.25">
      <c r="A41" s="172"/>
      <c r="B41" s="290"/>
      <c r="C41" s="290"/>
      <c r="D41" s="290"/>
      <c r="E41" s="290"/>
      <c r="F41" s="290"/>
      <c r="G41" s="290"/>
      <c r="H41" s="290"/>
      <c r="I41" s="290"/>
      <c r="J41" s="290"/>
      <c r="K41" s="290"/>
      <c r="L41" s="290"/>
      <c r="M41" s="290"/>
      <c r="N41" s="290"/>
      <c r="O41" s="290"/>
    </row>
    <row r="42" spans="1:15" s="283" customFormat="1" ht="11.25">
      <c r="A42" s="740" t="s">
        <v>316</v>
      </c>
      <c r="B42" s="741"/>
      <c r="C42" s="741"/>
      <c r="D42" s="741"/>
      <c r="E42" s="290"/>
      <c r="F42" s="290"/>
      <c r="G42" s="290"/>
      <c r="H42" s="290"/>
      <c r="I42" s="290"/>
      <c r="J42" s="290"/>
      <c r="K42" s="290"/>
      <c r="L42" s="290"/>
      <c r="M42" s="290"/>
      <c r="N42" s="290"/>
      <c r="O42" s="290"/>
    </row>
    <row r="43" spans="1:15" s="283" customFormat="1" ht="12.75" customHeight="1">
      <c r="A43" s="57" t="s">
        <v>281</v>
      </c>
      <c r="B43" s="286"/>
      <c r="C43" s="286"/>
      <c r="D43" s="286"/>
      <c r="E43" s="286"/>
      <c r="F43" s="273"/>
      <c r="G43" s="273"/>
      <c r="H43" s="273"/>
      <c r="I43" s="273"/>
      <c r="J43" s="273"/>
      <c r="K43" s="273"/>
      <c r="L43" s="273"/>
      <c r="M43" s="273"/>
      <c r="N43" s="273"/>
      <c r="O43" s="273"/>
    </row>
    <row r="44" spans="5:15" s="283" customFormat="1" ht="11.25">
      <c r="E44" s="286"/>
      <c r="F44" s="273"/>
      <c r="G44" s="273"/>
      <c r="H44" s="273"/>
      <c r="I44" s="273"/>
      <c r="J44" s="273"/>
      <c r="K44" s="273"/>
      <c r="L44" s="273"/>
      <c r="M44" s="273"/>
      <c r="N44" s="273"/>
      <c r="O44" s="273"/>
    </row>
    <row r="45" spans="1:5" s="283" customFormat="1" ht="10.5" customHeight="1">
      <c r="A45" s="284"/>
      <c r="B45" s="284"/>
      <c r="C45" s="284"/>
      <c r="D45" s="284"/>
      <c r="E45" s="284"/>
    </row>
    <row r="46" spans="1:5" s="283" customFormat="1" ht="11.25">
      <c r="A46" s="284"/>
      <c r="B46" s="284"/>
      <c r="C46" s="284"/>
      <c r="D46" s="284"/>
      <c r="E46" s="284"/>
    </row>
    <row r="47" spans="1:5" ht="15">
      <c r="A47" s="285"/>
      <c r="B47" s="285"/>
      <c r="C47" s="285"/>
      <c r="D47" s="285"/>
      <c r="E47" s="285"/>
    </row>
    <row r="48" spans="1:5" ht="15">
      <c r="A48" s="285"/>
      <c r="B48" s="285"/>
      <c r="C48" s="285"/>
      <c r="D48" s="285"/>
      <c r="E48" s="285"/>
    </row>
    <row r="49" spans="1:5" ht="15">
      <c r="A49" s="285"/>
      <c r="B49" s="285"/>
      <c r="C49" s="285"/>
      <c r="D49" s="285"/>
      <c r="E49" s="285"/>
    </row>
    <row r="50" spans="1:5" ht="15">
      <c r="A50" s="285"/>
      <c r="B50" s="285"/>
      <c r="C50" s="285"/>
      <c r="D50" s="285"/>
      <c r="E50" s="285"/>
    </row>
    <row r="51" spans="1:5" ht="15">
      <c r="A51" s="285"/>
      <c r="B51" s="285"/>
      <c r="C51" s="285"/>
      <c r="D51" s="285"/>
      <c r="E51" s="285"/>
    </row>
    <row r="52" spans="1:5" ht="15">
      <c r="A52" s="285"/>
      <c r="B52" s="285"/>
      <c r="C52" s="285"/>
      <c r="D52" s="285"/>
      <c r="E52" s="285"/>
    </row>
    <row r="53" spans="1:5" ht="15">
      <c r="A53" s="285"/>
      <c r="B53" s="285"/>
      <c r="C53" s="285"/>
      <c r="D53" s="285"/>
      <c r="E53" s="285"/>
    </row>
    <row r="54" spans="1:5" ht="15">
      <c r="A54" s="285"/>
      <c r="B54" s="285"/>
      <c r="C54" s="285"/>
      <c r="D54" s="285"/>
      <c r="E54" s="285"/>
    </row>
    <row r="55" spans="1:5" ht="15">
      <c r="A55" s="285"/>
      <c r="B55" s="285"/>
      <c r="C55" s="285"/>
      <c r="D55" s="285"/>
      <c r="E55" s="285"/>
    </row>
    <row r="56" spans="1:5" ht="15">
      <c r="A56" s="285"/>
      <c r="B56" s="285"/>
      <c r="C56" s="285"/>
      <c r="D56" s="285"/>
      <c r="E56" s="285"/>
    </row>
    <row r="57" spans="1:5" ht="15">
      <c r="A57" s="285"/>
      <c r="B57" s="285"/>
      <c r="C57" s="285"/>
      <c r="D57" s="285"/>
      <c r="E57" s="285"/>
    </row>
    <row r="58" spans="1:5" ht="15">
      <c r="A58" s="285"/>
      <c r="B58" s="285"/>
      <c r="C58" s="285"/>
      <c r="D58" s="285"/>
      <c r="E58" s="285"/>
    </row>
    <row r="59" spans="1:5" ht="15">
      <c r="A59" s="285"/>
      <c r="B59" s="285"/>
      <c r="C59" s="285"/>
      <c r="D59" s="285"/>
      <c r="E59" s="285"/>
    </row>
    <row r="60" spans="1:5" ht="15">
      <c r="A60" s="285"/>
      <c r="B60" s="285"/>
      <c r="C60" s="285"/>
      <c r="D60" s="285"/>
      <c r="E60" s="285"/>
    </row>
    <row r="61" spans="1:5" ht="15">
      <c r="A61" s="285"/>
      <c r="B61" s="285"/>
      <c r="C61" s="285"/>
      <c r="D61" s="285"/>
      <c r="E61" s="285"/>
    </row>
    <row r="62" spans="1:5" ht="15">
      <c r="A62" s="285"/>
      <c r="B62" s="285"/>
      <c r="C62" s="285"/>
      <c r="D62" s="285"/>
      <c r="E62" s="285"/>
    </row>
    <row r="63" spans="1:5" ht="15">
      <c r="A63" s="285"/>
      <c r="B63" s="285"/>
      <c r="C63" s="285"/>
      <c r="D63" s="285"/>
      <c r="E63" s="285"/>
    </row>
  </sheetData>
  <sheetProtection/>
  <mergeCells count="36">
    <mergeCell ref="Q1:S1"/>
    <mergeCell ref="A36:L36"/>
    <mergeCell ref="A38:N38"/>
    <mergeCell ref="J3:J5"/>
    <mergeCell ref="K3:K5"/>
    <mergeCell ref="L3:L5"/>
    <mergeCell ref="M3:M5"/>
    <mergeCell ref="N3:N5"/>
    <mergeCell ref="A3:E5"/>
    <mergeCell ref="F3:F5"/>
    <mergeCell ref="A1:P1"/>
    <mergeCell ref="C23:D23"/>
    <mergeCell ref="B25:E25"/>
    <mergeCell ref="C10:E10"/>
    <mergeCell ref="C12:E12"/>
    <mergeCell ref="C13:E13"/>
    <mergeCell ref="C14:E14"/>
    <mergeCell ref="A9:D9"/>
    <mergeCell ref="O3:O5"/>
    <mergeCell ref="A18:E18"/>
    <mergeCell ref="B20:E20"/>
    <mergeCell ref="C22:D22"/>
    <mergeCell ref="G3:G5"/>
    <mergeCell ref="A7:E7"/>
    <mergeCell ref="I3:I5"/>
    <mergeCell ref="H3:H5"/>
    <mergeCell ref="P3:P5"/>
    <mergeCell ref="A39:O39"/>
    <mergeCell ref="A40:O40"/>
    <mergeCell ref="A42:D42"/>
    <mergeCell ref="A34:C34"/>
    <mergeCell ref="A37:O37"/>
    <mergeCell ref="A35:O35"/>
    <mergeCell ref="A27:E27"/>
    <mergeCell ref="B29:E29"/>
    <mergeCell ref="C16:E16"/>
  </mergeCells>
  <hyperlinks>
    <hyperlink ref="Q1:S1" location="Contents!A1" display="Back to contents"/>
  </hyperlinks>
  <printOptions/>
  <pageMargins left="0.51" right="0.47" top="0.71" bottom="0.73" header="0.5" footer="0.5"/>
  <pageSetup fitToHeight="1" fitToWidth="1" horizontalDpi="600" verticalDpi="6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selection activeCell="A1" sqref="A1:K1"/>
    </sheetView>
  </sheetViews>
  <sheetFormatPr defaultColWidth="9.33203125" defaultRowHeight="11.25"/>
  <cols>
    <col min="1" max="1" width="5.16015625" style="273" customWidth="1"/>
    <col min="2" max="2" width="69" style="273" customWidth="1"/>
    <col min="3" max="3" width="12.33203125" style="273" customWidth="1"/>
    <col min="4" max="4" width="9.16015625" style="273" customWidth="1"/>
    <col min="5" max="5" width="12.16015625" style="273" customWidth="1"/>
    <col min="6" max="8" width="8.83203125" style="273" customWidth="1"/>
    <col min="9" max="9" width="2.66015625" style="273" customWidth="1"/>
    <col min="10" max="11" width="8.83203125" style="273" customWidth="1"/>
    <col min="12" max="16384" width="9.33203125" style="273" customWidth="1"/>
  </cols>
  <sheetData>
    <row r="1" spans="1:15" ht="33" customHeight="1">
      <c r="A1" s="750" t="s">
        <v>643</v>
      </c>
      <c r="B1" s="750"/>
      <c r="C1" s="750"/>
      <c r="D1" s="750"/>
      <c r="E1" s="750"/>
      <c r="F1" s="750"/>
      <c r="G1" s="750"/>
      <c r="H1" s="750"/>
      <c r="I1" s="750"/>
      <c r="J1" s="750"/>
      <c r="K1" s="750"/>
      <c r="L1" s="290"/>
      <c r="M1" s="582" t="s">
        <v>710</v>
      </c>
      <c r="N1" s="582"/>
      <c r="O1" s="582"/>
    </row>
    <row r="2" spans="1:11" ht="12" thickBot="1">
      <c r="A2" s="455"/>
      <c r="B2" s="455"/>
      <c r="C2" s="455"/>
      <c r="D2" s="455"/>
      <c r="E2" s="455"/>
      <c r="F2" s="455"/>
      <c r="G2" s="455"/>
      <c r="H2" s="455"/>
      <c r="I2" s="455"/>
      <c r="J2" s="455"/>
      <c r="K2" s="455"/>
    </row>
    <row r="3" spans="1:10" ht="12.75">
      <c r="A3" s="368"/>
      <c r="B3" s="344"/>
      <c r="C3" s="365"/>
      <c r="D3" s="365"/>
      <c r="E3" s="365"/>
      <c r="F3" s="365"/>
      <c r="G3" s="365"/>
      <c r="H3" s="365"/>
      <c r="I3" s="365"/>
      <c r="J3" s="365"/>
    </row>
    <row r="4" spans="1:10" ht="15">
      <c r="A4" s="758" t="s">
        <v>720</v>
      </c>
      <c r="B4" s="758"/>
      <c r="C4" s="758"/>
      <c r="D4" s="758"/>
      <c r="E4" s="758"/>
      <c r="F4" s="758"/>
      <c r="G4" s="758"/>
      <c r="H4" s="758"/>
      <c r="I4" s="758"/>
      <c r="J4" s="758"/>
    </row>
    <row r="5" spans="1:10" ht="15.75">
      <c r="A5" s="370"/>
      <c r="B5" s="369"/>
      <c r="C5" s="459"/>
      <c r="D5" s="459"/>
      <c r="E5" s="459"/>
      <c r="F5" s="458"/>
      <c r="G5" s="458"/>
      <c r="H5" s="458"/>
      <c r="I5" s="458"/>
      <c r="J5" s="458"/>
    </row>
    <row r="6" spans="1:10" ht="24.75" customHeight="1" thickBot="1">
      <c r="A6" s="369"/>
      <c r="B6" s="369"/>
      <c r="C6" s="771" t="s">
        <v>346</v>
      </c>
      <c r="D6" s="771"/>
      <c r="E6" s="771"/>
      <c r="F6" s="771"/>
      <c r="G6" s="771"/>
      <c r="H6" s="771"/>
      <c r="I6" s="771"/>
      <c r="J6" s="771"/>
    </row>
    <row r="7" spans="1:10" ht="12.75">
      <c r="A7" s="369"/>
      <c r="B7" s="369"/>
      <c r="C7" s="759" t="s">
        <v>644</v>
      </c>
      <c r="D7" s="413"/>
      <c r="E7" s="759" t="s">
        <v>645</v>
      </c>
      <c r="F7" s="413"/>
      <c r="G7" s="759" t="s">
        <v>646</v>
      </c>
      <c r="J7" s="760" t="s">
        <v>647</v>
      </c>
    </row>
    <row r="8" spans="1:10" ht="12.75">
      <c r="A8" s="369"/>
      <c r="B8" s="369"/>
      <c r="C8" s="760"/>
      <c r="D8" s="413"/>
      <c r="E8" s="760"/>
      <c r="F8" s="413"/>
      <c r="G8" s="760"/>
      <c r="J8" s="760"/>
    </row>
    <row r="9" spans="1:10" ht="12.75">
      <c r="A9" s="369"/>
      <c r="B9" s="369"/>
      <c r="C9" s="760"/>
      <c r="D9" s="413"/>
      <c r="E9" s="760"/>
      <c r="F9" s="413"/>
      <c r="G9" s="760"/>
      <c r="J9" s="760"/>
    </row>
    <row r="10" spans="1:10" ht="12.75">
      <c r="A10" s="369"/>
      <c r="B10" s="369"/>
      <c r="C10" s="760"/>
      <c r="D10" s="413"/>
      <c r="E10" s="760"/>
      <c r="F10" s="413"/>
      <c r="G10" s="760"/>
      <c r="J10" s="760"/>
    </row>
    <row r="11" spans="1:10" ht="81" customHeight="1">
      <c r="A11" s="371"/>
      <c r="B11" s="371"/>
      <c r="C11" s="760"/>
      <c r="D11" s="413"/>
      <c r="E11" s="760"/>
      <c r="F11" s="413"/>
      <c r="G11" s="760"/>
      <c r="J11" s="760"/>
    </row>
    <row r="12" spans="1:10" ht="12.75">
      <c r="A12" s="372"/>
      <c r="B12" s="372"/>
      <c r="C12" s="458"/>
      <c r="D12" s="367"/>
      <c r="E12" s="458"/>
      <c r="F12" s="367"/>
      <c r="G12" s="458"/>
      <c r="H12" s="367"/>
      <c r="I12" s="367"/>
      <c r="J12" s="458"/>
    </row>
    <row r="13" spans="1:10" ht="14.25">
      <c r="A13" s="761" t="s">
        <v>351</v>
      </c>
      <c r="B13" s="761"/>
      <c r="C13" s="365"/>
      <c r="E13" s="365"/>
      <c r="G13" s="365"/>
      <c r="J13" s="365"/>
    </row>
    <row r="14" spans="1:10" ht="12.75">
      <c r="A14" s="369"/>
      <c r="B14" s="461" t="s">
        <v>555</v>
      </c>
      <c r="C14" s="424">
        <v>0</v>
      </c>
      <c r="D14" s="425"/>
      <c r="E14" s="424">
        <v>3</v>
      </c>
      <c r="F14" s="425"/>
      <c r="G14" s="424">
        <v>0</v>
      </c>
      <c r="J14" s="424">
        <v>3</v>
      </c>
    </row>
    <row r="15" spans="1:10" ht="12.75">
      <c r="A15" s="369"/>
      <c r="B15" s="461" t="s">
        <v>556</v>
      </c>
      <c r="C15" s="424">
        <v>39</v>
      </c>
      <c r="D15" s="425"/>
      <c r="E15" s="424">
        <v>13</v>
      </c>
      <c r="F15" s="425"/>
      <c r="G15" s="424">
        <v>2</v>
      </c>
      <c r="J15" s="424">
        <v>54</v>
      </c>
    </row>
    <row r="16" spans="1:10" ht="12.75">
      <c r="A16" s="369"/>
      <c r="B16" s="372" t="s">
        <v>122</v>
      </c>
      <c r="C16" s="424">
        <v>39</v>
      </c>
      <c r="D16" s="425"/>
      <c r="E16" s="424">
        <v>16</v>
      </c>
      <c r="F16" s="425"/>
      <c r="G16" s="424">
        <v>2</v>
      </c>
      <c r="J16" s="424">
        <v>57</v>
      </c>
    </row>
    <row r="17" spans="1:10" ht="12.75">
      <c r="A17" s="369"/>
      <c r="B17" s="372"/>
      <c r="C17" s="424"/>
      <c r="D17" s="425"/>
      <c r="E17" s="424"/>
      <c r="F17" s="425"/>
      <c r="G17" s="424"/>
      <c r="J17" s="424"/>
    </row>
    <row r="18" spans="1:10" ht="12.75">
      <c r="A18" s="761" t="s">
        <v>342</v>
      </c>
      <c r="B18" s="761"/>
      <c r="C18" s="426"/>
      <c r="D18" s="425"/>
      <c r="E18" s="426"/>
      <c r="F18" s="425"/>
      <c r="G18" s="424"/>
      <c r="J18" s="426"/>
    </row>
    <row r="19" spans="1:10" ht="12.75">
      <c r="A19" s="365"/>
      <c r="B19" s="461" t="s">
        <v>555</v>
      </c>
      <c r="C19" s="424">
        <v>0</v>
      </c>
      <c r="D19" s="425"/>
      <c r="E19" s="424">
        <v>2</v>
      </c>
      <c r="F19" s="425"/>
      <c r="G19" s="424">
        <v>0</v>
      </c>
      <c r="J19" s="424">
        <v>2</v>
      </c>
    </row>
    <row r="20" spans="1:10" ht="12.75">
      <c r="A20" s="365"/>
      <c r="B20" s="461" t="s">
        <v>556</v>
      </c>
      <c r="C20" s="424">
        <v>0</v>
      </c>
      <c r="D20" s="425"/>
      <c r="E20" s="424">
        <v>1</v>
      </c>
      <c r="F20" s="425"/>
      <c r="G20" s="424">
        <v>0</v>
      </c>
      <c r="J20" s="424">
        <v>1</v>
      </c>
    </row>
    <row r="21" spans="1:10" ht="12.75">
      <c r="A21" s="369"/>
      <c r="B21" s="372" t="s">
        <v>122</v>
      </c>
      <c r="C21" s="424">
        <v>0</v>
      </c>
      <c r="D21" s="425"/>
      <c r="E21" s="424">
        <v>3</v>
      </c>
      <c r="F21" s="425"/>
      <c r="G21" s="424">
        <v>0</v>
      </c>
      <c r="J21" s="424">
        <v>3</v>
      </c>
    </row>
    <row r="22" spans="3:10" ht="12.75">
      <c r="C22" s="425"/>
      <c r="D22" s="425"/>
      <c r="E22" s="425"/>
      <c r="F22" s="425"/>
      <c r="G22" s="424"/>
      <c r="J22" s="425"/>
    </row>
    <row r="23" spans="1:10" ht="12.75">
      <c r="A23" s="761" t="s">
        <v>348</v>
      </c>
      <c r="B23" s="761"/>
      <c r="C23" s="761"/>
      <c r="D23" s="761"/>
      <c r="E23" s="761"/>
      <c r="F23" s="425"/>
      <c r="G23" s="424"/>
      <c r="J23" s="426"/>
    </row>
    <row r="24" spans="1:10" ht="12.75">
      <c r="A24" s="369"/>
      <c r="B24" s="461" t="s">
        <v>555</v>
      </c>
      <c r="C24" s="424">
        <v>0</v>
      </c>
      <c r="D24" s="425"/>
      <c r="E24" s="424">
        <v>5</v>
      </c>
      <c r="F24" s="425"/>
      <c r="G24" s="424">
        <v>0</v>
      </c>
      <c r="J24" s="424">
        <v>5</v>
      </c>
    </row>
    <row r="25" spans="1:10" ht="12.75">
      <c r="A25" s="369"/>
      <c r="B25" s="461" t="s">
        <v>556</v>
      </c>
      <c r="C25" s="424">
        <v>39</v>
      </c>
      <c r="D25" s="425"/>
      <c r="E25" s="424">
        <v>14</v>
      </c>
      <c r="F25" s="425"/>
      <c r="G25" s="424">
        <v>2</v>
      </c>
      <c r="J25" s="424">
        <v>55</v>
      </c>
    </row>
    <row r="26" spans="1:10" ht="12.75">
      <c r="A26" s="369"/>
      <c r="B26" s="372" t="s">
        <v>122</v>
      </c>
      <c r="C26" s="424">
        <v>39</v>
      </c>
      <c r="D26" s="425"/>
      <c r="E26" s="424">
        <v>19</v>
      </c>
      <c r="F26" s="425"/>
      <c r="G26" s="424">
        <v>2</v>
      </c>
      <c r="J26" s="424">
        <v>60</v>
      </c>
    </row>
    <row r="27" spans="1:10" ht="11.25">
      <c r="A27" s="344"/>
      <c r="B27" s="344"/>
      <c r="C27" s="365"/>
      <c r="D27" s="365"/>
      <c r="E27" s="365"/>
      <c r="F27" s="365"/>
      <c r="G27" s="365"/>
      <c r="H27" s="365"/>
      <c r="I27" s="365"/>
      <c r="J27" s="365"/>
    </row>
    <row r="28" spans="1:11" ht="11.25">
      <c r="A28" s="344"/>
      <c r="B28" s="344"/>
      <c r="C28" s="458"/>
      <c r="D28" s="458"/>
      <c r="E28" s="458"/>
      <c r="F28" s="458"/>
      <c r="G28" s="458"/>
      <c r="H28" s="458"/>
      <c r="I28" s="458"/>
      <c r="J28" s="458"/>
      <c r="K28" s="367"/>
    </row>
    <row r="29" spans="1:11" ht="19.5" customHeight="1" thickBot="1">
      <c r="A29" s="369"/>
      <c r="B29" s="369"/>
      <c r="C29" s="757" t="s">
        <v>121</v>
      </c>
      <c r="D29" s="757"/>
      <c r="E29" s="757"/>
      <c r="F29" s="757"/>
      <c r="G29" s="757"/>
      <c r="H29" s="456"/>
      <c r="I29" s="456"/>
      <c r="J29" s="757" t="s">
        <v>103</v>
      </c>
      <c r="K29" s="757"/>
    </row>
    <row r="30" spans="1:11" ht="12.75">
      <c r="A30" s="369"/>
      <c r="B30" s="369"/>
      <c r="C30" s="765" t="s">
        <v>648</v>
      </c>
      <c r="D30" s="768" t="s">
        <v>154</v>
      </c>
      <c r="E30" s="765" t="s">
        <v>649</v>
      </c>
      <c r="F30" s="768" t="s">
        <v>156</v>
      </c>
      <c r="G30" s="765" t="s">
        <v>241</v>
      </c>
      <c r="H30" s="767" t="s">
        <v>122</v>
      </c>
      <c r="I30" s="457"/>
      <c r="J30" s="763" t="s">
        <v>102</v>
      </c>
      <c r="K30" s="763" t="s">
        <v>236</v>
      </c>
    </row>
    <row r="31" spans="1:11" ht="12.75">
      <c r="A31" s="372"/>
      <c r="B31" s="372"/>
      <c r="C31" s="770"/>
      <c r="D31" s="769"/>
      <c r="E31" s="766"/>
      <c r="F31" s="769"/>
      <c r="G31" s="766"/>
      <c r="H31" s="764"/>
      <c r="I31" s="458"/>
      <c r="J31" s="764"/>
      <c r="K31" s="764"/>
    </row>
    <row r="32" spans="1:11" ht="14.25">
      <c r="A32" s="762" t="s">
        <v>351</v>
      </c>
      <c r="B32" s="762"/>
      <c r="C32" s="365"/>
      <c r="D32" s="365"/>
      <c r="E32" s="365"/>
      <c r="F32" s="365"/>
      <c r="G32" s="365"/>
      <c r="H32" s="365"/>
      <c r="I32" s="365"/>
      <c r="J32" s="365"/>
      <c r="K32" s="365"/>
    </row>
    <row r="33" spans="1:11" ht="12.75">
      <c r="A33" s="369"/>
      <c r="B33" s="372" t="s">
        <v>343</v>
      </c>
      <c r="C33" s="424">
        <v>3</v>
      </c>
      <c r="D33" s="424">
        <v>12</v>
      </c>
      <c r="E33" s="424">
        <v>15</v>
      </c>
      <c r="F33" s="424">
        <v>9</v>
      </c>
      <c r="G33" s="424">
        <v>0</v>
      </c>
      <c r="H33" s="424">
        <v>39</v>
      </c>
      <c r="I33" s="424"/>
      <c r="J33" s="424">
        <v>30</v>
      </c>
      <c r="K33" s="424">
        <v>9</v>
      </c>
    </row>
    <row r="34" spans="1:11" ht="12.75">
      <c r="A34" s="369"/>
      <c r="B34" s="372" t="s">
        <v>344</v>
      </c>
      <c r="C34" s="424">
        <v>6</v>
      </c>
      <c r="D34" s="424">
        <v>5</v>
      </c>
      <c r="E34" s="424">
        <v>3</v>
      </c>
      <c r="F34" s="424">
        <v>2</v>
      </c>
      <c r="G34" s="424">
        <v>0</v>
      </c>
      <c r="H34" s="424">
        <v>16</v>
      </c>
      <c r="I34" s="424"/>
      <c r="J34" s="424">
        <v>12</v>
      </c>
      <c r="K34" s="424">
        <v>4</v>
      </c>
    </row>
    <row r="35" spans="1:11" ht="12.75">
      <c r="A35" s="369"/>
      <c r="B35" s="372" t="s">
        <v>350</v>
      </c>
      <c r="C35" s="424">
        <v>1</v>
      </c>
      <c r="D35" s="424">
        <v>1</v>
      </c>
      <c r="E35" s="424">
        <v>0</v>
      </c>
      <c r="F35" s="424">
        <v>0</v>
      </c>
      <c r="G35" s="424">
        <v>0</v>
      </c>
      <c r="H35" s="424">
        <v>2</v>
      </c>
      <c r="I35" s="424"/>
      <c r="J35" s="424">
        <v>2</v>
      </c>
      <c r="K35" s="424">
        <v>0</v>
      </c>
    </row>
    <row r="36" spans="1:11" ht="12.75">
      <c r="A36" s="369"/>
      <c r="B36" s="372" t="s">
        <v>122</v>
      </c>
      <c r="C36" s="424">
        <v>10</v>
      </c>
      <c r="D36" s="424">
        <v>18</v>
      </c>
      <c r="E36" s="424">
        <v>18</v>
      </c>
      <c r="F36" s="424">
        <v>11</v>
      </c>
      <c r="G36" s="424">
        <v>0</v>
      </c>
      <c r="H36" s="424">
        <v>57</v>
      </c>
      <c r="I36" s="424"/>
      <c r="J36" s="424">
        <v>44</v>
      </c>
      <c r="K36" s="424">
        <v>13</v>
      </c>
    </row>
    <row r="37" spans="1:11" ht="12.75">
      <c r="A37" s="369"/>
      <c r="B37" s="372"/>
      <c r="C37" s="424"/>
      <c r="D37" s="424"/>
      <c r="E37" s="424"/>
      <c r="F37" s="424"/>
      <c r="G37" s="424"/>
      <c r="H37" s="424"/>
      <c r="I37" s="424"/>
      <c r="J37" s="424"/>
      <c r="K37" s="424"/>
    </row>
    <row r="38" spans="1:11" ht="12.75">
      <c r="A38" s="761" t="s">
        <v>342</v>
      </c>
      <c r="B38" s="761"/>
      <c r="C38" s="426"/>
      <c r="D38" s="426"/>
      <c r="E38" s="426"/>
      <c r="F38" s="426"/>
      <c r="G38" s="426"/>
      <c r="H38" s="426"/>
      <c r="I38" s="426"/>
      <c r="J38" s="426"/>
      <c r="K38" s="426"/>
    </row>
    <row r="39" spans="1:11" ht="12.75">
      <c r="A39" s="365"/>
      <c r="B39" s="372" t="s">
        <v>343</v>
      </c>
      <c r="C39" s="424">
        <v>0</v>
      </c>
      <c r="D39" s="424">
        <v>0</v>
      </c>
      <c r="E39" s="424">
        <v>0</v>
      </c>
      <c r="F39" s="424">
        <v>0</v>
      </c>
      <c r="G39" s="424">
        <v>0</v>
      </c>
      <c r="H39" s="424">
        <v>0</v>
      </c>
      <c r="I39" s="424"/>
      <c r="J39" s="424">
        <v>0</v>
      </c>
      <c r="K39" s="424">
        <v>0</v>
      </c>
    </row>
    <row r="40" spans="1:11" ht="12.75">
      <c r="A40" s="369"/>
      <c r="B40" s="372" t="s">
        <v>344</v>
      </c>
      <c r="C40" s="424">
        <v>0</v>
      </c>
      <c r="D40" s="424">
        <v>2</v>
      </c>
      <c r="E40" s="424">
        <v>0</v>
      </c>
      <c r="F40" s="424">
        <v>0</v>
      </c>
      <c r="G40" s="424">
        <v>1</v>
      </c>
      <c r="H40" s="424">
        <v>3</v>
      </c>
      <c r="I40" s="424"/>
      <c r="J40" s="424">
        <v>2</v>
      </c>
      <c r="K40" s="424">
        <v>1</v>
      </c>
    </row>
    <row r="41" spans="1:11" ht="12.75">
      <c r="A41" s="369"/>
      <c r="B41" s="372" t="s">
        <v>350</v>
      </c>
      <c r="C41" s="424">
        <v>0</v>
      </c>
      <c r="D41" s="424">
        <v>0</v>
      </c>
      <c r="E41" s="424">
        <v>0</v>
      </c>
      <c r="F41" s="424">
        <v>0</v>
      </c>
      <c r="G41" s="424">
        <v>0</v>
      </c>
      <c r="H41" s="424">
        <v>0</v>
      </c>
      <c r="I41" s="424"/>
      <c r="J41" s="424">
        <v>0</v>
      </c>
      <c r="K41" s="424">
        <v>0</v>
      </c>
    </row>
    <row r="42" spans="1:11" ht="12.75">
      <c r="A42" s="369"/>
      <c r="B42" s="372" t="s">
        <v>122</v>
      </c>
      <c r="C42" s="424">
        <v>0</v>
      </c>
      <c r="D42" s="424">
        <v>2</v>
      </c>
      <c r="E42" s="424">
        <v>0</v>
      </c>
      <c r="F42" s="424">
        <v>0</v>
      </c>
      <c r="G42" s="424">
        <v>1</v>
      </c>
      <c r="H42" s="424">
        <v>3</v>
      </c>
      <c r="I42" s="424"/>
      <c r="J42" s="424">
        <v>2</v>
      </c>
      <c r="K42" s="424">
        <v>1</v>
      </c>
    </row>
    <row r="43" spans="1:11" ht="12.75">
      <c r="A43" s="369"/>
      <c r="B43" s="372"/>
      <c r="C43" s="424"/>
      <c r="D43" s="424"/>
      <c r="E43" s="424"/>
      <c r="F43" s="424"/>
      <c r="G43" s="424"/>
      <c r="H43" s="424"/>
      <c r="I43" s="424"/>
      <c r="J43" s="424"/>
      <c r="K43" s="424"/>
    </row>
    <row r="44" spans="1:11" ht="12.75">
      <c r="A44" s="761" t="s">
        <v>348</v>
      </c>
      <c r="B44" s="761"/>
      <c r="C44" s="761"/>
      <c r="D44" s="761"/>
      <c r="E44" s="761"/>
      <c r="F44" s="426"/>
      <c r="G44" s="426"/>
      <c r="H44" s="426"/>
      <c r="I44" s="426"/>
      <c r="J44" s="426"/>
      <c r="K44" s="426"/>
    </row>
    <row r="45" spans="1:11" ht="12.75">
      <c r="A45" s="369"/>
      <c r="B45" s="372" t="s">
        <v>343</v>
      </c>
      <c r="C45" s="424">
        <v>3</v>
      </c>
      <c r="D45" s="424">
        <v>12</v>
      </c>
      <c r="E45" s="424">
        <v>15</v>
      </c>
      <c r="F45" s="424">
        <v>9</v>
      </c>
      <c r="G45" s="424">
        <v>0</v>
      </c>
      <c r="H45" s="424">
        <v>39</v>
      </c>
      <c r="I45" s="424"/>
      <c r="J45" s="424">
        <v>30</v>
      </c>
      <c r="K45" s="424">
        <v>9</v>
      </c>
    </row>
    <row r="46" spans="1:11" ht="12.75">
      <c r="A46" s="369"/>
      <c r="B46" s="372" t="s">
        <v>344</v>
      </c>
      <c r="C46" s="424">
        <v>6</v>
      </c>
      <c r="D46" s="424">
        <v>7</v>
      </c>
      <c r="E46" s="424">
        <v>3</v>
      </c>
      <c r="F46" s="424">
        <v>2</v>
      </c>
      <c r="G46" s="424">
        <v>1</v>
      </c>
      <c r="H46" s="424">
        <v>19</v>
      </c>
      <c r="I46" s="424"/>
      <c r="J46" s="424">
        <v>14</v>
      </c>
      <c r="K46" s="424">
        <v>5</v>
      </c>
    </row>
    <row r="47" spans="1:11" ht="12.75">
      <c r="A47" s="369"/>
      <c r="B47" s="372" t="s">
        <v>350</v>
      </c>
      <c r="C47" s="424">
        <v>1</v>
      </c>
      <c r="D47" s="424">
        <v>1</v>
      </c>
      <c r="E47" s="424">
        <v>0</v>
      </c>
      <c r="F47" s="424">
        <v>0</v>
      </c>
      <c r="G47" s="424">
        <v>0</v>
      </c>
      <c r="H47" s="424">
        <v>2</v>
      </c>
      <c r="I47" s="424"/>
      <c r="J47" s="424">
        <v>2</v>
      </c>
      <c r="K47" s="424">
        <v>0</v>
      </c>
    </row>
    <row r="48" spans="1:11" ht="12.75">
      <c r="A48" s="369"/>
      <c r="B48" s="372" t="s">
        <v>122</v>
      </c>
      <c r="C48" s="424">
        <v>10</v>
      </c>
      <c r="D48" s="424">
        <v>20</v>
      </c>
      <c r="E48" s="424">
        <v>18</v>
      </c>
      <c r="F48" s="424">
        <v>11</v>
      </c>
      <c r="G48" s="424">
        <v>1</v>
      </c>
      <c r="H48" s="424">
        <v>60</v>
      </c>
      <c r="I48" s="424"/>
      <c r="J48" s="424">
        <v>46</v>
      </c>
      <c r="K48" s="424">
        <v>14</v>
      </c>
    </row>
    <row r="49" spans="1:10" ht="11.25">
      <c r="A49" s="344"/>
      <c r="B49" s="344"/>
      <c r="C49" s="365"/>
      <c r="D49" s="365"/>
      <c r="E49" s="365"/>
      <c r="F49" s="365"/>
      <c r="G49" s="365"/>
      <c r="H49" s="365"/>
      <c r="I49" s="365"/>
      <c r="J49" s="365"/>
    </row>
    <row r="50" spans="1:10" ht="11.25">
      <c r="A50" s="344"/>
      <c r="B50" s="344"/>
      <c r="C50" s="365"/>
      <c r="D50" s="365"/>
      <c r="E50" s="365"/>
      <c r="F50" s="365"/>
      <c r="G50" s="365"/>
      <c r="H50" s="365"/>
      <c r="I50" s="365"/>
      <c r="J50" s="365"/>
    </row>
    <row r="51" spans="1:10" ht="15">
      <c r="A51" s="758" t="s">
        <v>721</v>
      </c>
      <c r="B51" s="758"/>
      <c r="C51" s="758"/>
      <c r="D51" s="758"/>
      <c r="E51" s="758"/>
      <c r="F51" s="758"/>
      <c r="G51" s="758"/>
      <c r="H51" s="758"/>
      <c r="I51" s="365"/>
      <c r="J51" s="365"/>
    </row>
    <row r="52" spans="1:11" ht="11.25">
      <c r="A52" s="344"/>
      <c r="B52" s="344"/>
      <c r="C52" s="458"/>
      <c r="D52" s="458"/>
      <c r="E52" s="458"/>
      <c r="F52" s="458"/>
      <c r="G52" s="458"/>
      <c r="H52" s="458"/>
      <c r="I52" s="458"/>
      <c r="J52" s="458"/>
      <c r="K52" s="367"/>
    </row>
    <row r="53" spans="1:11" ht="19.5" customHeight="1" thickBot="1">
      <c r="A53" s="369"/>
      <c r="B53" s="369"/>
      <c r="C53" s="757" t="s">
        <v>121</v>
      </c>
      <c r="D53" s="757"/>
      <c r="E53" s="757"/>
      <c r="F53" s="757"/>
      <c r="G53" s="757"/>
      <c r="H53" s="456"/>
      <c r="I53" s="456"/>
      <c r="J53" s="757" t="s">
        <v>103</v>
      </c>
      <c r="K53" s="757"/>
    </row>
    <row r="54" spans="1:11" ht="12.75">
      <c r="A54" s="369"/>
      <c r="B54" s="369"/>
      <c r="C54" s="765" t="s">
        <v>648</v>
      </c>
      <c r="D54" s="768" t="s">
        <v>154</v>
      </c>
      <c r="E54" s="765" t="s">
        <v>649</v>
      </c>
      <c r="F54" s="768" t="s">
        <v>156</v>
      </c>
      <c r="G54" s="765" t="s">
        <v>241</v>
      </c>
      <c r="H54" s="767" t="s">
        <v>122</v>
      </c>
      <c r="I54" s="457"/>
      <c r="J54" s="763" t="s">
        <v>102</v>
      </c>
      <c r="K54" s="763" t="s">
        <v>236</v>
      </c>
    </row>
    <row r="55" spans="1:11" ht="12.75">
      <c r="A55" s="372"/>
      <c r="B55" s="372"/>
      <c r="C55" s="770"/>
      <c r="D55" s="769"/>
      <c r="E55" s="766"/>
      <c r="F55" s="769"/>
      <c r="G55" s="766"/>
      <c r="H55" s="764"/>
      <c r="I55" s="458"/>
      <c r="J55" s="764"/>
      <c r="K55" s="764"/>
    </row>
    <row r="56" spans="1:11" ht="14.25">
      <c r="A56" s="761" t="s">
        <v>351</v>
      </c>
      <c r="B56" s="761"/>
      <c r="C56" s="365"/>
      <c r="D56" s="365"/>
      <c r="E56" s="365"/>
      <c r="F56" s="365"/>
      <c r="G56" s="365"/>
      <c r="H56" s="365"/>
      <c r="I56" s="365"/>
      <c r="J56" s="365"/>
      <c r="K56" s="365"/>
    </row>
    <row r="57" spans="1:11" ht="12.75">
      <c r="A57" s="365"/>
      <c r="B57" s="372" t="s">
        <v>343</v>
      </c>
      <c r="C57" s="424">
        <v>1</v>
      </c>
      <c r="D57" s="424">
        <v>15</v>
      </c>
      <c r="E57" s="424">
        <v>21</v>
      </c>
      <c r="F57" s="424">
        <v>8</v>
      </c>
      <c r="G57" s="424">
        <v>5</v>
      </c>
      <c r="H57" s="424">
        <v>50</v>
      </c>
      <c r="I57" s="424"/>
      <c r="J57" s="424">
        <v>40</v>
      </c>
      <c r="K57" s="424">
        <v>10</v>
      </c>
    </row>
    <row r="58" spans="1:11" ht="12.75">
      <c r="A58" s="369"/>
      <c r="B58" s="372" t="s">
        <v>344</v>
      </c>
      <c r="C58" s="424">
        <v>0</v>
      </c>
      <c r="D58" s="424">
        <v>2</v>
      </c>
      <c r="E58" s="424">
        <v>0</v>
      </c>
      <c r="F58" s="424">
        <v>0</v>
      </c>
      <c r="G58" s="424">
        <v>0</v>
      </c>
      <c r="H58" s="424">
        <v>2</v>
      </c>
      <c r="I58" s="424"/>
      <c r="J58" s="424">
        <v>2</v>
      </c>
      <c r="K58" s="424">
        <v>0</v>
      </c>
    </row>
    <row r="59" spans="1:11" ht="12.75">
      <c r="A59" s="369"/>
      <c r="B59" s="372" t="s">
        <v>350</v>
      </c>
      <c r="C59" s="424">
        <v>0</v>
      </c>
      <c r="D59" s="424">
        <v>0</v>
      </c>
      <c r="E59" s="424">
        <v>0</v>
      </c>
      <c r="F59" s="424">
        <v>0</v>
      </c>
      <c r="G59" s="424">
        <v>0</v>
      </c>
      <c r="H59" s="424">
        <v>0</v>
      </c>
      <c r="I59" s="424"/>
      <c r="J59" s="424">
        <v>0</v>
      </c>
      <c r="K59" s="424">
        <v>0</v>
      </c>
    </row>
    <row r="60" spans="1:11" ht="12.75">
      <c r="A60" s="369"/>
      <c r="B60" s="372" t="s">
        <v>122</v>
      </c>
      <c r="C60" s="424">
        <v>1</v>
      </c>
      <c r="D60" s="424">
        <v>17</v>
      </c>
      <c r="E60" s="424">
        <v>21</v>
      </c>
      <c r="F60" s="424">
        <v>8</v>
      </c>
      <c r="G60" s="424">
        <v>5</v>
      </c>
      <c r="H60" s="424">
        <v>52</v>
      </c>
      <c r="I60" s="424"/>
      <c r="J60" s="424">
        <v>42</v>
      </c>
      <c r="K60" s="424">
        <v>10</v>
      </c>
    </row>
    <row r="61" spans="1:11" ht="12.75">
      <c r="A61" s="369"/>
      <c r="B61" s="372"/>
      <c r="C61" s="424"/>
      <c r="D61" s="424"/>
      <c r="E61" s="424"/>
      <c r="F61" s="424"/>
      <c r="G61" s="424"/>
      <c r="H61" s="424"/>
      <c r="I61" s="424"/>
      <c r="J61" s="424"/>
      <c r="K61" s="424"/>
    </row>
    <row r="62" spans="1:11" ht="12.75">
      <c r="A62" s="761" t="s">
        <v>342</v>
      </c>
      <c r="B62" s="761"/>
      <c r="C62" s="424"/>
      <c r="D62" s="426"/>
      <c r="E62" s="424"/>
      <c r="F62" s="424"/>
      <c r="G62" s="424"/>
      <c r="H62" s="424"/>
      <c r="I62" s="424"/>
      <c r="J62" s="424"/>
      <c r="K62" s="424"/>
    </row>
    <row r="63" spans="1:11" ht="12.75">
      <c r="A63" s="365"/>
      <c r="B63" s="372" t="s">
        <v>343</v>
      </c>
      <c r="C63" s="424">
        <v>0</v>
      </c>
      <c r="D63" s="424">
        <v>0</v>
      </c>
      <c r="E63" s="424">
        <v>0</v>
      </c>
      <c r="F63" s="424">
        <v>1</v>
      </c>
      <c r="G63" s="424">
        <v>0</v>
      </c>
      <c r="H63" s="424">
        <v>1</v>
      </c>
      <c r="I63" s="424"/>
      <c r="J63" s="424">
        <v>1</v>
      </c>
      <c r="K63" s="424">
        <v>0</v>
      </c>
    </row>
    <row r="64" spans="1:11" ht="12.75">
      <c r="A64" s="369"/>
      <c r="B64" s="372" t="s">
        <v>344</v>
      </c>
      <c r="C64" s="424">
        <v>0</v>
      </c>
      <c r="D64" s="424">
        <v>0</v>
      </c>
      <c r="E64" s="424">
        <v>0</v>
      </c>
      <c r="F64" s="424">
        <v>0</v>
      </c>
      <c r="G64" s="424">
        <v>0</v>
      </c>
      <c r="H64" s="424">
        <v>0</v>
      </c>
      <c r="I64" s="424"/>
      <c r="J64" s="424">
        <v>0</v>
      </c>
      <c r="K64" s="424">
        <v>0</v>
      </c>
    </row>
    <row r="65" spans="1:11" ht="12.75">
      <c r="A65" s="369"/>
      <c r="B65" s="372" t="s">
        <v>350</v>
      </c>
      <c r="C65" s="424">
        <v>0</v>
      </c>
      <c r="D65" s="424">
        <v>0</v>
      </c>
      <c r="E65" s="424">
        <v>0</v>
      </c>
      <c r="F65" s="424">
        <v>0</v>
      </c>
      <c r="G65" s="424">
        <v>0</v>
      </c>
      <c r="H65" s="424">
        <v>0</v>
      </c>
      <c r="I65" s="424"/>
      <c r="J65" s="424">
        <v>0</v>
      </c>
      <c r="K65" s="424">
        <v>0</v>
      </c>
    </row>
    <row r="66" spans="1:11" ht="12.75">
      <c r="A66" s="369"/>
      <c r="B66" s="372" t="s">
        <v>122</v>
      </c>
      <c r="C66" s="424">
        <v>0</v>
      </c>
      <c r="D66" s="424">
        <v>0</v>
      </c>
      <c r="E66" s="424">
        <v>0</v>
      </c>
      <c r="F66" s="424">
        <v>1</v>
      </c>
      <c r="G66" s="424">
        <v>0</v>
      </c>
      <c r="H66" s="424">
        <v>1</v>
      </c>
      <c r="I66" s="424"/>
      <c r="J66" s="424">
        <v>1</v>
      </c>
      <c r="K66" s="424">
        <v>0</v>
      </c>
    </row>
    <row r="67" spans="1:11" ht="12.75">
      <c r="A67" s="369"/>
      <c r="B67" s="372"/>
      <c r="C67" s="424"/>
      <c r="D67" s="424"/>
      <c r="E67" s="424"/>
      <c r="F67" s="424"/>
      <c r="G67" s="424"/>
      <c r="H67" s="424"/>
      <c r="I67" s="424"/>
      <c r="J67" s="424"/>
      <c r="K67" s="424"/>
    </row>
    <row r="68" spans="1:11" ht="12.75">
      <c r="A68" s="761" t="s">
        <v>349</v>
      </c>
      <c r="B68" s="761"/>
      <c r="C68" s="761"/>
      <c r="D68" s="761"/>
      <c r="E68" s="761"/>
      <c r="F68" s="761"/>
      <c r="G68" s="426"/>
      <c r="H68" s="426"/>
      <c r="I68" s="426"/>
      <c r="J68" s="426"/>
      <c r="K68" s="426"/>
    </row>
    <row r="69" spans="1:11" ht="12.75">
      <c r="A69" s="369"/>
      <c r="B69" s="372" t="s">
        <v>343</v>
      </c>
      <c r="C69" s="424">
        <v>1</v>
      </c>
      <c r="D69" s="424">
        <v>15</v>
      </c>
      <c r="E69" s="424">
        <v>21</v>
      </c>
      <c r="F69" s="424">
        <v>9</v>
      </c>
      <c r="G69" s="424">
        <v>5</v>
      </c>
      <c r="H69" s="424">
        <v>51</v>
      </c>
      <c r="I69" s="424"/>
      <c r="J69" s="424">
        <v>41</v>
      </c>
      <c r="K69" s="424">
        <v>10</v>
      </c>
    </row>
    <row r="70" spans="1:11" ht="12.75">
      <c r="A70" s="369"/>
      <c r="B70" s="372" t="s">
        <v>344</v>
      </c>
      <c r="C70" s="424">
        <v>0</v>
      </c>
      <c r="D70" s="424">
        <v>2</v>
      </c>
      <c r="E70" s="424">
        <v>0</v>
      </c>
      <c r="F70" s="424">
        <v>0</v>
      </c>
      <c r="G70" s="424">
        <v>0</v>
      </c>
      <c r="H70" s="424">
        <v>2</v>
      </c>
      <c r="I70" s="424"/>
      <c r="J70" s="424">
        <v>2</v>
      </c>
      <c r="K70" s="424">
        <v>0</v>
      </c>
    </row>
    <row r="71" spans="1:11" ht="12.75">
      <c r="A71" s="369"/>
      <c r="B71" s="372" t="s">
        <v>350</v>
      </c>
      <c r="C71" s="424">
        <v>0</v>
      </c>
      <c r="D71" s="424">
        <v>0</v>
      </c>
      <c r="E71" s="424">
        <v>0</v>
      </c>
      <c r="F71" s="424">
        <v>0</v>
      </c>
      <c r="G71" s="424">
        <v>0</v>
      </c>
      <c r="H71" s="424">
        <v>0</v>
      </c>
      <c r="I71" s="424"/>
      <c r="J71" s="424">
        <v>0</v>
      </c>
      <c r="K71" s="424">
        <v>0</v>
      </c>
    </row>
    <row r="72" spans="1:11" ht="12.75">
      <c r="A72" s="369"/>
      <c r="B72" s="372" t="s">
        <v>122</v>
      </c>
      <c r="C72" s="424">
        <v>1</v>
      </c>
      <c r="D72" s="424">
        <v>17</v>
      </c>
      <c r="E72" s="424">
        <v>21</v>
      </c>
      <c r="F72" s="424">
        <v>9</v>
      </c>
      <c r="G72" s="424">
        <v>5</v>
      </c>
      <c r="H72" s="424">
        <v>53</v>
      </c>
      <c r="I72" s="424"/>
      <c r="J72" s="424">
        <v>43</v>
      </c>
      <c r="K72" s="424">
        <v>10</v>
      </c>
    </row>
    <row r="73" spans="1:11" ht="11.25">
      <c r="A73" s="367"/>
      <c r="B73" s="367"/>
      <c r="C73" s="367"/>
      <c r="D73" s="367"/>
      <c r="E73" s="367"/>
      <c r="F73" s="367"/>
      <c r="G73" s="367"/>
      <c r="H73" s="367"/>
      <c r="I73" s="367"/>
      <c r="J73" s="367"/>
      <c r="K73" s="367"/>
    </row>
    <row r="75" spans="1:5" ht="11.25">
      <c r="A75" s="742" t="s">
        <v>229</v>
      </c>
      <c r="B75" s="742"/>
      <c r="C75" s="742"/>
      <c r="D75" s="286"/>
      <c r="E75" s="286"/>
    </row>
    <row r="76" spans="1:15" ht="11.25" customHeight="1">
      <c r="A76" s="644" t="s">
        <v>347</v>
      </c>
      <c r="B76" s="644"/>
      <c r="C76" s="644"/>
      <c r="D76" s="644"/>
      <c r="E76" s="644"/>
      <c r="F76" s="644"/>
      <c r="G76" s="644"/>
      <c r="H76" s="644"/>
      <c r="I76" s="644"/>
      <c r="J76" s="57"/>
      <c r="K76" s="57"/>
      <c r="L76" s="57"/>
      <c r="M76" s="57"/>
      <c r="N76" s="57"/>
      <c r="O76" s="57"/>
    </row>
    <row r="77" spans="1:15" ht="11.25">
      <c r="A77" s="708" t="s">
        <v>650</v>
      </c>
      <c r="B77" s="644"/>
      <c r="C77" s="644"/>
      <c r="D77" s="644"/>
      <c r="E77" s="644"/>
      <c r="F77" s="644"/>
      <c r="G77" s="644"/>
      <c r="H77" s="644"/>
      <c r="I77" s="644"/>
      <c r="J77" s="365"/>
      <c r="K77" s="365"/>
      <c r="L77" s="365"/>
      <c r="M77" s="365"/>
      <c r="N77" s="365"/>
      <c r="O77" s="365"/>
    </row>
    <row r="78" spans="1:15" ht="21" customHeight="1">
      <c r="A78" s="673" t="s">
        <v>651</v>
      </c>
      <c r="B78" s="673"/>
      <c r="C78" s="673"/>
      <c r="D78" s="673"/>
      <c r="E78" s="673"/>
      <c r="F78" s="673"/>
      <c r="G78" s="673"/>
      <c r="H78" s="673"/>
      <c r="I78" s="673"/>
      <c r="J78" s="673"/>
      <c r="K78" s="673"/>
      <c r="L78" s="365"/>
      <c r="M78" s="365"/>
      <c r="N78" s="365"/>
      <c r="O78" s="365"/>
    </row>
    <row r="79" spans="1:15" ht="11.25">
      <c r="A79" s="674" t="s">
        <v>652</v>
      </c>
      <c r="B79" s="674"/>
      <c r="C79" s="57"/>
      <c r="D79" s="57"/>
      <c r="E79" s="57"/>
      <c r="F79" s="57"/>
      <c r="G79" s="57"/>
      <c r="H79" s="365"/>
      <c r="I79" s="365"/>
      <c r="J79" s="365"/>
      <c r="K79" s="365"/>
      <c r="L79" s="365"/>
      <c r="M79" s="365"/>
      <c r="N79" s="365"/>
      <c r="O79" s="365"/>
    </row>
    <row r="81" spans="1:4" ht="11.25">
      <c r="A81" s="772" t="s">
        <v>316</v>
      </c>
      <c r="B81" s="772"/>
      <c r="C81" s="366"/>
      <c r="D81" s="366"/>
    </row>
  </sheetData>
  <sheetProtection/>
  <mergeCells count="44">
    <mergeCell ref="J54:J55"/>
    <mergeCell ref="K54:K55"/>
    <mergeCell ref="C54:C55"/>
    <mergeCell ref="D54:D55"/>
    <mergeCell ref="E54:E55"/>
    <mergeCell ref="F54:F55"/>
    <mergeCell ref="G54:G55"/>
    <mergeCell ref="H54:H55"/>
    <mergeCell ref="M1:O1"/>
    <mergeCell ref="A79:B79"/>
    <mergeCell ref="A81:B81"/>
    <mergeCell ref="A51:H51"/>
    <mergeCell ref="A56:B56"/>
    <mergeCell ref="A62:B62"/>
    <mergeCell ref="A68:F68"/>
    <mergeCell ref="A76:I76"/>
    <mergeCell ref="A75:C75"/>
    <mergeCell ref="A77:I77"/>
    <mergeCell ref="A1:K1"/>
    <mergeCell ref="C29:G29"/>
    <mergeCell ref="J29:K29"/>
    <mergeCell ref="C30:C31"/>
    <mergeCell ref="J30:J31"/>
    <mergeCell ref="C6:J6"/>
    <mergeCell ref="A38:B38"/>
    <mergeCell ref="K30:K31"/>
    <mergeCell ref="F30:F31"/>
    <mergeCell ref="G30:G31"/>
    <mergeCell ref="H30:H31"/>
    <mergeCell ref="A78:K78"/>
    <mergeCell ref="A44:E44"/>
    <mergeCell ref="D30:D31"/>
    <mergeCell ref="E30:E31"/>
    <mergeCell ref="J53:K53"/>
    <mergeCell ref="C53:G53"/>
    <mergeCell ref="A4:J4"/>
    <mergeCell ref="C7:C11"/>
    <mergeCell ref="E7:E11"/>
    <mergeCell ref="G7:G11"/>
    <mergeCell ref="J7:J11"/>
    <mergeCell ref="A13:B13"/>
    <mergeCell ref="A18:B18"/>
    <mergeCell ref="A23:E23"/>
    <mergeCell ref="A32:B32"/>
  </mergeCells>
  <hyperlinks>
    <hyperlink ref="M1:O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29.xml><?xml version="1.0" encoding="utf-8"?>
<worksheet xmlns="http://schemas.openxmlformats.org/spreadsheetml/2006/main" xmlns:r="http://schemas.openxmlformats.org/officeDocument/2006/relationships">
  <sheetPr>
    <pageSetUpPr fitToPage="1"/>
  </sheetPr>
  <dimension ref="A1:T72"/>
  <sheetViews>
    <sheetView zoomScalePageLayoutView="0" workbookViewId="0" topLeftCell="A1">
      <selection activeCell="A1" sqref="A1:O1"/>
    </sheetView>
  </sheetViews>
  <sheetFormatPr defaultColWidth="9.33203125" defaultRowHeight="11.25"/>
  <cols>
    <col min="1" max="3" width="2.83203125" style="274" customWidth="1"/>
    <col min="4" max="4" width="28.83203125" style="274" customWidth="1"/>
    <col min="5" max="5" width="30.83203125" style="274" customWidth="1"/>
    <col min="6" max="16" width="6.33203125" style="274" customWidth="1"/>
    <col min="17" max="16384" width="9.33203125" style="274" customWidth="1"/>
  </cols>
  <sheetData>
    <row r="1" spans="1:20" ht="31.5" customHeight="1">
      <c r="A1" s="728" t="s">
        <v>551</v>
      </c>
      <c r="B1" s="697"/>
      <c r="C1" s="697"/>
      <c r="D1" s="697"/>
      <c r="E1" s="697"/>
      <c r="F1" s="697"/>
      <c r="G1" s="697"/>
      <c r="H1" s="697"/>
      <c r="I1" s="697"/>
      <c r="J1" s="697"/>
      <c r="K1" s="697"/>
      <c r="L1" s="697"/>
      <c r="M1" s="697"/>
      <c r="N1" s="697"/>
      <c r="O1" s="697"/>
      <c r="R1" s="582" t="s">
        <v>710</v>
      </c>
      <c r="S1" s="582"/>
      <c r="T1" s="582"/>
    </row>
    <row r="2" spans="1:16" ht="16.5" thickBot="1">
      <c r="A2" s="453" t="s">
        <v>272</v>
      </c>
      <c r="B2" s="453"/>
      <c r="C2" s="453"/>
      <c r="D2" s="453"/>
      <c r="E2" s="453"/>
      <c r="F2" s="454"/>
      <c r="G2" s="454"/>
      <c r="H2" s="454"/>
      <c r="I2" s="454"/>
      <c r="J2" s="454"/>
      <c r="K2" s="454"/>
      <c r="L2" s="454"/>
      <c r="M2" s="454"/>
      <c r="N2" s="454"/>
      <c r="O2" s="454"/>
      <c r="P2" s="454"/>
    </row>
    <row r="3" spans="1:16" ht="15.75">
      <c r="A3" s="452"/>
      <c r="B3" s="452"/>
      <c r="C3" s="452"/>
      <c r="D3" s="452"/>
      <c r="E3" s="452"/>
      <c r="F3" s="777">
        <v>2003</v>
      </c>
      <c r="G3" s="733">
        <v>2004</v>
      </c>
      <c r="H3" s="733">
        <v>2005</v>
      </c>
      <c r="I3" s="733">
        <v>2006</v>
      </c>
      <c r="J3" s="733">
        <v>2007</v>
      </c>
      <c r="K3" s="733">
        <v>2008</v>
      </c>
      <c r="L3" s="733">
        <v>2009</v>
      </c>
      <c r="M3" s="736">
        <v>2010</v>
      </c>
      <c r="N3" s="733">
        <v>2011</v>
      </c>
      <c r="O3" s="733">
        <v>2012</v>
      </c>
      <c r="P3" s="736">
        <v>2013</v>
      </c>
    </row>
    <row r="4" spans="1:16" s="275" customFormat="1" ht="12.75">
      <c r="A4" s="776"/>
      <c r="B4" s="776"/>
      <c r="C4" s="776"/>
      <c r="D4" s="776"/>
      <c r="E4" s="776"/>
      <c r="F4" s="778"/>
      <c r="G4" s="734"/>
      <c r="H4" s="734"/>
      <c r="I4" s="734"/>
      <c r="J4" s="734"/>
      <c r="K4" s="734"/>
      <c r="L4" s="734"/>
      <c r="M4" s="737"/>
      <c r="N4" s="734"/>
      <c r="O4" s="734"/>
      <c r="P4" s="737"/>
    </row>
    <row r="5" spans="1:16" s="275" customFormat="1" ht="12.75">
      <c r="A5" s="451"/>
      <c r="B5" s="451"/>
      <c r="C5" s="451"/>
      <c r="D5" s="451"/>
      <c r="E5" s="451"/>
      <c r="F5" s="779"/>
      <c r="G5" s="735"/>
      <c r="H5" s="735"/>
      <c r="I5" s="735"/>
      <c r="J5" s="735"/>
      <c r="K5" s="735"/>
      <c r="L5" s="735"/>
      <c r="M5" s="738"/>
      <c r="N5" s="735"/>
      <c r="O5" s="735"/>
      <c r="P5" s="738"/>
    </row>
    <row r="6" spans="1:15" s="275" customFormat="1" ht="12.75">
      <c r="A6" s="276"/>
      <c r="B6" s="276"/>
      <c r="C6" s="276"/>
      <c r="D6" s="276"/>
      <c r="E6" s="276"/>
      <c r="F6" s="277"/>
      <c r="G6" s="277"/>
      <c r="H6" s="277"/>
      <c r="I6" s="277"/>
      <c r="J6" s="277"/>
      <c r="K6" s="277"/>
      <c r="L6" s="188"/>
      <c r="M6" s="188"/>
      <c r="N6" s="137"/>
      <c r="O6" s="137"/>
    </row>
    <row r="7" spans="1:16" s="275" customFormat="1" ht="15.75" customHeight="1">
      <c r="A7" s="749" t="s">
        <v>283</v>
      </c>
      <c r="B7" s="749"/>
      <c r="C7" s="749"/>
      <c r="D7" s="749"/>
      <c r="E7" s="749"/>
      <c r="F7" s="230">
        <v>493</v>
      </c>
      <c r="G7" s="230">
        <v>546</v>
      </c>
      <c r="H7" s="230">
        <v>480</v>
      </c>
      <c r="I7" s="230">
        <v>577</v>
      </c>
      <c r="J7" s="230">
        <v>630</v>
      </c>
      <c r="K7" s="230">
        <v>737</v>
      </c>
      <c r="L7" s="230">
        <v>716</v>
      </c>
      <c r="M7" s="230">
        <v>692</v>
      </c>
      <c r="N7" s="183">
        <v>749</v>
      </c>
      <c r="O7" s="183">
        <v>734</v>
      </c>
      <c r="P7" s="275">
        <v>685</v>
      </c>
    </row>
    <row r="8" spans="1:15" s="275" customFormat="1" ht="12.75">
      <c r="A8" s="154"/>
      <c r="B8" s="291"/>
      <c r="C8" s="291"/>
      <c r="D8" s="291"/>
      <c r="E8" s="291"/>
      <c r="F8" s="154"/>
      <c r="G8" s="154"/>
      <c r="H8" s="154"/>
      <c r="I8" s="154"/>
      <c r="J8" s="154"/>
      <c r="K8" s="154"/>
      <c r="L8" s="280"/>
      <c r="M8" s="281"/>
      <c r="N8" s="281"/>
      <c r="O8" s="281"/>
    </row>
    <row r="9" spans="1:16" s="275" customFormat="1" ht="14.25">
      <c r="A9" s="780" t="s">
        <v>653</v>
      </c>
      <c r="B9" s="780"/>
      <c r="C9" s="780"/>
      <c r="D9" s="780"/>
      <c r="E9" s="780"/>
      <c r="F9" s="333">
        <f aca="true" t="shared" si="0" ref="F9:O9">F13+F27</f>
        <v>0</v>
      </c>
      <c r="G9" s="333">
        <f t="shared" si="0"/>
        <v>0</v>
      </c>
      <c r="H9" s="333">
        <f t="shared" si="0"/>
        <v>0</v>
      </c>
      <c r="I9" s="333">
        <f t="shared" si="0"/>
        <v>0</v>
      </c>
      <c r="J9" s="333">
        <f t="shared" si="0"/>
        <v>0</v>
      </c>
      <c r="K9" s="333">
        <f t="shared" si="0"/>
        <v>0</v>
      </c>
      <c r="L9" s="333">
        <f t="shared" si="0"/>
        <v>4</v>
      </c>
      <c r="M9" s="333">
        <v>11</v>
      </c>
      <c r="N9" s="333">
        <f t="shared" si="0"/>
        <v>47</v>
      </c>
      <c r="O9" s="333">
        <f t="shared" si="0"/>
        <v>47</v>
      </c>
      <c r="P9" s="333">
        <v>113</v>
      </c>
    </row>
    <row r="10" spans="1:15" s="275" customFormat="1" ht="12.75">
      <c r="A10" s="332"/>
      <c r="B10" s="332"/>
      <c r="C10" s="331"/>
      <c r="D10" s="331"/>
      <c r="E10" s="331"/>
      <c r="F10" s="280"/>
      <c r="G10" s="280"/>
      <c r="H10" s="280"/>
      <c r="I10" s="280"/>
      <c r="J10" s="280"/>
      <c r="K10" s="280"/>
      <c r="L10" s="280"/>
      <c r="M10" s="280"/>
      <c r="N10" s="280"/>
      <c r="O10" s="280"/>
    </row>
    <row r="11" spans="1:15" s="275" customFormat="1" ht="12.75">
      <c r="A11" s="332"/>
      <c r="B11" s="774" t="s">
        <v>111</v>
      </c>
      <c r="C11" s="774"/>
      <c r="D11" s="774"/>
      <c r="E11" s="331"/>
      <c r="F11" s="280"/>
      <c r="G11" s="280"/>
      <c r="H11" s="280"/>
      <c r="I11" s="280"/>
      <c r="J11" s="280"/>
      <c r="K11" s="280"/>
      <c r="L11" s="280"/>
      <c r="M11" s="280"/>
      <c r="N11" s="280"/>
      <c r="O11" s="280"/>
    </row>
    <row r="12" spans="1:15" s="275" customFormat="1" ht="12.75">
      <c r="A12" s="332"/>
      <c r="B12" s="775" t="s">
        <v>287</v>
      </c>
      <c r="C12" s="775"/>
      <c r="D12" s="775"/>
      <c r="E12" s="775"/>
      <c r="F12" s="775"/>
      <c r="G12" s="775"/>
      <c r="H12" s="280"/>
      <c r="I12" s="280"/>
      <c r="J12" s="280"/>
      <c r="K12" s="280"/>
      <c r="L12" s="280"/>
      <c r="M12" s="280"/>
      <c r="N12" s="280"/>
      <c r="O12" s="280"/>
    </row>
    <row r="13" spans="1:16" s="275" customFormat="1" ht="12.75">
      <c r="A13" s="332"/>
      <c r="B13" s="332"/>
      <c r="C13" s="775" t="s">
        <v>286</v>
      </c>
      <c r="D13" s="775"/>
      <c r="E13" s="775"/>
      <c r="F13" s="280">
        <f aca="true" t="shared" si="1" ref="F13:O13">F15+F21</f>
        <v>0</v>
      </c>
      <c r="G13" s="280">
        <f t="shared" si="1"/>
        <v>0</v>
      </c>
      <c r="H13" s="280">
        <f t="shared" si="1"/>
        <v>0</v>
      </c>
      <c r="I13" s="280">
        <f t="shared" si="1"/>
        <v>0</v>
      </c>
      <c r="J13" s="280">
        <f t="shared" si="1"/>
        <v>0</v>
      </c>
      <c r="K13" s="280">
        <f t="shared" si="1"/>
        <v>0</v>
      </c>
      <c r="L13" s="280">
        <f t="shared" si="1"/>
        <v>3</v>
      </c>
      <c r="M13" s="280">
        <v>9</v>
      </c>
      <c r="N13" s="280">
        <f t="shared" si="1"/>
        <v>28</v>
      </c>
      <c r="O13" s="280">
        <f t="shared" si="1"/>
        <v>32</v>
      </c>
      <c r="P13" s="275">
        <v>60</v>
      </c>
    </row>
    <row r="14" spans="1:15" s="275" customFormat="1" ht="12.75">
      <c r="A14" s="332"/>
      <c r="B14" s="225"/>
      <c r="C14" s="332"/>
      <c r="D14" s="332"/>
      <c r="E14" s="332"/>
      <c r="F14" s="280"/>
      <c r="G14" s="280"/>
      <c r="H14" s="280"/>
      <c r="I14" s="280"/>
      <c r="J14" s="280"/>
      <c r="K14" s="280"/>
      <c r="L14" s="280"/>
      <c r="M14" s="280"/>
      <c r="N14" s="280"/>
      <c r="O14" s="280"/>
    </row>
    <row r="15" spans="1:16" s="275" customFormat="1" ht="12.75">
      <c r="A15" s="332"/>
      <c r="B15" s="332"/>
      <c r="C15" s="775" t="s">
        <v>285</v>
      </c>
      <c r="D15" s="775"/>
      <c r="E15" s="775"/>
      <c r="F15" s="280">
        <f aca="true" t="shared" si="2" ref="F15:O15">F18+F19</f>
        <v>0</v>
      </c>
      <c r="G15" s="280">
        <f t="shared" si="2"/>
        <v>0</v>
      </c>
      <c r="H15" s="280">
        <f t="shared" si="2"/>
        <v>0</v>
      </c>
      <c r="I15" s="280">
        <f t="shared" si="2"/>
        <v>0</v>
      </c>
      <c r="J15" s="280">
        <f t="shared" si="2"/>
        <v>0</v>
      </c>
      <c r="K15" s="280">
        <f t="shared" si="2"/>
        <v>0</v>
      </c>
      <c r="L15" s="280">
        <f t="shared" si="2"/>
        <v>2</v>
      </c>
      <c r="M15" s="280">
        <f t="shared" si="2"/>
        <v>6</v>
      </c>
      <c r="N15" s="280">
        <f t="shared" si="2"/>
        <v>26</v>
      </c>
      <c r="O15" s="280">
        <f t="shared" si="2"/>
        <v>30</v>
      </c>
      <c r="P15" s="275">
        <v>57</v>
      </c>
    </row>
    <row r="16" spans="1:15" s="275" customFormat="1" ht="12.75">
      <c r="A16" s="332"/>
      <c r="B16" s="332"/>
      <c r="C16" s="773" t="s">
        <v>368</v>
      </c>
      <c r="D16" s="773"/>
      <c r="E16" s="773"/>
      <c r="F16" s="773"/>
      <c r="G16" s="773"/>
      <c r="H16" s="773"/>
      <c r="I16" s="280"/>
      <c r="J16" s="280"/>
      <c r="K16" s="280"/>
      <c r="L16" s="280"/>
      <c r="M16" s="280"/>
      <c r="N16" s="280"/>
      <c r="O16" s="280"/>
    </row>
    <row r="17" spans="1:15" s="275" customFormat="1" ht="12.75">
      <c r="A17" s="332"/>
      <c r="B17" s="332"/>
      <c r="C17" s="774" t="s">
        <v>111</v>
      </c>
      <c r="D17" s="774"/>
      <c r="E17" s="332"/>
      <c r="F17" s="280"/>
      <c r="G17" s="280"/>
      <c r="H17" s="280"/>
      <c r="I17" s="280"/>
      <c r="J17" s="280"/>
      <c r="K17" s="280"/>
      <c r="L17" s="280"/>
      <c r="M17" s="280"/>
      <c r="N17" s="280"/>
      <c r="O17" s="280"/>
    </row>
    <row r="18" spans="1:16" s="275" customFormat="1" ht="14.25">
      <c r="A18" s="332"/>
      <c r="B18" s="332"/>
      <c r="C18" s="332"/>
      <c r="D18" s="773" t="s">
        <v>553</v>
      </c>
      <c r="E18" s="773"/>
      <c r="F18" s="280">
        <v>0</v>
      </c>
      <c r="G18" s="280">
        <v>0</v>
      </c>
      <c r="H18" s="280">
        <v>0</v>
      </c>
      <c r="I18" s="280">
        <v>0</v>
      </c>
      <c r="J18" s="280">
        <v>0</v>
      </c>
      <c r="K18" s="280">
        <v>0</v>
      </c>
      <c r="L18" s="280">
        <v>0</v>
      </c>
      <c r="M18" s="280">
        <v>4</v>
      </c>
      <c r="N18" s="280">
        <v>0</v>
      </c>
      <c r="O18" s="280">
        <v>3</v>
      </c>
      <c r="P18" s="275">
        <v>3</v>
      </c>
    </row>
    <row r="19" spans="1:16" s="275" customFormat="1" ht="14.25">
      <c r="A19" s="332"/>
      <c r="B19" s="332"/>
      <c r="C19" s="332"/>
      <c r="D19" s="773" t="s">
        <v>557</v>
      </c>
      <c r="E19" s="773"/>
      <c r="F19" s="280">
        <v>0</v>
      </c>
      <c r="G19" s="280">
        <v>0</v>
      </c>
      <c r="H19" s="280">
        <v>0</v>
      </c>
      <c r="I19" s="280">
        <v>0</v>
      </c>
      <c r="J19" s="280">
        <v>0</v>
      </c>
      <c r="K19" s="280">
        <v>0</v>
      </c>
      <c r="L19" s="280">
        <v>2</v>
      </c>
      <c r="M19" s="280">
        <v>2</v>
      </c>
      <c r="N19" s="280">
        <v>26</v>
      </c>
      <c r="O19" s="280">
        <v>27</v>
      </c>
      <c r="P19" s="275">
        <v>54</v>
      </c>
    </row>
    <row r="20" spans="1:15" s="275" customFormat="1" ht="12.75">
      <c r="A20" s="332"/>
      <c r="B20" s="332"/>
      <c r="C20" s="332"/>
      <c r="D20" s="332"/>
      <c r="E20" s="332"/>
      <c r="F20" s="280"/>
      <c r="G20" s="280"/>
      <c r="H20" s="280"/>
      <c r="I20" s="280"/>
      <c r="J20" s="280"/>
      <c r="K20" s="280"/>
      <c r="L20" s="280"/>
      <c r="M20" s="280"/>
      <c r="N20" s="280"/>
      <c r="O20" s="280"/>
    </row>
    <row r="21" spans="1:16" s="275" customFormat="1" ht="12.75">
      <c r="A21" s="332"/>
      <c r="B21" s="332"/>
      <c r="C21" s="775" t="s">
        <v>289</v>
      </c>
      <c r="D21" s="775"/>
      <c r="E21" s="775"/>
      <c r="F21" s="280">
        <f aca="true" t="shared" si="3" ref="F21:O21">F23+F24</f>
        <v>0</v>
      </c>
      <c r="G21" s="280">
        <f t="shared" si="3"/>
        <v>0</v>
      </c>
      <c r="H21" s="280">
        <f t="shared" si="3"/>
        <v>0</v>
      </c>
      <c r="I21" s="280">
        <f t="shared" si="3"/>
        <v>0</v>
      </c>
      <c r="J21" s="280">
        <f t="shared" si="3"/>
        <v>0</v>
      </c>
      <c r="K21" s="280">
        <f t="shared" si="3"/>
        <v>0</v>
      </c>
      <c r="L21" s="280">
        <f t="shared" si="3"/>
        <v>1</v>
      </c>
      <c r="M21" s="280">
        <v>3</v>
      </c>
      <c r="N21" s="280">
        <f t="shared" si="3"/>
        <v>2</v>
      </c>
      <c r="O21" s="280">
        <f t="shared" si="3"/>
        <v>2</v>
      </c>
      <c r="P21" s="275">
        <v>3</v>
      </c>
    </row>
    <row r="22" spans="1:15" s="275" customFormat="1" ht="12.75">
      <c r="A22" s="332"/>
      <c r="B22" s="332"/>
      <c r="C22" s="774" t="s">
        <v>111</v>
      </c>
      <c r="D22" s="774"/>
      <c r="E22" s="332"/>
      <c r="F22" s="280"/>
      <c r="G22" s="280"/>
      <c r="H22" s="280"/>
      <c r="I22" s="280"/>
      <c r="J22" s="280"/>
      <c r="K22" s="280"/>
      <c r="L22" s="280"/>
      <c r="M22" s="280"/>
      <c r="N22" s="280"/>
      <c r="O22" s="280"/>
    </row>
    <row r="23" spans="1:16" s="275" customFormat="1" ht="14.25">
      <c r="A23" s="332"/>
      <c r="B23" s="332"/>
      <c r="C23" s="332"/>
      <c r="D23" s="773" t="s">
        <v>554</v>
      </c>
      <c r="E23" s="773"/>
      <c r="F23" s="280">
        <v>0</v>
      </c>
      <c r="G23" s="280">
        <v>0</v>
      </c>
      <c r="H23" s="280">
        <v>0</v>
      </c>
      <c r="I23" s="280">
        <v>0</v>
      </c>
      <c r="J23" s="280">
        <v>0</v>
      </c>
      <c r="K23" s="280">
        <v>0</v>
      </c>
      <c r="L23" s="280">
        <v>0</v>
      </c>
      <c r="M23" s="280">
        <v>3</v>
      </c>
      <c r="N23" s="280">
        <v>1</v>
      </c>
      <c r="O23" s="280">
        <v>2</v>
      </c>
      <c r="P23" s="275">
        <v>2</v>
      </c>
    </row>
    <row r="24" spans="1:16" s="275" customFormat="1" ht="14.25">
      <c r="A24" s="332"/>
      <c r="B24" s="332"/>
      <c r="C24" s="332"/>
      <c r="D24" s="773" t="s">
        <v>558</v>
      </c>
      <c r="E24" s="773"/>
      <c r="F24" s="280">
        <v>0</v>
      </c>
      <c r="G24" s="280">
        <v>0</v>
      </c>
      <c r="H24" s="280">
        <v>0</v>
      </c>
      <c r="I24" s="280">
        <v>0</v>
      </c>
      <c r="J24" s="280">
        <v>0</v>
      </c>
      <c r="K24" s="280">
        <v>0</v>
      </c>
      <c r="L24" s="280">
        <v>1</v>
      </c>
      <c r="M24" s="280">
        <v>0</v>
      </c>
      <c r="N24" s="280">
        <v>1</v>
      </c>
      <c r="O24" s="280">
        <v>0</v>
      </c>
      <c r="P24" s="275">
        <v>1</v>
      </c>
    </row>
    <row r="25" spans="1:15" s="275" customFormat="1" ht="12.75">
      <c r="A25" s="332"/>
      <c r="B25" s="332"/>
      <c r="C25" s="332"/>
      <c r="D25" s="332"/>
      <c r="E25" s="332"/>
      <c r="F25" s="280"/>
      <c r="G25" s="280"/>
      <c r="H25" s="280"/>
      <c r="I25" s="280"/>
      <c r="J25" s="280"/>
      <c r="K25" s="280"/>
      <c r="L25" s="280"/>
      <c r="M25" s="280"/>
      <c r="N25" s="280"/>
      <c r="O25" s="280"/>
    </row>
    <row r="26" spans="1:15" s="275" customFormat="1" ht="12.75">
      <c r="A26" s="332"/>
      <c r="B26" s="775" t="s">
        <v>288</v>
      </c>
      <c r="C26" s="775"/>
      <c r="D26" s="775"/>
      <c r="E26" s="775"/>
      <c r="F26" s="775"/>
      <c r="G26" s="775"/>
      <c r="H26" s="775"/>
      <c r="I26" s="280"/>
      <c r="J26" s="280"/>
      <c r="K26" s="280"/>
      <c r="L26" s="280"/>
      <c r="M26" s="280"/>
      <c r="N26" s="280"/>
      <c r="O26" s="280"/>
    </row>
    <row r="27" spans="1:16" s="275" customFormat="1" ht="12.75">
      <c r="A27" s="332"/>
      <c r="B27" s="332"/>
      <c r="C27" s="775" t="s">
        <v>290</v>
      </c>
      <c r="D27" s="775"/>
      <c r="E27" s="775"/>
      <c r="F27" s="280">
        <f aca="true" t="shared" si="4" ref="F27:O27">F29+F30</f>
        <v>0</v>
      </c>
      <c r="G27" s="280">
        <f t="shared" si="4"/>
        <v>0</v>
      </c>
      <c r="H27" s="280">
        <f t="shared" si="4"/>
        <v>0</v>
      </c>
      <c r="I27" s="280">
        <f t="shared" si="4"/>
        <v>0</v>
      </c>
      <c r="J27" s="280">
        <f t="shared" si="4"/>
        <v>0</v>
      </c>
      <c r="K27" s="280">
        <f t="shared" si="4"/>
        <v>0</v>
      </c>
      <c r="L27" s="280">
        <f t="shared" si="4"/>
        <v>1</v>
      </c>
      <c r="M27" s="280">
        <f t="shared" si="4"/>
        <v>2</v>
      </c>
      <c r="N27" s="280">
        <f t="shared" si="4"/>
        <v>19</v>
      </c>
      <c r="O27" s="280">
        <f t="shared" si="4"/>
        <v>15</v>
      </c>
      <c r="P27" s="275">
        <v>53</v>
      </c>
    </row>
    <row r="28" spans="1:15" s="275" customFormat="1" ht="12.75">
      <c r="A28" s="332"/>
      <c r="B28" s="332"/>
      <c r="C28" s="774" t="s">
        <v>111</v>
      </c>
      <c r="D28" s="774"/>
      <c r="E28" s="332"/>
      <c r="F28" s="280"/>
      <c r="G28" s="280"/>
      <c r="H28" s="280"/>
      <c r="I28" s="280"/>
      <c r="J28" s="280"/>
      <c r="K28" s="280"/>
      <c r="L28" s="280"/>
      <c r="M28" s="280"/>
      <c r="N28" s="280"/>
      <c r="O28" s="280"/>
    </row>
    <row r="29" spans="1:16" s="275" customFormat="1" ht="15" customHeight="1">
      <c r="A29" s="332"/>
      <c r="B29" s="332"/>
      <c r="C29" s="332"/>
      <c r="D29" s="773" t="s">
        <v>340</v>
      </c>
      <c r="E29" s="773"/>
      <c r="F29" s="280">
        <v>0</v>
      </c>
      <c r="G29" s="280">
        <v>0</v>
      </c>
      <c r="H29" s="280">
        <v>0</v>
      </c>
      <c r="I29" s="280">
        <v>0</v>
      </c>
      <c r="J29" s="280">
        <v>0</v>
      </c>
      <c r="K29" s="280">
        <v>0</v>
      </c>
      <c r="L29" s="280">
        <v>1</v>
      </c>
      <c r="M29" s="280">
        <v>2</v>
      </c>
      <c r="N29" s="280">
        <v>19</v>
      </c>
      <c r="O29" s="280">
        <v>15</v>
      </c>
      <c r="P29" s="275">
        <v>52</v>
      </c>
    </row>
    <row r="30" spans="1:16" s="275" customFormat="1" ht="15" customHeight="1">
      <c r="A30" s="332"/>
      <c r="B30" s="332"/>
      <c r="C30" s="332"/>
      <c r="D30" s="773" t="s">
        <v>661</v>
      </c>
      <c r="E30" s="773"/>
      <c r="F30" s="280">
        <v>0</v>
      </c>
      <c r="G30" s="280">
        <v>0</v>
      </c>
      <c r="H30" s="280">
        <v>0</v>
      </c>
      <c r="I30" s="280">
        <v>0</v>
      </c>
      <c r="J30" s="280">
        <v>0</v>
      </c>
      <c r="K30" s="280">
        <v>0</v>
      </c>
      <c r="L30" s="280">
        <v>0</v>
      </c>
      <c r="M30" s="280">
        <v>0</v>
      </c>
      <c r="N30" s="280">
        <v>0</v>
      </c>
      <c r="O30" s="280">
        <v>0</v>
      </c>
      <c r="P30" s="275">
        <v>1</v>
      </c>
    </row>
    <row r="31" spans="1:15" s="275" customFormat="1" ht="15" customHeight="1">
      <c r="A31" s="332"/>
      <c r="B31" s="332"/>
      <c r="C31" s="332"/>
      <c r="D31" s="363"/>
      <c r="E31" s="332"/>
      <c r="F31" s="280"/>
      <c r="G31" s="280"/>
      <c r="H31" s="280"/>
      <c r="I31" s="280"/>
      <c r="J31" s="280"/>
      <c r="K31" s="280"/>
      <c r="L31" s="280"/>
      <c r="M31" s="280"/>
      <c r="N31" s="280"/>
      <c r="O31" s="280"/>
    </row>
    <row r="32" spans="1:16" s="275" customFormat="1" ht="15" customHeight="1">
      <c r="A32" s="332"/>
      <c r="B32" s="773" t="s">
        <v>603</v>
      </c>
      <c r="C32" s="773"/>
      <c r="D32" s="773"/>
      <c r="E32" s="773"/>
      <c r="F32" s="280">
        <f>F9</f>
        <v>0</v>
      </c>
      <c r="G32" s="280">
        <f aca="true" t="shared" si="5" ref="G32:P32">G9</f>
        <v>0</v>
      </c>
      <c r="H32" s="280">
        <f t="shared" si="5"/>
        <v>0</v>
      </c>
      <c r="I32" s="280">
        <f t="shared" si="5"/>
        <v>0</v>
      </c>
      <c r="J32" s="280">
        <f t="shared" si="5"/>
        <v>0</v>
      </c>
      <c r="K32" s="280">
        <f t="shared" si="5"/>
        <v>0</v>
      </c>
      <c r="L32" s="280">
        <f t="shared" si="5"/>
        <v>4</v>
      </c>
      <c r="M32" s="280">
        <f t="shared" si="5"/>
        <v>11</v>
      </c>
      <c r="N32" s="280">
        <f t="shared" si="5"/>
        <v>47</v>
      </c>
      <c r="O32" s="280">
        <f t="shared" si="5"/>
        <v>47</v>
      </c>
      <c r="P32" s="280">
        <f t="shared" si="5"/>
        <v>113</v>
      </c>
    </row>
    <row r="33" spans="1:16" s="275" customFormat="1" ht="15" customHeight="1">
      <c r="A33" s="332"/>
      <c r="B33" s="774" t="s">
        <v>111</v>
      </c>
      <c r="C33" s="774"/>
      <c r="D33" s="774"/>
      <c r="E33" s="332"/>
      <c r="F33" s="280"/>
      <c r="G33" s="280"/>
      <c r="H33" s="280"/>
      <c r="I33" s="280"/>
      <c r="J33" s="280"/>
      <c r="K33" s="280"/>
      <c r="L33" s="280"/>
      <c r="M33" s="280"/>
      <c r="N33" s="280"/>
      <c r="O33" s="280"/>
      <c r="P33" s="280"/>
    </row>
    <row r="34" spans="1:16" s="275" customFormat="1" ht="15" customHeight="1">
      <c r="A34" s="332"/>
      <c r="B34" s="332"/>
      <c r="C34" s="332"/>
      <c r="D34" s="773" t="s">
        <v>285</v>
      </c>
      <c r="E34" s="773"/>
      <c r="F34" s="280">
        <f>F15+F29</f>
        <v>0</v>
      </c>
      <c r="G34" s="280">
        <f aca="true" t="shared" si="6" ref="G34:P34">G15+G29</f>
        <v>0</v>
      </c>
      <c r="H34" s="280">
        <f t="shared" si="6"/>
        <v>0</v>
      </c>
      <c r="I34" s="280">
        <f t="shared" si="6"/>
        <v>0</v>
      </c>
      <c r="J34" s="280">
        <f t="shared" si="6"/>
        <v>0</v>
      </c>
      <c r="K34" s="280">
        <f t="shared" si="6"/>
        <v>0</v>
      </c>
      <c r="L34" s="280">
        <f t="shared" si="6"/>
        <v>3</v>
      </c>
      <c r="M34" s="280">
        <f t="shared" si="6"/>
        <v>8</v>
      </c>
      <c r="N34" s="280">
        <f t="shared" si="6"/>
        <v>45</v>
      </c>
      <c r="O34" s="280">
        <f t="shared" si="6"/>
        <v>45</v>
      </c>
      <c r="P34" s="280">
        <f t="shared" si="6"/>
        <v>109</v>
      </c>
    </row>
    <row r="35" spans="1:16" s="275" customFormat="1" ht="15" customHeight="1">
      <c r="A35" s="332"/>
      <c r="B35" s="332"/>
      <c r="C35" s="332"/>
      <c r="D35" s="773" t="s">
        <v>289</v>
      </c>
      <c r="E35" s="773"/>
      <c r="F35" s="280">
        <f>F21+F30</f>
        <v>0</v>
      </c>
      <c r="G35" s="280">
        <f aca="true" t="shared" si="7" ref="G35:P35">G21+G30</f>
        <v>0</v>
      </c>
      <c r="H35" s="280">
        <f t="shared" si="7"/>
        <v>0</v>
      </c>
      <c r="I35" s="280">
        <f t="shared" si="7"/>
        <v>0</v>
      </c>
      <c r="J35" s="280">
        <f t="shared" si="7"/>
        <v>0</v>
      </c>
      <c r="K35" s="280">
        <f t="shared" si="7"/>
        <v>0</v>
      </c>
      <c r="L35" s="280">
        <f t="shared" si="7"/>
        <v>1</v>
      </c>
      <c r="M35" s="280">
        <f t="shared" si="7"/>
        <v>3</v>
      </c>
      <c r="N35" s="280">
        <f t="shared" si="7"/>
        <v>2</v>
      </c>
      <c r="O35" s="280">
        <f t="shared" si="7"/>
        <v>2</v>
      </c>
      <c r="P35" s="280">
        <f t="shared" si="7"/>
        <v>4</v>
      </c>
    </row>
    <row r="36" spans="1:16" ht="12.75">
      <c r="A36" s="282"/>
      <c r="B36" s="282"/>
      <c r="C36" s="282"/>
      <c r="D36" s="282"/>
      <c r="E36" s="282"/>
      <c r="F36" s="282"/>
      <c r="G36" s="282"/>
      <c r="H36" s="282"/>
      <c r="I36" s="282"/>
      <c r="J36" s="282"/>
      <c r="K36" s="282"/>
      <c r="L36" s="282"/>
      <c r="M36" s="282"/>
      <c r="N36" s="282"/>
      <c r="O36" s="282"/>
      <c r="P36" s="282"/>
    </row>
    <row r="37" spans="1:16" ht="15">
      <c r="A37" s="268"/>
      <c r="B37" s="268"/>
      <c r="C37" s="268"/>
      <c r="D37" s="268"/>
      <c r="E37" s="268"/>
      <c r="F37" s="76"/>
      <c r="G37" s="76"/>
      <c r="H37" s="76"/>
      <c r="I37" s="76"/>
      <c r="J37" s="76"/>
      <c r="K37" s="76"/>
      <c r="L37" s="76"/>
      <c r="M37" s="76"/>
      <c r="N37" s="76"/>
      <c r="O37" s="76"/>
      <c r="P37" s="76"/>
    </row>
    <row r="38" spans="1:15" s="283" customFormat="1" ht="11.25">
      <c r="A38" s="742" t="s">
        <v>229</v>
      </c>
      <c r="B38" s="742"/>
      <c r="C38" s="742"/>
      <c r="D38" s="742"/>
      <c r="E38" s="286"/>
      <c r="F38" s="273"/>
      <c r="G38" s="273"/>
      <c r="H38" s="273"/>
      <c r="I38" s="273"/>
      <c r="J38" s="273"/>
      <c r="K38" s="273"/>
      <c r="L38" s="273"/>
      <c r="M38" s="273"/>
      <c r="N38" s="273"/>
      <c r="O38" s="273"/>
    </row>
    <row r="39" spans="1:16" s="283" customFormat="1" ht="12.75" customHeight="1">
      <c r="A39" s="674" t="s">
        <v>654</v>
      </c>
      <c r="B39" s="674"/>
      <c r="C39" s="674"/>
      <c r="D39" s="674"/>
      <c r="E39" s="674"/>
      <c r="F39" s="674"/>
      <c r="G39" s="674"/>
      <c r="H39" s="674"/>
      <c r="I39" s="674"/>
      <c r="J39" s="674"/>
      <c r="K39" s="674"/>
      <c r="L39" s="674"/>
      <c r="M39" s="674"/>
      <c r="N39" s="674"/>
      <c r="O39" s="674"/>
      <c r="P39" s="674"/>
    </row>
    <row r="40" spans="1:16" s="283" customFormat="1" ht="12.75" customHeight="1">
      <c r="A40" s="674" t="s">
        <v>655</v>
      </c>
      <c r="B40" s="674"/>
      <c r="C40" s="674"/>
      <c r="D40" s="674"/>
      <c r="E40" s="674"/>
      <c r="F40" s="674"/>
      <c r="G40" s="674"/>
      <c r="H40" s="674"/>
      <c r="I40" s="674"/>
      <c r="J40" s="674"/>
      <c r="K40" s="674"/>
      <c r="L40" s="674"/>
      <c r="M40" s="674"/>
      <c r="N40" s="674"/>
      <c r="O40" s="674"/>
      <c r="P40" s="674"/>
    </row>
    <row r="41" spans="1:15" s="283" customFormat="1" ht="12.75" customHeight="1">
      <c r="A41" s="674" t="s">
        <v>656</v>
      </c>
      <c r="B41" s="674"/>
      <c r="C41" s="674"/>
      <c r="D41" s="674"/>
      <c r="E41" s="674"/>
      <c r="F41" s="674"/>
      <c r="G41" s="674"/>
      <c r="H41" s="674"/>
      <c r="I41" s="674"/>
      <c r="J41" s="334"/>
      <c r="K41" s="334"/>
      <c r="L41" s="334"/>
      <c r="M41" s="334"/>
      <c r="N41" s="334"/>
      <c r="O41" s="334"/>
    </row>
    <row r="42" spans="1:15" s="283" customFormat="1" ht="12.75" customHeight="1">
      <c r="A42" s="674" t="s">
        <v>657</v>
      </c>
      <c r="B42" s="674"/>
      <c r="C42" s="674"/>
      <c r="D42" s="674"/>
      <c r="E42" s="674"/>
      <c r="F42" s="674"/>
      <c r="G42" s="674"/>
      <c r="H42" s="674"/>
      <c r="I42" s="674"/>
      <c r="J42" s="334"/>
      <c r="K42" s="334"/>
      <c r="L42" s="334"/>
      <c r="M42" s="334"/>
      <c r="N42" s="334"/>
      <c r="O42" s="334"/>
    </row>
    <row r="43" spans="1:16" s="283" customFormat="1" ht="12.75" customHeight="1">
      <c r="A43" s="674" t="s">
        <v>658</v>
      </c>
      <c r="B43" s="674"/>
      <c r="C43" s="674"/>
      <c r="D43" s="674"/>
      <c r="E43" s="674"/>
      <c r="F43" s="674"/>
      <c r="G43" s="674"/>
      <c r="H43" s="674"/>
      <c r="I43" s="674"/>
      <c r="J43" s="674"/>
      <c r="K43" s="674"/>
      <c r="L43" s="674"/>
      <c r="M43" s="674"/>
      <c r="N43" s="674"/>
      <c r="O43" s="674"/>
      <c r="P43" s="674"/>
    </row>
    <row r="44" spans="1:16" s="283" customFormat="1" ht="21" customHeight="1">
      <c r="A44" s="673" t="s">
        <v>659</v>
      </c>
      <c r="B44" s="673"/>
      <c r="C44" s="673"/>
      <c r="D44" s="673"/>
      <c r="E44" s="673"/>
      <c r="F44" s="673"/>
      <c r="G44" s="673"/>
      <c r="H44" s="673"/>
      <c r="I44" s="673"/>
      <c r="J44" s="673"/>
      <c r="K44" s="673"/>
      <c r="L44" s="673"/>
      <c r="M44" s="673"/>
      <c r="N44" s="673"/>
      <c r="O44" s="673"/>
      <c r="P44" s="673"/>
    </row>
    <row r="45" spans="1:15" s="283" customFormat="1" ht="11.25">
      <c r="A45" s="674" t="s">
        <v>660</v>
      </c>
      <c r="B45" s="674"/>
      <c r="C45" s="674"/>
      <c r="D45" s="674"/>
      <c r="E45" s="674"/>
      <c r="F45" s="674"/>
      <c r="G45" s="674"/>
      <c r="H45" s="674"/>
      <c r="I45" s="674"/>
      <c r="J45" s="674"/>
      <c r="K45" s="674"/>
      <c r="L45" s="674"/>
      <c r="M45" s="674"/>
      <c r="N45" s="334"/>
      <c r="O45" s="334"/>
    </row>
    <row r="46" spans="1:16" s="283" customFormat="1" ht="11.25">
      <c r="A46" s="674" t="s">
        <v>552</v>
      </c>
      <c r="B46" s="674"/>
      <c r="C46" s="674"/>
      <c r="D46" s="674"/>
      <c r="E46" s="674"/>
      <c r="F46" s="674"/>
      <c r="G46" s="674"/>
      <c r="H46" s="674"/>
      <c r="I46" s="674"/>
      <c r="J46" s="674"/>
      <c r="K46" s="674"/>
      <c r="L46" s="674"/>
      <c r="M46" s="674"/>
      <c r="N46" s="674"/>
      <c r="O46" s="674"/>
      <c r="P46" s="674"/>
    </row>
    <row r="47" spans="1:15" s="283" customFormat="1" ht="11.25">
      <c r="A47" s="674" t="s">
        <v>662</v>
      </c>
      <c r="B47" s="674"/>
      <c r="C47" s="674"/>
      <c r="D47" s="674"/>
      <c r="E47" s="674"/>
      <c r="F47" s="674"/>
      <c r="G47" s="59"/>
      <c r="H47" s="59"/>
      <c r="I47" s="59"/>
      <c r="J47" s="334"/>
      <c r="K47" s="334"/>
      <c r="L47" s="334"/>
      <c r="M47" s="334"/>
      <c r="N47" s="334"/>
      <c r="O47" s="334"/>
    </row>
    <row r="48" spans="1:16" s="283" customFormat="1" ht="15" customHeight="1">
      <c r="A48" s="674" t="s">
        <v>663</v>
      </c>
      <c r="B48" s="674"/>
      <c r="C48" s="674"/>
      <c r="D48" s="674"/>
      <c r="E48" s="674"/>
      <c r="F48" s="674"/>
      <c r="G48" s="674"/>
      <c r="H48" s="674"/>
      <c r="I48" s="674"/>
      <c r="J48" s="674"/>
      <c r="K48" s="674"/>
      <c r="L48" s="674"/>
      <c r="M48" s="674"/>
      <c r="N48" s="674"/>
      <c r="O48" s="674"/>
      <c r="P48" s="674"/>
    </row>
    <row r="49" spans="1:15" s="283" customFormat="1" ht="15" customHeight="1">
      <c r="A49" s="674" t="s">
        <v>652</v>
      </c>
      <c r="B49" s="674"/>
      <c r="C49" s="674"/>
      <c r="D49" s="674"/>
      <c r="E49" s="674"/>
      <c r="F49" s="59"/>
      <c r="G49" s="59"/>
      <c r="H49" s="59"/>
      <c r="I49" s="59"/>
      <c r="J49" s="334"/>
      <c r="K49" s="334"/>
      <c r="L49" s="334"/>
      <c r="M49" s="334"/>
      <c r="N49" s="334"/>
      <c r="O49" s="334"/>
    </row>
    <row r="50" spans="1:15" s="283" customFormat="1" ht="11.25">
      <c r="A50" s="172"/>
      <c r="B50" s="290"/>
      <c r="C50" s="290"/>
      <c r="D50" s="290"/>
      <c r="E50" s="290"/>
      <c r="F50" s="290"/>
      <c r="G50" s="290"/>
      <c r="H50" s="290"/>
      <c r="I50" s="290"/>
      <c r="J50" s="290"/>
      <c r="K50" s="290"/>
      <c r="L50" s="290"/>
      <c r="M50" s="290"/>
      <c r="N50" s="290"/>
      <c r="O50" s="290"/>
    </row>
    <row r="51" spans="1:15" s="283" customFormat="1" ht="11.25">
      <c r="A51" s="740" t="s">
        <v>316</v>
      </c>
      <c r="B51" s="741"/>
      <c r="C51" s="741"/>
      <c r="D51" s="741"/>
      <c r="E51" s="290"/>
      <c r="F51" s="290"/>
      <c r="G51" s="290"/>
      <c r="H51" s="290"/>
      <c r="I51" s="290"/>
      <c r="J51" s="290"/>
      <c r="K51" s="290"/>
      <c r="L51" s="290"/>
      <c r="M51" s="290"/>
      <c r="N51" s="290"/>
      <c r="O51" s="290"/>
    </row>
    <row r="52" spans="1:15" s="283" customFormat="1" ht="11.25">
      <c r="A52" s="57" t="s">
        <v>281</v>
      </c>
      <c r="B52" s="286"/>
      <c r="C52" s="286"/>
      <c r="D52" s="286"/>
      <c r="E52" s="286"/>
      <c r="F52" s="273"/>
      <c r="G52" s="273"/>
      <c r="H52" s="273"/>
      <c r="I52" s="273"/>
      <c r="J52" s="273"/>
      <c r="K52" s="273"/>
      <c r="L52" s="273"/>
      <c r="M52" s="273"/>
      <c r="N52" s="273"/>
      <c r="O52" s="273"/>
    </row>
    <row r="53" spans="5:15" s="283" customFormat="1" ht="11.25">
      <c r="E53" s="286"/>
      <c r="F53" s="273"/>
      <c r="G53" s="273"/>
      <c r="H53" s="273"/>
      <c r="I53" s="273"/>
      <c r="J53" s="273"/>
      <c r="K53" s="273"/>
      <c r="L53" s="273"/>
      <c r="M53" s="273"/>
      <c r="N53" s="273"/>
      <c r="O53" s="273"/>
    </row>
    <row r="54" spans="1:5" s="283" customFormat="1" ht="11.25">
      <c r="A54" s="284"/>
      <c r="B54" s="284"/>
      <c r="C54" s="284"/>
      <c r="D54" s="284"/>
      <c r="E54" s="284"/>
    </row>
    <row r="55" spans="1:5" s="283" customFormat="1" ht="11.25">
      <c r="A55" s="284"/>
      <c r="B55" s="284"/>
      <c r="C55" s="284"/>
      <c r="D55" s="284"/>
      <c r="E55" s="284"/>
    </row>
    <row r="56" spans="1:5" ht="15">
      <c r="A56" s="285"/>
      <c r="B56" s="285"/>
      <c r="C56" s="285"/>
      <c r="D56" s="285"/>
      <c r="E56" s="285"/>
    </row>
    <row r="57" spans="1:5" ht="15">
      <c r="A57" s="285"/>
      <c r="B57" s="285"/>
      <c r="C57" s="285"/>
      <c r="D57" s="285"/>
      <c r="E57" s="285"/>
    </row>
    <row r="58" spans="1:5" ht="15">
      <c r="A58" s="285"/>
      <c r="B58" s="285"/>
      <c r="C58" s="285"/>
      <c r="D58" s="285"/>
      <c r="E58" s="285"/>
    </row>
    <row r="59" spans="1:5" ht="15">
      <c r="A59" s="285"/>
      <c r="B59" s="285"/>
      <c r="C59" s="285"/>
      <c r="D59" s="285"/>
      <c r="E59" s="285"/>
    </row>
    <row r="60" spans="1:5" ht="15">
      <c r="A60" s="285"/>
      <c r="B60" s="285"/>
      <c r="C60" s="285"/>
      <c r="D60" s="285"/>
      <c r="E60" s="285"/>
    </row>
    <row r="61" spans="1:5" ht="15">
      <c r="A61" s="285"/>
      <c r="B61" s="285"/>
      <c r="C61" s="285"/>
      <c r="D61" s="285"/>
      <c r="E61" s="285"/>
    </row>
    <row r="62" spans="1:5" ht="15">
      <c r="A62" s="285"/>
      <c r="B62" s="285"/>
      <c r="C62" s="285"/>
      <c r="D62" s="285"/>
      <c r="E62" s="285"/>
    </row>
    <row r="63" spans="1:5" ht="15">
      <c r="A63" s="285"/>
      <c r="B63" s="285"/>
      <c r="C63" s="285"/>
      <c r="D63" s="285"/>
      <c r="E63" s="285"/>
    </row>
    <row r="64" spans="1:5" ht="15">
      <c r="A64" s="285"/>
      <c r="B64" s="285"/>
      <c r="C64" s="285"/>
      <c r="D64" s="285"/>
      <c r="E64" s="285"/>
    </row>
    <row r="65" spans="1:5" ht="15">
      <c r="A65" s="285"/>
      <c r="B65" s="285"/>
      <c r="C65" s="285"/>
      <c r="D65" s="285"/>
      <c r="E65" s="285"/>
    </row>
    <row r="66" spans="1:5" ht="15">
      <c r="A66" s="285"/>
      <c r="B66" s="285"/>
      <c r="C66" s="285"/>
      <c r="D66" s="285"/>
      <c r="E66" s="285"/>
    </row>
    <row r="67" spans="1:5" ht="15">
      <c r="A67" s="285"/>
      <c r="B67" s="285"/>
      <c r="C67" s="285"/>
      <c r="D67" s="285"/>
      <c r="E67" s="285"/>
    </row>
    <row r="68" spans="1:5" ht="15">
      <c r="A68" s="285"/>
      <c r="B68" s="285"/>
      <c r="C68" s="285"/>
      <c r="D68" s="285"/>
      <c r="E68" s="285"/>
    </row>
    <row r="69" spans="1:5" ht="15">
      <c r="A69" s="285"/>
      <c r="B69" s="285"/>
      <c r="C69" s="285"/>
      <c r="D69" s="285"/>
      <c r="E69" s="285"/>
    </row>
    <row r="70" spans="1:5" ht="15">
      <c r="A70" s="285"/>
      <c r="B70" s="285"/>
      <c r="C70" s="285"/>
      <c r="D70" s="285"/>
      <c r="E70" s="285"/>
    </row>
    <row r="71" spans="1:5" ht="15">
      <c r="A71" s="285"/>
      <c r="B71" s="285"/>
      <c r="C71" s="285"/>
      <c r="D71" s="285"/>
      <c r="E71" s="285"/>
    </row>
    <row r="72" spans="1:5" ht="15">
      <c r="A72" s="285"/>
      <c r="B72" s="285"/>
      <c r="C72" s="285"/>
      <c r="D72" s="285"/>
      <c r="E72" s="285"/>
    </row>
  </sheetData>
  <sheetProtection/>
  <mergeCells count="50">
    <mergeCell ref="R1:T1"/>
    <mergeCell ref="P3:P5"/>
    <mergeCell ref="A9:E9"/>
    <mergeCell ref="B11:D11"/>
    <mergeCell ref="B12:G12"/>
    <mergeCell ref="C13:E13"/>
    <mergeCell ref="H3:H5"/>
    <mergeCell ref="I3:I5"/>
    <mergeCell ref="J3:J5"/>
    <mergeCell ref="K3:K5"/>
    <mergeCell ref="A51:D51"/>
    <mergeCell ref="M3:M5"/>
    <mergeCell ref="N3:N5"/>
    <mergeCell ref="O3:O5"/>
    <mergeCell ref="C15:E15"/>
    <mergeCell ref="A1:O1"/>
    <mergeCell ref="A4:E4"/>
    <mergeCell ref="A7:E7"/>
    <mergeCell ref="F3:F5"/>
    <mergeCell ref="G3:G5"/>
    <mergeCell ref="L3:L5"/>
    <mergeCell ref="C16:H16"/>
    <mergeCell ref="C17:D17"/>
    <mergeCell ref="D18:E18"/>
    <mergeCell ref="D19:E19"/>
    <mergeCell ref="C21:E21"/>
    <mergeCell ref="C22:D22"/>
    <mergeCell ref="A41:I41"/>
    <mergeCell ref="A42:I42"/>
    <mergeCell ref="A43:P43"/>
    <mergeCell ref="D23:E23"/>
    <mergeCell ref="D24:E24"/>
    <mergeCell ref="B26:H26"/>
    <mergeCell ref="C27:E27"/>
    <mergeCell ref="C28:D28"/>
    <mergeCell ref="D29:E29"/>
    <mergeCell ref="D34:E34"/>
    <mergeCell ref="D35:E35"/>
    <mergeCell ref="A38:D38"/>
    <mergeCell ref="A39:P39"/>
    <mergeCell ref="A40:P40"/>
    <mergeCell ref="D30:E30"/>
    <mergeCell ref="B32:E32"/>
    <mergeCell ref="B33:D33"/>
    <mergeCell ref="A45:M45"/>
    <mergeCell ref="A46:P46"/>
    <mergeCell ref="A47:F47"/>
    <mergeCell ref="A48:P48"/>
    <mergeCell ref="A49:E49"/>
    <mergeCell ref="A44:P44"/>
  </mergeCells>
  <hyperlinks>
    <hyperlink ref="R1:T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A1" sqref="A1:L1"/>
    </sheetView>
  </sheetViews>
  <sheetFormatPr defaultColWidth="9.33203125" defaultRowHeight="11.25"/>
  <cols>
    <col min="1" max="1" width="12.66015625" style="4" customWidth="1"/>
    <col min="2" max="16384" width="9.33203125" style="4" customWidth="1"/>
  </cols>
  <sheetData>
    <row r="1" spans="1:16" s="87" customFormat="1" ht="33" customHeight="1">
      <c r="A1" s="592" t="s">
        <v>215</v>
      </c>
      <c r="B1" s="592"/>
      <c r="C1" s="592"/>
      <c r="D1" s="592"/>
      <c r="E1" s="592"/>
      <c r="F1" s="592"/>
      <c r="G1" s="592"/>
      <c r="H1" s="592"/>
      <c r="I1" s="592"/>
      <c r="J1" s="592"/>
      <c r="K1" s="592"/>
      <c r="L1" s="592"/>
      <c r="N1" s="582" t="s">
        <v>710</v>
      </c>
      <c r="O1" s="582"/>
      <c r="P1" s="582"/>
    </row>
    <row r="15" ht="15">
      <c r="N15" s="394"/>
    </row>
    <row r="43" spans="1:3" s="87" customFormat="1" ht="15">
      <c r="A43" s="593" t="s">
        <v>316</v>
      </c>
      <c r="B43" s="593"/>
      <c r="C43" s="593"/>
    </row>
  </sheetData>
  <sheetProtection/>
  <mergeCells count="3">
    <mergeCell ref="A1:L1"/>
    <mergeCell ref="A43:C43"/>
    <mergeCell ref="N1:P1"/>
  </mergeCells>
  <hyperlinks>
    <hyperlink ref="N1:P1" location="Contents!A1" display="Back to contents"/>
  </hyperlinks>
  <printOptions/>
  <pageMargins left="0.75" right="0.75" top="1" bottom="1" header="0.5" footer="0.5"/>
  <pageSetup fitToHeight="1" fitToWidth="1" horizontalDpi="600" verticalDpi="600" orientation="portrait" paperSize="9" scale="95" r:id="rId2"/>
  <drawing r:id="rId1"/>
</worksheet>
</file>

<file path=xl/worksheets/sheet30.xml><?xml version="1.0" encoding="utf-8"?>
<worksheet xmlns="http://schemas.openxmlformats.org/spreadsheetml/2006/main" xmlns:r="http://schemas.openxmlformats.org/officeDocument/2006/relationships">
  <dimension ref="A1:K206"/>
  <sheetViews>
    <sheetView zoomScalePageLayoutView="0" workbookViewId="0" topLeftCell="A1">
      <selection activeCell="A1" sqref="A1:E1"/>
    </sheetView>
  </sheetViews>
  <sheetFormatPr defaultColWidth="9.33203125" defaultRowHeight="11.25"/>
  <cols>
    <col min="1" max="2" width="4.83203125" style="0" customWidth="1"/>
    <col min="3" max="3" width="5.83203125" style="0" customWidth="1"/>
    <col min="4" max="5" width="80.83203125" style="0" customWidth="1"/>
  </cols>
  <sheetData>
    <row r="1" spans="1:11" ht="37.5" customHeight="1">
      <c r="A1" s="750" t="s">
        <v>664</v>
      </c>
      <c r="B1" s="750"/>
      <c r="C1" s="750"/>
      <c r="D1" s="750"/>
      <c r="E1" s="750"/>
      <c r="F1" s="582" t="s">
        <v>710</v>
      </c>
      <c r="G1" s="582"/>
      <c r="H1" s="582"/>
      <c r="I1" s="338"/>
      <c r="J1" s="338"/>
      <c r="K1" s="338"/>
    </row>
    <row r="2" spans="1:5" ht="11.25">
      <c r="A2" s="364"/>
      <c r="B2" s="364"/>
      <c r="C2" s="364"/>
      <c r="D2" s="364"/>
      <c r="E2" s="364"/>
    </row>
    <row r="4" spans="1:5" ht="17.25">
      <c r="A4" s="784" t="s">
        <v>723</v>
      </c>
      <c r="B4" s="784"/>
      <c r="C4" s="784"/>
      <c r="D4" s="784"/>
      <c r="E4" s="784"/>
    </row>
    <row r="5" spans="1:5" ht="12.75">
      <c r="A5" s="373"/>
      <c r="B5" s="373"/>
      <c r="C5" s="373"/>
      <c r="D5" s="374"/>
      <c r="E5" s="374"/>
    </row>
    <row r="6" spans="1:5" ht="15">
      <c r="A6" s="373"/>
      <c r="B6" s="781" t="s">
        <v>724</v>
      </c>
      <c r="C6" s="781"/>
      <c r="D6" s="781"/>
      <c r="E6" s="373"/>
    </row>
    <row r="7" spans="1:5" ht="15">
      <c r="A7" s="373"/>
      <c r="B7" s="373"/>
      <c r="C7" s="375"/>
      <c r="D7" s="373"/>
      <c r="E7" s="376"/>
    </row>
    <row r="8" spans="1:5" ht="14.25">
      <c r="A8" s="373"/>
      <c r="B8" s="373"/>
      <c r="C8" s="782" t="s">
        <v>369</v>
      </c>
      <c r="D8" s="782"/>
      <c r="E8" s="376"/>
    </row>
    <row r="9" spans="1:5" ht="12.75">
      <c r="A9" s="373"/>
      <c r="B9" s="373"/>
      <c r="C9" s="373"/>
      <c r="D9" s="374"/>
      <c r="E9" s="374"/>
    </row>
    <row r="10" spans="1:5" ht="30">
      <c r="A10" s="373"/>
      <c r="B10" s="373"/>
      <c r="C10" s="377" t="s">
        <v>352</v>
      </c>
      <c r="D10" s="460" t="s">
        <v>370</v>
      </c>
      <c r="E10" s="460" t="s">
        <v>371</v>
      </c>
    </row>
    <row r="11" spans="1:5" ht="15">
      <c r="A11" s="373"/>
      <c r="B11" s="373"/>
      <c r="C11" s="378">
        <v>1</v>
      </c>
      <c r="D11" s="430" t="s">
        <v>389</v>
      </c>
      <c r="E11" s="430" t="s">
        <v>353</v>
      </c>
    </row>
    <row r="12" spans="1:5" ht="15">
      <c r="A12" s="373"/>
      <c r="B12" s="373"/>
      <c r="C12" s="378">
        <v>2</v>
      </c>
      <c r="D12" s="430" t="s">
        <v>390</v>
      </c>
      <c r="E12" s="430" t="s">
        <v>391</v>
      </c>
    </row>
    <row r="13" spans="1:5" ht="15">
      <c r="A13" s="373"/>
      <c r="B13" s="373"/>
      <c r="C13" s="378">
        <v>3</v>
      </c>
      <c r="D13" s="430" t="s">
        <v>357</v>
      </c>
      <c r="E13" s="430" t="s">
        <v>353</v>
      </c>
    </row>
    <row r="14" spans="1:5" ht="15">
      <c r="A14" s="373"/>
      <c r="B14" s="373"/>
      <c r="C14" s="378">
        <v>4</v>
      </c>
      <c r="D14" s="430" t="s">
        <v>392</v>
      </c>
      <c r="E14" s="430" t="s">
        <v>355</v>
      </c>
    </row>
    <row r="15" spans="1:5" ht="15">
      <c r="A15" s="373"/>
      <c r="B15" s="373"/>
      <c r="C15" s="378">
        <v>5</v>
      </c>
      <c r="D15" s="430" t="s">
        <v>393</v>
      </c>
      <c r="E15" s="430" t="s">
        <v>358</v>
      </c>
    </row>
    <row r="16" spans="1:5" ht="15">
      <c r="A16" s="373"/>
      <c r="B16" s="373"/>
      <c r="C16" s="378">
        <v>6</v>
      </c>
      <c r="D16" s="430" t="s">
        <v>394</v>
      </c>
      <c r="E16" s="430" t="s">
        <v>356</v>
      </c>
    </row>
    <row r="17" spans="1:5" ht="15">
      <c r="A17" s="373"/>
      <c r="B17" s="373"/>
      <c r="C17" s="378">
        <v>7</v>
      </c>
      <c r="D17" s="430" t="s">
        <v>395</v>
      </c>
      <c r="E17" s="430" t="s">
        <v>353</v>
      </c>
    </row>
    <row r="18" spans="1:5" ht="15">
      <c r="A18" s="373"/>
      <c r="B18" s="373"/>
      <c r="C18" s="378">
        <v>8</v>
      </c>
      <c r="D18" s="430" t="s">
        <v>396</v>
      </c>
      <c r="E18" s="430" t="s">
        <v>361</v>
      </c>
    </row>
    <row r="19" spans="1:5" ht="30">
      <c r="A19" s="373"/>
      <c r="B19" s="373"/>
      <c r="C19" s="378">
        <v>9</v>
      </c>
      <c r="D19" s="430" t="s">
        <v>397</v>
      </c>
      <c r="E19" s="430" t="s">
        <v>398</v>
      </c>
    </row>
    <row r="20" spans="1:5" ht="15">
      <c r="A20" s="373"/>
      <c r="B20" s="373"/>
      <c r="C20" s="378">
        <v>10</v>
      </c>
      <c r="D20" s="430" t="s">
        <v>399</v>
      </c>
      <c r="E20" s="430" t="s">
        <v>400</v>
      </c>
    </row>
    <row r="21" spans="1:5" ht="15">
      <c r="A21" s="373"/>
      <c r="B21" s="373"/>
      <c r="C21" s="378">
        <v>11</v>
      </c>
      <c r="D21" s="430" t="s">
        <v>401</v>
      </c>
      <c r="E21" s="430" t="s">
        <v>402</v>
      </c>
    </row>
    <row r="22" spans="1:5" ht="15">
      <c r="A22" s="373"/>
      <c r="B22" s="373"/>
      <c r="C22" s="378">
        <v>12</v>
      </c>
      <c r="D22" s="430" t="s">
        <v>403</v>
      </c>
      <c r="E22" s="430" t="s">
        <v>353</v>
      </c>
    </row>
    <row r="23" spans="1:5" ht="15">
      <c r="A23" s="373"/>
      <c r="B23" s="373"/>
      <c r="C23" s="378">
        <v>13</v>
      </c>
      <c r="D23" s="430" t="s">
        <v>404</v>
      </c>
      <c r="E23" s="430" t="s">
        <v>405</v>
      </c>
    </row>
    <row r="24" spans="1:5" ht="30">
      <c r="A24" s="373"/>
      <c r="B24" s="373"/>
      <c r="C24" s="378">
        <v>14</v>
      </c>
      <c r="D24" s="430" t="s">
        <v>406</v>
      </c>
      <c r="E24" s="430" t="s">
        <v>353</v>
      </c>
    </row>
    <row r="25" spans="1:5" ht="15">
      <c r="A25" s="373"/>
      <c r="B25" s="373"/>
      <c r="C25" s="378">
        <v>15</v>
      </c>
      <c r="D25" s="430" t="s">
        <v>407</v>
      </c>
      <c r="E25" s="430" t="s">
        <v>408</v>
      </c>
    </row>
    <row r="26" spans="1:5" ht="15">
      <c r="A26" s="373"/>
      <c r="B26" s="373"/>
      <c r="C26" s="378">
        <v>16</v>
      </c>
      <c r="D26" s="430" t="s">
        <v>409</v>
      </c>
      <c r="E26" s="430" t="s">
        <v>353</v>
      </c>
    </row>
    <row r="27" spans="1:5" ht="30">
      <c r="A27" s="373"/>
      <c r="B27" s="373"/>
      <c r="C27" s="378">
        <v>17</v>
      </c>
      <c r="D27" s="430" t="s">
        <v>410</v>
      </c>
      <c r="E27" s="430" t="s">
        <v>355</v>
      </c>
    </row>
    <row r="28" spans="1:5" ht="15">
      <c r="A28" s="373"/>
      <c r="B28" s="373"/>
      <c r="C28" s="378">
        <v>18</v>
      </c>
      <c r="D28" s="430" t="s">
        <v>411</v>
      </c>
      <c r="E28" s="430" t="s">
        <v>412</v>
      </c>
    </row>
    <row r="29" spans="1:5" ht="15">
      <c r="A29" s="373"/>
      <c r="B29" s="373"/>
      <c r="C29" s="378">
        <v>19</v>
      </c>
      <c r="D29" s="430" t="s">
        <v>413</v>
      </c>
      <c r="E29" s="430" t="s">
        <v>353</v>
      </c>
    </row>
    <row r="30" spans="1:5" ht="15">
      <c r="A30" s="373"/>
      <c r="B30" s="373"/>
      <c r="C30" s="378">
        <v>20</v>
      </c>
      <c r="D30" s="430" t="s">
        <v>414</v>
      </c>
      <c r="E30" s="430" t="s">
        <v>415</v>
      </c>
    </row>
    <row r="31" spans="1:5" ht="15">
      <c r="A31" s="373"/>
      <c r="B31" s="373"/>
      <c r="C31" s="378">
        <v>21</v>
      </c>
      <c r="D31" s="430" t="s">
        <v>357</v>
      </c>
      <c r="E31" s="430" t="s">
        <v>416</v>
      </c>
    </row>
    <row r="32" spans="1:5" ht="15">
      <c r="A32" s="373"/>
      <c r="B32" s="373"/>
      <c r="C32" s="378">
        <v>22</v>
      </c>
      <c r="D32" s="430" t="s">
        <v>357</v>
      </c>
      <c r="E32" s="430" t="s">
        <v>353</v>
      </c>
    </row>
    <row r="33" spans="1:5" ht="15">
      <c r="A33" s="373"/>
      <c r="B33" s="373"/>
      <c r="C33" s="378">
        <v>23</v>
      </c>
      <c r="D33" s="430" t="s">
        <v>417</v>
      </c>
      <c r="E33" s="430" t="s">
        <v>418</v>
      </c>
    </row>
    <row r="34" spans="1:5" ht="15">
      <c r="A34" s="373"/>
      <c r="B34" s="373"/>
      <c r="C34" s="378">
        <v>24</v>
      </c>
      <c r="D34" s="430" t="s">
        <v>419</v>
      </c>
      <c r="E34" s="430" t="s">
        <v>420</v>
      </c>
    </row>
    <row r="35" spans="1:5" ht="15">
      <c r="A35" s="373"/>
      <c r="B35" s="373"/>
      <c r="C35" s="378">
        <v>25</v>
      </c>
      <c r="D35" s="430" t="s">
        <v>357</v>
      </c>
      <c r="E35" s="430" t="s">
        <v>355</v>
      </c>
    </row>
    <row r="36" spans="1:5" ht="15">
      <c r="A36" s="373"/>
      <c r="B36" s="373"/>
      <c r="C36" s="378">
        <v>26</v>
      </c>
      <c r="D36" s="430" t="s">
        <v>421</v>
      </c>
      <c r="E36" s="430" t="s">
        <v>353</v>
      </c>
    </row>
    <row r="37" spans="1:5" ht="15">
      <c r="A37" s="373"/>
      <c r="B37" s="373"/>
      <c r="C37" s="378">
        <v>27</v>
      </c>
      <c r="D37" s="430" t="s">
        <v>422</v>
      </c>
      <c r="E37" s="430" t="s">
        <v>355</v>
      </c>
    </row>
    <row r="38" spans="1:5" ht="15">
      <c r="A38" s="373"/>
      <c r="B38" s="373"/>
      <c r="C38" s="378">
        <v>28</v>
      </c>
      <c r="D38" s="430" t="s">
        <v>357</v>
      </c>
      <c r="E38" s="430" t="s">
        <v>423</v>
      </c>
    </row>
    <row r="39" spans="1:5" ht="15">
      <c r="A39" s="373"/>
      <c r="B39" s="373"/>
      <c r="C39" s="378">
        <v>29</v>
      </c>
      <c r="D39" s="430" t="s">
        <v>424</v>
      </c>
      <c r="E39" s="430" t="s">
        <v>359</v>
      </c>
    </row>
    <row r="40" spans="1:5" ht="15">
      <c r="A40" s="373"/>
      <c r="B40" s="373"/>
      <c r="C40" s="378">
        <v>30</v>
      </c>
      <c r="D40" s="430" t="s">
        <v>425</v>
      </c>
      <c r="E40" s="430" t="s">
        <v>355</v>
      </c>
    </row>
    <row r="41" spans="1:5" ht="15">
      <c r="A41" s="373"/>
      <c r="B41" s="373"/>
      <c r="C41" s="378">
        <v>31</v>
      </c>
      <c r="D41" s="430" t="s">
        <v>426</v>
      </c>
      <c r="E41" s="430" t="s">
        <v>427</v>
      </c>
    </row>
    <row r="42" spans="1:5" ht="30">
      <c r="A42" s="373"/>
      <c r="B42" s="373"/>
      <c r="C42" s="378">
        <v>32</v>
      </c>
      <c r="D42" s="430" t="s">
        <v>428</v>
      </c>
      <c r="E42" s="430" t="s">
        <v>429</v>
      </c>
    </row>
    <row r="43" spans="1:5" ht="15">
      <c r="A43" s="373"/>
      <c r="B43" s="373"/>
      <c r="C43" s="378">
        <v>33</v>
      </c>
      <c r="D43" s="430" t="s">
        <v>357</v>
      </c>
      <c r="E43" s="430" t="s">
        <v>360</v>
      </c>
    </row>
    <row r="44" spans="1:5" ht="15">
      <c r="A44" s="373"/>
      <c r="B44" s="373"/>
      <c r="C44" s="378">
        <v>34</v>
      </c>
      <c r="D44" s="430" t="s">
        <v>430</v>
      </c>
      <c r="E44" s="430" t="s">
        <v>353</v>
      </c>
    </row>
    <row r="45" spans="1:5" ht="30">
      <c r="A45" s="373"/>
      <c r="B45" s="373"/>
      <c r="C45" s="378">
        <v>35</v>
      </c>
      <c r="D45" s="430" t="s">
        <v>431</v>
      </c>
      <c r="E45" s="430" t="s">
        <v>432</v>
      </c>
    </row>
    <row r="46" spans="1:5" ht="30">
      <c r="A46" s="373"/>
      <c r="B46" s="373"/>
      <c r="C46" s="378">
        <v>36</v>
      </c>
      <c r="D46" s="430" t="s">
        <v>433</v>
      </c>
      <c r="E46" s="430" t="s">
        <v>353</v>
      </c>
    </row>
    <row r="47" spans="1:5" ht="30">
      <c r="A47" s="373"/>
      <c r="B47" s="373"/>
      <c r="C47" s="378">
        <v>37</v>
      </c>
      <c r="D47" s="430" t="s">
        <v>434</v>
      </c>
      <c r="E47" s="430" t="s">
        <v>353</v>
      </c>
    </row>
    <row r="48" spans="1:5" ht="15">
      <c r="A48" s="373"/>
      <c r="B48" s="373"/>
      <c r="C48" s="378">
        <v>38</v>
      </c>
      <c r="D48" s="430" t="s">
        <v>435</v>
      </c>
      <c r="E48" s="430" t="s">
        <v>355</v>
      </c>
    </row>
    <row r="49" spans="1:5" ht="30">
      <c r="A49" s="373"/>
      <c r="B49" s="373"/>
      <c r="C49" s="378">
        <v>39</v>
      </c>
      <c r="D49" s="430" t="s">
        <v>436</v>
      </c>
      <c r="E49" s="430" t="s">
        <v>437</v>
      </c>
    </row>
    <row r="50" spans="1:5" ht="15">
      <c r="A50" s="373"/>
      <c r="B50" s="373"/>
      <c r="C50" s="373"/>
      <c r="D50" s="379"/>
      <c r="E50" s="379"/>
    </row>
    <row r="51" spans="1:5" ht="15">
      <c r="A51" s="373"/>
      <c r="B51" s="373"/>
      <c r="C51" s="781" t="s">
        <v>342</v>
      </c>
      <c r="D51" s="781"/>
      <c r="E51" s="373"/>
    </row>
    <row r="52" spans="1:5" ht="15">
      <c r="A52" s="373"/>
      <c r="B52" s="373"/>
      <c r="C52" s="375"/>
      <c r="D52" s="376"/>
      <c r="E52" s="373"/>
    </row>
    <row r="53" spans="1:5" ht="15">
      <c r="A53" s="373"/>
      <c r="B53" s="373"/>
      <c r="C53" s="375"/>
      <c r="D53" s="373" t="s">
        <v>438</v>
      </c>
      <c r="E53" s="373"/>
    </row>
    <row r="54" spans="1:5" ht="12.75">
      <c r="A54" s="373"/>
      <c r="B54" s="373"/>
      <c r="C54" s="373"/>
      <c r="D54" s="374"/>
      <c r="E54" s="374"/>
    </row>
    <row r="55" spans="1:5" ht="15">
      <c r="A55" s="373"/>
      <c r="B55" s="781" t="s">
        <v>722</v>
      </c>
      <c r="C55" s="781"/>
      <c r="D55" s="781"/>
      <c r="E55" s="373"/>
    </row>
    <row r="56" spans="1:5" ht="15">
      <c r="A56" s="373"/>
      <c r="B56" s="375"/>
      <c r="C56" s="376"/>
      <c r="D56" s="373"/>
      <c r="E56" s="373"/>
    </row>
    <row r="57" spans="1:5" ht="15">
      <c r="A57" s="373"/>
      <c r="B57" s="375"/>
      <c r="C57" s="783" t="s">
        <v>369</v>
      </c>
      <c r="D57" s="783"/>
      <c r="E57" s="373"/>
    </row>
    <row r="58" spans="1:5" ht="12.75">
      <c r="A58" s="373"/>
      <c r="B58" s="373"/>
      <c r="C58" s="373"/>
      <c r="D58" s="374"/>
      <c r="E58" s="374"/>
    </row>
    <row r="59" spans="1:5" ht="30">
      <c r="A59" s="373"/>
      <c r="B59" s="373"/>
      <c r="C59" s="377" t="s">
        <v>352</v>
      </c>
      <c r="D59" s="460" t="s">
        <v>370</v>
      </c>
      <c r="E59" s="460" t="s">
        <v>371</v>
      </c>
    </row>
    <row r="60" spans="1:5" ht="30">
      <c r="A60" s="373"/>
      <c r="B60" s="373"/>
      <c r="C60" s="378">
        <v>1</v>
      </c>
      <c r="D60" s="430" t="s">
        <v>439</v>
      </c>
      <c r="E60" s="430" t="s">
        <v>440</v>
      </c>
    </row>
    <row r="61" spans="1:5" ht="30">
      <c r="A61" s="373"/>
      <c r="B61" s="373"/>
      <c r="C61" s="378">
        <v>2</v>
      </c>
      <c r="D61" s="430" t="s">
        <v>441</v>
      </c>
      <c r="E61" s="430" t="s">
        <v>353</v>
      </c>
    </row>
    <row r="62" spans="1:5" ht="15">
      <c r="A62" s="373"/>
      <c r="B62" s="373"/>
      <c r="C62" s="378">
        <v>3</v>
      </c>
      <c r="D62" s="430" t="s">
        <v>442</v>
      </c>
      <c r="E62" s="430" t="s">
        <v>355</v>
      </c>
    </row>
    <row r="63" spans="1:5" ht="15">
      <c r="A63" s="373"/>
      <c r="B63" s="373"/>
      <c r="C63" s="378">
        <v>4</v>
      </c>
      <c r="D63" s="430" t="s">
        <v>443</v>
      </c>
      <c r="E63" s="430" t="s">
        <v>444</v>
      </c>
    </row>
    <row r="64" spans="1:5" ht="15">
      <c r="A64" s="373"/>
      <c r="B64" s="373"/>
      <c r="C64" s="378">
        <v>5</v>
      </c>
      <c r="D64" s="430" t="s">
        <v>445</v>
      </c>
      <c r="E64" s="430" t="s">
        <v>446</v>
      </c>
    </row>
    <row r="65" spans="1:5" ht="15">
      <c r="A65" s="373"/>
      <c r="B65" s="373"/>
      <c r="C65" s="378">
        <v>6</v>
      </c>
      <c r="D65" s="430" t="s">
        <v>447</v>
      </c>
      <c r="E65" s="430" t="s">
        <v>355</v>
      </c>
    </row>
    <row r="66" spans="1:5" ht="15">
      <c r="A66" s="373"/>
      <c r="B66" s="373"/>
      <c r="C66" s="378">
        <v>7</v>
      </c>
      <c r="D66" s="430" t="s">
        <v>448</v>
      </c>
      <c r="E66" s="430" t="s">
        <v>449</v>
      </c>
    </row>
    <row r="67" spans="1:5" ht="15">
      <c r="A67" s="373"/>
      <c r="B67" s="373"/>
      <c r="C67" s="378">
        <v>8</v>
      </c>
      <c r="D67" s="430" t="s">
        <v>450</v>
      </c>
      <c r="E67" s="430" t="s">
        <v>361</v>
      </c>
    </row>
    <row r="68" spans="1:5" ht="15">
      <c r="A68" s="373"/>
      <c r="B68" s="373"/>
      <c r="C68" s="378">
        <v>9</v>
      </c>
      <c r="D68" s="430" t="s">
        <v>447</v>
      </c>
      <c r="E68" s="430" t="s">
        <v>356</v>
      </c>
    </row>
    <row r="69" spans="1:5" ht="15">
      <c r="A69" s="373"/>
      <c r="B69" s="373"/>
      <c r="C69" s="378">
        <v>10</v>
      </c>
      <c r="D69" s="430" t="s">
        <v>451</v>
      </c>
      <c r="E69" s="430" t="s">
        <v>353</v>
      </c>
    </row>
    <row r="70" spans="1:5" ht="15">
      <c r="A70" s="373"/>
      <c r="B70" s="373"/>
      <c r="C70" s="378">
        <v>11</v>
      </c>
      <c r="D70" s="430" t="s">
        <v>452</v>
      </c>
      <c r="E70" s="430" t="s">
        <v>453</v>
      </c>
    </row>
    <row r="71" spans="1:5" ht="15">
      <c r="A71" s="373"/>
      <c r="B71" s="373"/>
      <c r="C71" s="378">
        <v>12</v>
      </c>
      <c r="D71" s="430" t="s">
        <v>454</v>
      </c>
      <c r="E71" s="430" t="s">
        <v>353</v>
      </c>
    </row>
    <row r="72" spans="1:5" ht="15">
      <c r="A72" s="373"/>
      <c r="B72" s="373"/>
      <c r="C72" s="378">
        <v>13</v>
      </c>
      <c r="D72" s="430" t="s">
        <v>455</v>
      </c>
      <c r="E72" s="430" t="s">
        <v>456</v>
      </c>
    </row>
    <row r="73" spans="1:5" ht="15">
      <c r="A73" s="373"/>
      <c r="B73" s="373"/>
      <c r="C73" s="378">
        <v>14</v>
      </c>
      <c r="D73" s="430" t="s">
        <v>457</v>
      </c>
      <c r="E73" s="430" t="s">
        <v>361</v>
      </c>
    </row>
    <row r="74" spans="1:5" ht="30">
      <c r="A74" s="373"/>
      <c r="B74" s="373"/>
      <c r="C74" s="378">
        <v>15</v>
      </c>
      <c r="D74" s="430" t="s">
        <v>458</v>
      </c>
      <c r="E74" s="430" t="s">
        <v>361</v>
      </c>
    </row>
    <row r="75" spans="1:5" ht="15">
      <c r="A75" s="373"/>
      <c r="B75" s="373"/>
      <c r="C75" s="378">
        <v>16</v>
      </c>
      <c r="D75" s="430" t="s">
        <v>459</v>
      </c>
      <c r="E75" s="430" t="s">
        <v>353</v>
      </c>
    </row>
    <row r="76" spans="1:5" ht="15">
      <c r="A76" s="373"/>
      <c r="B76" s="373"/>
      <c r="C76" s="373"/>
      <c r="D76" s="379"/>
      <c r="E76" s="379"/>
    </row>
    <row r="77" spans="1:5" ht="15">
      <c r="A77" s="373"/>
      <c r="B77" s="373"/>
      <c r="C77" s="781" t="s">
        <v>342</v>
      </c>
      <c r="D77" s="781"/>
      <c r="E77" s="376"/>
    </row>
    <row r="78" spans="1:5" ht="12.75">
      <c r="A78" s="373"/>
      <c r="B78" s="373"/>
      <c r="C78" s="373"/>
      <c r="D78" s="374"/>
      <c r="E78" s="374"/>
    </row>
    <row r="79" spans="1:5" ht="30">
      <c r="A79" s="373"/>
      <c r="B79" s="373"/>
      <c r="C79" s="377" t="s">
        <v>352</v>
      </c>
      <c r="D79" s="460" t="s">
        <v>370</v>
      </c>
      <c r="E79" s="460" t="s">
        <v>371</v>
      </c>
    </row>
    <row r="80" spans="1:5" ht="15">
      <c r="A80" s="373"/>
      <c r="B80" s="373"/>
      <c r="C80" s="431">
        <v>1</v>
      </c>
      <c r="D80" s="430" t="s">
        <v>460</v>
      </c>
      <c r="E80" s="430" t="s">
        <v>353</v>
      </c>
    </row>
    <row r="81" spans="1:5" ht="15">
      <c r="A81" s="373"/>
      <c r="B81" s="373"/>
      <c r="C81" s="431">
        <v>2</v>
      </c>
      <c r="D81" s="430" t="s">
        <v>461</v>
      </c>
      <c r="E81" s="430" t="s">
        <v>353</v>
      </c>
    </row>
    <row r="82" spans="1:5" ht="15">
      <c r="A82" s="373"/>
      <c r="B82" s="373"/>
      <c r="C82" s="378">
        <v>3</v>
      </c>
      <c r="D82" s="430" t="s">
        <v>447</v>
      </c>
      <c r="E82" s="430" t="s">
        <v>361</v>
      </c>
    </row>
    <row r="83" spans="1:5" ht="15">
      <c r="A83" s="373"/>
      <c r="B83" s="373"/>
      <c r="C83" s="378"/>
      <c r="D83" s="427"/>
      <c r="E83" s="427"/>
    </row>
    <row r="84" spans="1:5" ht="15">
      <c r="A84" s="373"/>
      <c r="B84" s="781" t="s">
        <v>462</v>
      </c>
      <c r="C84" s="781"/>
      <c r="D84" s="781"/>
      <c r="E84" s="427"/>
    </row>
    <row r="85" spans="1:5" ht="15">
      <c r="A85" s="373"/>
      <c r="B85" s="373"/>
      <c r="C85" s="378"/>
      <c r="D85" s="427"/>
      <c r="E85" s="427"/>
    </row>
    <row r="86" spans="1:5" ht="14.25">
      <c r="A86" s="373"/>
      <c r="B86" s="373"/>
      <c r="C86" s="783" t="s">
        <v>369</v>
      </c>
      <c r="D86" s="783"/>
      <c r="E86" s="373"/>
    </row>
    <row r="87" spans="1:5" ht="12.75">
      <c r="A87" s="373"/>
      <c r="B87" s="373"/>
      <c r="C87" s="373"/>
      <c r="D87" s="374"/>
      <c r="E87" s="374"/>
    </row>
    <row r="88" spans="1:5" ht="30">
      <c r="A88" s="373"/>
      <c r="B88" s="373"/>
      <c r="C88" s="377" t="s">
        <v>352</v>
      </c>
      <c r="D88" s="460" t="s">
        <v>370</v>
      </c>
      <c r="E88" s="460" t="s">
        <v>371</v>
      </c>
    </row>
    <row r="89" spans="1:5" ht="15">
      <c r="A89" s="373"/>
      <c r="B89" s="373"/>
      <c r="C89" s="378">
        <v>1</v>
      </c>
      <c r="D89" s="430" t="s">
        <v>463</v>
      </c>
      <c r="E89" s="430" t="s">
        <v>353</v>
      </c>
    </row>
    <row r="90" spans="1:5" ht="15">
      <c r="A90" s="373"/>
      <c r="B90" s="373"/>
      <c r="C90" s="378">
        <v>2</v>
      </c>
      <c r="D90" s="430" t="s">
        <v>464</v>
      </c>
      <c r="E90" s="430" t="s">
        <v>465</v>
      </c>
    </row>
    <row r="91" spans="1:5" ht="15">
      <c r="A91" s="373"/>
      <c r="B91" s="373"/>
      <c r="C91" s="378"/>
      <c r="D91" s="427"/>
      <c r="E91" s="427"/>
    </row>
    <row r="92" spans="1:5" ht="15">
      <c r="A92" s="373"/>
      <c r="B92" s="373"/>
      <c r="C92" s="781" t="s">
        <v>342</v>
      </c>
      <c r="D92" s="781"/>
      <c r="E92" s="427"/>
    </row>
    <row r="93" spans="1:5" ht="15">
      <c r="A93" s="373"/>
      <c r="B93" s="373"/>
      <c r="C93" s="375"/>
      <c r="D93" s="376"/>
      <c r="E93" s="427"/>
    </row>
    <row r="94" spans="1:5" ht="15">
      <c r="A94" s="373"/>
      <c r="B94" s="373"/>
      <c r="C94" s="375"/>
      <c r="D94" s="373" t="s">
        <v>438</v>
      </c>
      <c r="E94" s="427"/>
    </row>
    <row r="95" spans="1:5" ht="12.75">
      <c r="A95" s="373"/>
      <c r="B95" s="373"/>
      <c r="C95" s="373"/>
      <c r="D95" s="374"/>
      <c r="E95" s="374"/>
    </row>
    <row r="96" spans="1:5" ht="17.25">
      <c r="A96" s="784" t="s">
        <v>721</v>
      </c>
      <c r="B96" s="784"/>
      <c r="C96" s="784"/>
      <c r="D96" s="784"/>
      <c r="E96" s="784"/>
    </row>
    <row r="97" spans="1:5" ht="12.75">
      <c r="A97" s="373"/>
      <c r="B97" s="373"/>
      <c r="C97" s="373"/>
      <c r="D97" s="374"/>
      <c r="E97" s="374"/>
    </row>
    <row r="98" spans="1:5" ht="15">
      <c r="A98" s="373"/>
      <c r="B98" s="781" t="s">
        <v>724</v>
      </c>
      <c r="C98" s="781"/>
      <c r="D98" s="781"/>
      <c r="E98" s="376"/>
    </row>
    <row r="99" spans="1:5" ht="15">
      <c r="A99" s="373"/>
      <c r="B99" s="373"/>
      <c r="C99" s="375"/>
      <c r="D99" s="380"/>
      <c r="E99" s="381"/>
    </row>
    <row r="100" spans="1:5" ht="14.25">
      <c r="A100" s="373"/>
      <c r="B100" s="373"/>
      <c r="C100" s="782" t="s">
        <v>369</v>
      </c>
      <c r="D100" s="782"/>
      <c r="E100" s="381"/>
    </row>
    <row r="101" spans="1:5" ht="12.75">
      <c r="A101" s="373"/>
      <c r="B101" s="373"/>
      <c r="C101" s="373"/>
      <c r="D101" s="374"/>
      <c r="E101" s="374"/>
    </row>
    <row r="102" spans="1:5" ht="30">
      <c r="A102" s="373"/>
      <c r="B102" s="373"/>
      <c r="C102" s="377" t="s">
        <v>352</v>
      </c>
      <c r="D102" s="460" t="s">
        <v>370</v>
      </c>
      <c r="E102" s="460" t="s">
        <v>371</v>
      </c>
    </row>
    <row r="103" spans="1:5" ht="15">
      <c r="A103" s="373"/>
      <c r="B103" s="373"/>
      <c r="C103" s="378">
        <v>1</v>
      </c>
      <c r="D103" s="430" t="s">
        <v>467</v>
      </c>
      <c r="E103" s="430" t="s">
        <v>362</v>
      </c>
    </row>
    <row r="104" spans="1:5" ht="15">
      <c r="A104" s="373"/>
      <c r="B104" s="373"/>
      <c r="C104" s="378">
        <v>2</v>
      </c>
      <c r="D104" s="430" t="s">
        <v>468</v>
      </c>
      <c r="E104" s="430" t="s">
        <v>469</v>
      </c>
    </row>
    <row r="105" spans="1:5" ht="30">
      <c r="A105" s="373"/>
      <c r="B105" s="373"/>
      <c r="C105" s="378">
        <v>3</v>
      </c>
      <c r="D105" s="430" t="s">
        <v>470</v>
      </c>
      <c r="E105" s="430" t="s">
        <v>471</v>
      </c>
    </row>
    <row r="106" spans="1:5" ht="15">
      <c r="A106" s="373"/>
      <c r="B106" s="373"/>
      <c r="C106" s="378">
        <v>4</v>
      </c>
      <c r="D106" s="430" t="s">
        <v>363</v>
      </c>
      <c r="E106" s="430" t="s">
        <v>472</v>
      </c>
    </row>
    <row r="107" spans="1:5" ht="15">
      <c r="A107" s="373"/>
      <c r="B107" s="373"/>
      <c r="C107" s="378">
        <v>5</v>
      </c>
      <c r="D107" s="430" t="s">
        <v>473</v>
      </c>
      <c r="E107" s="430" t="s">
        <v>474</v>
      </c>
    </row>
    <row r="108" spans="1:5" ht="15">
      <c r="A108" s="373"/>
      <c r="B108" s="373"/>
      <c r="C108" s="378">
        <v>6</v>
      </c>
      <c r="D108" s="430" t="s">
        <v>366</v>
      </c>
      <c r="E108" s="430" t="s">
        <v>475</v>
      </c>
    </row>
    <row r="109" spans="1:5" ht="15">
      <c r="A109" s="373"/>
      <c r="B109" s="373"/>
      <c r="C109" s="378">
        <v>7</v>
      </c>
      <c r="D109" s="430" t="s">
        <v>476</v>
      </c>
      <c r="E109" s="430" t="s">
        <v>477</v>
      </c>
    </row>
    <row r="110" spans="1:5" ht="15">
      <c r="A110" s="373"/>
      <c r="B110" s="373"/>
      <c r="C110" s="378">
        <v>8</v>
      </c>
      <c r="D110" s="430" t="s">
        <v>478</v>
      </c>
      <c r="E110" s="430" t="s">
        <v>479</v>
      </c>
    </row>
    <row r="111" spans="1:5" ht="15">
      <c r="A111" s="373"/>
      <c r="B111" s="373"/>
      <c r="C111" s="378">
        <v>9</v>
      </c>
      <c r="D111" s="430" t="s">
        <v>366</v>
      </c>
      <c r="E111" s="430" t="s">
        <v>365</v>
      </c>
    </row>
    <row r="112" spans="1:5" ht="15">
      <c r="A112" s="373"/>
      <c r="B112" s="373"/>
      <c r="C112" s="378">
        <v>10</v>
      </c>
      <c r="D112" s="430" t="s">
        <v>366</v>
      </c>
      <c r="E112" s="430" t="s">
        <v>354</v>
      </c>
    </row>
    <row r="113" spans="1:5" ht="15">
      <c r="A113" s="373"/>
      <c r="B113" s="373"/>
      <c r="C113" s="378">
        <v>11</v>
      </c>
      <c r="D113" s="430" t="s">
        <v>363</v>
      </c>
      <c r="E113" s="430" t="s">
        <v>480</v>
      </c>
    </row>
    <row r="114" spans="1:5" ht="15">
      <c r="A114" s="373"/>
      <c r="B114" s="373"/>
      <c r="C114" s="378">
        <v>12</v>
      </c>
      <c r="D114" s="430" t="s">
        <v>470</v>
      </c>
      <c r="E114" s="430" t="s">
        <v>481</v>
      </c>
    </row>
    <row r="115" spans="1:5" ht="15">
      <c r="A115" s="373"/>
      <c r="B115" s="373"/>
      <c r="C115" s="378">
        <v>13</v>
      </c>
      <c r="D115" s="430" t="s">
        <v>482</v>
      </c>
      <c r="E115" s="430" t="s">
        <v>483</v>
      </c>
    </row>
    <row r="116" spans="1:5" ht="30">
      <c r="A116" s="373"/>
      <c r="B116" s="373"/>
      <c r="C116" s="378">
        <v>14</v>
      </c>
      <c r="D116" s="430" t="s">
        <v>484</v>
      </c>
      <c r="E116" s="430" t="s">
        <v>485</v>
      </c>
    </row>
    <row r="117" spans="1:5" ht="15">
      <c r="A117" s="373"/>
      <c r="B117" s="373"/>
      <c r="C117" s="378">
        <v>15</v>
      </c>
      <c r="D117" s="430" t="s">
        <v>486</v>
      </c>
      <c r="E117" s="430" t="s">
        <v>487</v>
      </c>
    </row>
    <row r="118" spans="1:5" ht="15">
      <c r="A118" s="373"/>
      <c r="B118" s="373"/>
      <c r="C118" s="378">
        <v>16</v>
      </c>
      <c r="D118" s="430" t="s">
        <v>470</v>
      </c>
      <c r="E118" s="430" t="s">
        <v>488</v>
      </c>
    </row>
    <row r="119" spans="1:5" ht="15">
      <c r="A119" s="373"/>
      <c r="B119" s="373"/>
      <c r="C119" s="378">
        <v>17</v>
      </c>
      <c r="D119" s="430" t="s">
        <v>364</v>
      </c>
      <c r="E119" s="430" t="s">
        <v>489</v>
      </c>
    </row>
    <row r="120" spans="1:5" ht="30">
      <c r="A120" s="373"/>
      <c r="B120" s="373"/>
      <c r="C120" s="378">
        <v>18</v>
      </c>
      <c r="D120" s="430" t="s">
        <v>476</v>
      </c>
      <c r="E120" s="430" t="s">
        <v>490</v>
      </c>
    </row>
    <row r="121" spans="1:5" ht="15">
      <c r="A121" s="373"/>
      <c r="B121" s="373"/>
      <c r="C121" s="378">
        <v>19</v>
      </c>
      <c r="D121" s="430" t="s">
        <v>353</v>
      </c>
      <c r="E121" s="430" t="s">
        <v>491</v>
      </c>
    </row>
    <row r="122" spans="1:5" ht="30">
      <c r="A122" s="373"/>
      <c r="B122" s="373"/>
      <c r="C122" s="378">
        <v>20</v>
      </c>
      <c r="D122" s="430" t="s">
        <v>363</v>
      </c>
      <c r="E122" s="430" t="s">
        <v>492</v>
      </c>
    </row>
    <row r="123" spans="1:5" ht="15">
      <c r="A123" s="373"/>
      <c r="B123" s="373"/>
      <c r="C123" s="378">
        <v>21</v>
      </c>
      <c r="D123" s="430" t="s">
        <v>493</v>
      </c>
      <c r="E123" s="430" t="s">
        <v>494</v>
      </c>
    </row>
    <row r="124" spans="1:5" ht="15">
      <c r="A124" s="373"/>
      <c r="B124" s="373"/>
      <c r="C124" s="378">
        <v>22</v>
      </c>
      <c r="D124" s="430" t="s">
        <v>366</v>
      </c>
      <c r="E124" s="430" t="s">
        <v>495</v>
      </c>
    </row>
    <row r="125" spans="1:5" ht="15">
      <c r="A125" s="373"/>
      <c r="B125" s="373"/>
      <c r="C125" s="378">
        <v>23</v>
      </c>
      <c r="D125" s="430" t="s">
        <v>366</v>
      </c>
      <c r="E125" s="430" t="s">
        <v>496</v>
      </c>
    </row>
    <row r="126" spans="1:5" ht="15">
      <c r="A126" s="373"/>
      <c r="B126" s="373"/>
      <c r="C126" s="378">
        <v>24</v>
      </c>
      <c r="D126" s="430" t="s">
        <v>366</v>
      </c>
      <c r="E126" s="430" t="s">
        <v>497</v>
      </c>
    </row>
    <row r="127" spans="1:5" ht="15">
      <c r="A127" s="373"/>
      <c r="B127" s="373"/>
      <c r="C127" s="378">
        <v>25</v>
      </c>
      <c r="D127" s="430" t="s">
        <v>498</v>
      </c>
      <c r="E127" s="430" t="s">
        <v>365</v>
      </c>
    </row>
    <row r="128" spans="1:5" ht="15">
      <c r="A128" s="373"/>
      <c r="B128" s="373"/>
      <c r="C128" s="378">
        <v>26</v>
      </c>
      <c r="D128" s="430" t="s">
        <v>499</v>
      </c>
      <c r="E128" s="430" t="s">
        <v>500</v>
      </c>
    </row>
    <row r="129" spans="1:5" ht="15">
      <c r="A129" s="373"/>
      <c r="B129" s="373"/>
      <c r="C129" s="378">
        <v>27</v>
      </c>
      <c r="D129" s="430" t="s">
        <v>366</v>
      </c>
      <c r="E129" s="430" t="s">
        <v>465</v>
      </c>
    </row>
    <row r="130" spans="1:5" ht="15">
      <c r="A130" s="373"/>
      <c r="B130" s="373"/>
      <c r="C130" s="378">
        <v>28</v>
      </c>
      <c r="D130" s="430" t="s">
        <v>366</v>
      </c>
      <c r="E130" s="430" t="s">
        <v>501</v>
      </c>
    </row>
    <row r="131" spans="1:5" ht="15">
      <c r="A131" s="373"/>
      <c r="B131" s="373"/>
      <c r="C131" s="378">
        <v>29</v>
      </c>
      <c r="D131" s="430" t="s">
        <v>502</v>
      </c>
      <c r="E131" s="430" t="s">
        <v>354</v>
      </c>
    </row>
    <row r="132" spans="1:5" ht="15">
      <c r="A132" s="373"/>
      <c r="B132" s="373"/>
      <c r="C132" s="378">
        <v>30</v>
      </c>
      <c r="D132" s="430" t="s">
        <v>503</v>
      </c>
      <c r="E132" s="430" t="s">
        <v>504</v>
      </c>
    </row>
    <row r="133" spans="1:5" ht="15">
      <c r="A133" s="373"/>
      <c r="B133" s="373"/>
      <c r="C133" s="378">
        <v>31</v>
      </c>
      <c r="D133" s="430" t="s">
        <v>366</v>
      </c>
      <c r="E133" s="430" t="s">
        <v>505</v>
      </c>
    </row>
    <row r="134" spans="1:5" ht="30">
      <c r="A134" s="373"/>
      <c r="B134" s="373"/>
      <c r="C134" s="378">
        <v>32</v>
      </c>
      <c r="D134" s="430" t="s">
        <v>353</v>
      </c>
      <c r="E134" s="430" t="s">
        <v>506</v>
      </c>
    </row>
    <row r="135" spans="1:5" ht="15">
      <c r="A135" s="373"/>
      <c r="B135" s="373"/>
      <c r="C135" s="378">
        <v>33</v>
      </c>
      <c r="D135" s="430" t="s">
        <v>507</v>
      </c>
      <c r="E135" s="430" t="s">
        <v>508</v>
      </c>
    </row>
    <row r="136" spans="1:5" ht="15">
      <c r="A136" s="373"/>
      <c r="B136" s="373"/>
      <c r="C136" s="378">
        <v>34</v>
      </c>
      <c r="D136" s="430" t="s">
        <v>366</v>
      </c>
      <c r="E136" s="430" t="s">
        <v>509</v>
      </c>
    </row>
    <row r="137" spans="1:5" ht="15">
      <c r="A137" s="373"/>
      <c r="B137" s="373"/>
      <c r="C137" s="378">
        <v>35</v>
      </c>
      <c r="D137" s="430" t="s">
        <v>476</v>
      </c>
      <c r="E137" s="430" t="s">
        <v>510</v>
      </c>
    </row>
    <row r="138" spans="1:5" ht="15">
      <c r="A138" s="373"/>
      <c r="B138" s="373"/>
      <c r="C138" s="378">
        <v>36</v>
      </c>
      <c r="D138" s="430" t="s">
        <v>363</v>
      </c>
      <c r="E138" s="430" t="s">
        <v>511</v>
      </c>
    </row>
    <row r="139" spans="1:5" ht="15">
      <c r="A139" s="373"/>
      <c r="B139" s="373"/>
      <c r="C139" s="378">
        <v>37</v>
      </c>
      <c r="D139" s="430" t="s">
        <v>363</v>
      </c>
      <c r="E139" s="430" t="s">
        <v>512</v>
      </c>
    </row>
    <row r="140" spans="1:5" ht="15">
      <c r="A140" s="373"/>
      <c r="B140" s="373"/>
      <c r="C140" s="378">
        <v>38</v>
      </c>
      <c r="D140" s="430" t="s">
        <v>366</v>
      </c>
      <c r="E140" s="430" t="s">
        <v>513</v>
      </c>
    </row>
    <row r="141" spans="1:5" ht="15">
      <c r="A141" s="373"/>
      <c r="B141" s="373"/>
      <c r="C141" s="378">
        <v>39</v>
      </c>
      <c r="D141" s="430" t="s">
        <v>366</v>
      </c>
      <c r="E141" s="430" t="s">
        <v>514</v>
      </c>
    </row>
    <row r="142" spans="1:5" ht="15">
      <c r="A142" s="373"/>
      <c r="B142" s="373"/>
      <c r="C142" s="378">
        <v>40</v>
      </c>
      <c r="D142" s="430" t="s">
        <v>363</v>
      </c>
      <c r="E142" s="430" t="s">
        <v>515</v>
      </c>
    </row>
    <row r="143" spans="1:5" ht="15">
      <c r="A143" s="373"/>
      <c r="B143" s="373"/>
      <c r="C143" s="378">
        <v>41</v>
      </c>
      <c r="D143" s="430" t="s">
        <v>366</v>
      </c>
      <c r="E143" s="430" t="s">
        <v>494</v>
      </c>
    </row>
    <row r="144" spans="1:5" ht="15">
      <c r="A144" s="373"/>
      <c r="B144" s="373"/>
      <c r="C144" s="378">
        <v>42</v>
      </c>
      <c r="D144" s="430" t="s">
        <v>367</v>
      </c>
      <c r="E144" s="430" t="s">
        <v>516</v>
      </c>
    </row>
    <row r="145" spans="1:5" ht="15">
      <c r="A145" s="373"/>
      <c r="B145" s="373"/>
      <c r="C145" s="378">
        <v>43</v>
      </c>
      <c r="D145" s="430" t="s">
        <v>486</v>
      </c>
      <c r="E145" s="430" t="s">
        <v>354</v>
      </c>
    </row>
    <row r="146" spans="1:5" ht="15">
      <c r="A146" s="373"/>
      <c r="B146" s="373"/>
      <c r="C146" s="378">
        <v>44</v>
      </c>
      <c r="D146" s="430" t="s">
        <v>517</v>
      </c>
      <c r="E146" s="430" t="s">
        <v>518</v>
      </c>
    </row>
    <row r="147" spans="1:5" ht="15">
      <c r="A147" s="373"/>
      <c r="B147" s="373"/>
      <c r="C147" s="378">
        <v>45</v>
      </c>
      <c r="D147" s="430" t="s">
        <v>363</v>
      </c>
      <c r="E147" s="430" t="s">
        <v>519</v>
      </c>
    </row>
    <row r="148" spans="1:5" ht="15">
      <c r="A148" s="373"/>
      <c r="B148" s="373"/>
      <c r="C148" s="378">
        <v>46</v>
      </c>
      <c r="D148" s="430" t="s">
        <v>470</v>
      </c>
      <c r="E148" s="430" t="s">
        <v>520</v>
      </c>
    </row>
    <row r="149" spans="1:5" ht="15">
      <c r="A149" s="373"/>
      <c r="B149" s="373"/>
      <c r="C149" s="378">
        <v>47</v>
      </c>
      <c r="D149" s="430" t="s">
        <v>363</v>
      </c>
      <c r="E149" s="430" t="s">
        <v>521</v>
      </c>
    </row>
    <row r="150" spans="1:5" ht="30">
      <c r="A150" s="373"/>
      <c r="B150" s="373"/>
      <c r="C150" s="378">
        <v>48</v>
      </c>
      <c r="D150" s="430" t="s">
        <v>522</v>
      </c>
      <c r="E150" s="430" t="s">
        <v>523</v>
      </c>
    </row>
    <row r="151" spans="1:5" ht="15">
      <c r="A151" s="373"/>
      <c r="B151" s="373"/>
      <c r="C151" s="378">
        <v>49</v>
      </c>
      <c r="D151" s="430" t="s">
        <v>363</v>
      </c>
      <c r="E151" s="430" t="s">
        <v>520</v>
      </c>
    </row>
    <row r="152" spans="1:5" ht="15">
      <c r="A152" s="373"/>
      <c r="B152" s="373"/>
      <c r="C152" s="378">
        <v>50</v>
      </c>
      <c r="D152" s="430" t="s">
        <v>366</v>
      </c>
      <c r="E152" s="430" t="s">
        <v>414</v>
      </c>
    </row>
    <row r="153" spans="1:5" ht="15">
      <c r="A153" s="373"/>
      <c r="B153" s="373"/>
      <c r="C153" s="378"/>
      <c r="D153" s="379"/>
      <c r="E153" s="379"/>
    </row>
    <row r="154" spans="1:5" ht="15">
      <c r="A154" s="373"/>
      <c r="B154" s="373"/>
      <c r="C154" s="781" t="s">
        <v>342</v>
      </c>
      <c r="D154" s="781"/>
      <c r="E154" s="376"/>
    </row>
    <row r="155" spans="1:5" ht="12.75">
      <c r="A155" s="373"/>
      <c r="B155" s="373"/>
      <c r="C155" s="373"/>
      <c r="D155" s="374"/>
      <c r="E155" s="374"/>
    </row>
    <row r="156" spans="1:5" ht="30">
      <c r="A156" s="373"/>
      <c r="B156" s="373"/>
      <c r="C156" s="377" t="s">
        <v>352</v>
      </c>
      <c r="D156" s="460" t="s">
        <v>370</v>
      </c>
      <c r="E156" s="460" t="s">
        <v>371</v>
      </c>
    </row>
    <row r="157" spans="1:5" ht="15">
      <c r="A157" s="373"/>
      <c r="B157" s="373"/>
      <c r="C157" s="431">
        <v>1</v>
      </c>
      <c r="D157" s="430" t="s">
        <v>353</v>
      </c>
      <c r="E157" s="430" t="s">
        <v>466</v>
      </c>
    </row>
    <row r="158" spans="1:5" ht="15">
      <c r="A158" s="373"/>
      <c r="B158" s="373"/>
      <c r="C158" s="378"/>
      <c r="D158" s="379"/>
      <c r="E158" s="379"/>
    </row>
    <row r="159" spans="1:5" ht="12.75">
      <c r="A159" s="373"/>
      <c r="B159" s="373"/>
      <c r="C159" s="373"/>
      <c r="D159" s="374"/>
      <c r="E159" s="374"/>
    </row>
    <row r="160" spans="1:5" ht="15">
      <c r="A160" s="373"/>
      <c r="B160" s="781" t="s">
        <v>722</v>
      </c>
      <c r="C160" s="781"/>
      <c r="D160" s="781"/>
      <c r="E160" s="376"/>
    </row>
    <row r="161" spans="1:5" ht="15">
      <c r="A161" s="373"/>
      <c r="B161" s="375"/>
      <c r="C161" s="376"/>
      <c r="D161" s="380"/>
      <c r="E161" s="381"/>
    </row>
    <row r="162" spans="1:5" ht="15">
      <c r="A162" s="373"/>
      <c r="B162" s="375"/>
      <c r="C162" s="782" t="s">
        <v>369</v>
      </c>
      <c r="D162" s="782"/>
      <c r="E162" s="381"/>
    </row>
    <row r="163" spans="1:5" ht="12.75">
      <c r="A163" s="373"/>
      <c r="B163" s="373"/>
      <c r="C163" s="373"/>
      <c r="D163" s="374"/>
      <c r="E163" s="374"/>
    </row>
    <row r="164" spans="1:5" ht="30">
      <c r="A164" s="373"/>
      <c r="B164" s="373"/>
      <c r="C164" s="377" t="s">
        <v>352</v>
      </c>
      <c r="D164" s="460" t="s">
        <v>370</v>
      </c>
      <c r="E164" s="460" t="s">
        <v>371</v>
      </c>
    </row>
    <row r="165" spans="1:5" ht="15">
      <c r="A165" s="373"/>
      <c r="B165" s="373"/>
      <c r="C165" s="378">
        <v>1</v>
      </c>
      <c r="D165" s="430" t="s">
        <v>524</v>
      </c>
      <c r="E165" s="430" t="s">
        <v>525</v>
      </c>
    </row>
    <row r="166" spans="1:5" ht="15">
      <c r="A166" s="373"/>
      <c r="B166" s="373"/>
      <c r="C166" s="378">
        <v>2</v>
      </c>
      <c r="D166" s="430" t="s">
        <v>353</v>
      </c>
      <c r="E166" s="430" t="s">
        <v>526</v>
      </c>
    </row>
    <row r="167" spans="1:5" ht="15">
      <c r="A167" s="373"/>
      <c r="B167" s="373"/>
      <c r="C167" s="378"/>
      <c r="D167" s="379"/>
      <c r="E167" s="379"/>
    </row>
    <row r="168" spans="1:5" ht="15">
      <c r="A168" s="373"/>
      <c r="B168" s="373"/>
      <c r="C168" s="781" t="s">
        <v>342</v>
      </c>
      <c r="D168" s="781"/>
      <c r="E168" s="379"/>
    </row>
    <row r="169" spans="1:5" ht="15">
      <c r="A169" s="373"/>
      <c r="B169" s="373"/>
      <c r="C169" s="375"/>
      <c r="D169" s="376"/>
      <c r="E169" s="379"/>
    </row>
    <row r="170" spans="1:5" ht="15">
      <c r="A170" s="373"/>
      <c r="B170" s="373"/>
      <c r="C170" s="375"/>
      <c r="D170" s="373" t="s">
        <v>438</v>
      </c>
      <c r="E170" s="379"/>
    </row>
    <row r="171" spans="1:5" ht="15">
      <c r="A171" s="373"/>
      <c r="B171" s="373"/>
      <c r="C171" s="375"/>
      <c r="D171" s="373"/>
      <c r="E171" s="379"/>
    </row>
    <row r="172" spans="1:5" ht="15">
      <c r="A172" s="373"/>
      <c r="B172" s="373"/>
      <c r="C172" s="375"/>
      <c r="D172" s="373"/>
      <c r="E172" s="379"/>
    </row>
    <row r="173" spans="1:5" ht="15">
      <c r="A173" s="373"/>
      <c r="B173" s="781" t="s">
        <v>462</v>
      </c>
      <c r="C173" s="781"/>
      <c r="D173" s="781"/>
      <c r="E173" s="379"/>
    </row>
    <row r="174" spans="1:5" ht="15">
      <c r="A174" s="373"/>
      <c r="B174" s="373"/>
      <c r="C174" s="378"/>
      <c r="D174" s="427"/>
      <c r="E174" s="379"/>
    </row>
    <row r="175" spans="1:5" ht="15">
      <c r="A175" s="373"/>
      <c r="B175" s="373"/>
      <c r="C175" s="783" t="s">
        <v>369</v>
      </c>
      <c r="D175" s="783"/>
      <c r="E175" s="379"/>
    </row>
    <row r="176" spans="1:5" ht="15">
      <c r="A176" s="373"/>
      <c r="B176" s="373"/>
      <c r="C176" s="373"/>
      <c r="D176" s="374"/>
      <c r="E176" s="379"/>
    </row>
    <row r="177" spans="1:5" ht="15">
      <c r="A177" s="373"/>
      <c r="B177" s="373"/>
      <c r="C177" s="373"/>
      <c r="D177" s="373" t="s">
        <v>438</v>
      </c>
      <c r="E177" s="379"/>
    </row>
    <row r="178" spans="1:5" ht="15">
      <c r="A178" s="373"/>
      <c r="B178" s="373"/>
      <c r="C178" s="378"/>
      <c r="D178" s="427"/>
      <c r="E178" s="379"/>
    </row>
    <row r="179" spans="1:5" ht="15">
      <c r="A179" s="373"/>
      <c r="B179" s="373"/>
      <c r="C179" s="781" t="s">
        <v>342</v>
      </c>
      <c r="D179" s="781"/>
      <c r="E179" s="379"/>
    </row>
    <row r="180" spans="1:5" ht="15">
      <c r="A180" s="373"/>
      <c r="B180" s="373"/>
      <c r="C180" s="375"/>
      <c r="D180" s="376"/>
      <c r="E180" s="379"/>
    </row>
    <row r="181" spans="1:5" ht="15">
      <c r="A181" s="373"/>
      <c r="B181" s="373"/>
      <c r="C181" s="375"/>
      <c r="D181" s="373" t="s">
        <v>438</v>
      </c>
      <c r="E181" s="379"/>
    </row>
    <row r="182" spans="1:5" ht="15">
      <c r="A182" s="373"/>
      <c r="B182" s="373"/>
      <c r="C182" s="375"/>
      <c r="D182" s="373"/>
      <c r="E182" s="379"/>
    </row>
    <row r="183" spans="1:5" ht="12.75">
      <c r="A183" s="373"/>
      <c r="B183" s="373"/>
      <c r="C183" s="373"/>
      <c r="D183" s="374"/>
      <c r="E183" s="374"/>
    </row>
    <row r="184" spans="1:5" ht="12.75">
      <c r="A184" s="382"/>
      <c r="B184" s="382"/>
      <c r="C184" s="382"/>
      <c r="D184" s="383"/>
      <c r="E184" s="383"/>
    </row>
    <row r="186" spans="1:3" ht="11.25">
      <c r="A186" s="742" t="s">
        <v>229</v>
      </c>
      <c r="B186" s="742"/>
      <c r="C186" s="742"/>
    </row>
    <row r="187" spans="1:5" ht="11.25">
      <c r="A187" s="644" t="s">
        <v>347</v>
      </c>
      <c r="B187" s="644"/>
      <c r="C187" s="644"/>
      <c r="D187" s="644"/>
      <c r="E187" s="644"/>
    </row>
    <row r="188" spans="1:4" ht="11.25">
      <c r="A188" s="708" t="s">
        <v>665</v>
      </c>
      <c r="B188" s="644"/>
      <c r="C188" s="644"/>
      <c r="D188" s="644"/>
    </row>
    <row r="189" spans="1:3" ht="11.25">
      <c r="A189" s="273"/>
      <c r="B189" s="273"/>
      <c r="C189" s="273"/>
    </row>
    <row r="190" spans="1:4" ht="11.25">
      <c r="A190" s="772" t="s">
        <v>316</v>
      </c>
      <c r="B190" s="772"/>
      <c r="C190" s="772"/>
      <c r="D190" s="772"/>
    </row>
    <row r="198" spans="1:4" ht="15">
      <c r="A198" s="373"/>
      <c r="B198" s="375"/>
      <c r="C198" s="378"/>
      <c r="D198" s="427"/>
    </row>
    <row r="199" spans="1:4" ht="15">
      <c r="A199" s="373"/>
      <c r="B199" s="373"/>
      <c r="C199" s="378"/>
      <c r="D199" s="427"/>
    </row>
    <row r="200" spans="1:4" ht="12.75">
      <c r="A200" s="373"/>
      <c r="B200" s="373"/>
      <c r="C200" s="384"/>
      <c r="D200" s="373"/>
    </row>
    <row r="201" spans="1:4" ht="12.75">
      <c r="A201" s="373"/>
      <c r="B201" s="373"/>
      <c r="C201" s="373"/>
      <c r="D201" s="374"/>
    </row>
    <row r="202" spans="1:4" ht="12.75">
      <c r="A202" s="373"/>
      <c r="B202" s="373"/>
      <c r="C202" s="373"/>
      <c r="D202" s="373"/>
    </row>
    <row r="203" spans="1:4" ht="15">
      <c r="A203" s="373"/>
      <c r="B203" s="373"/>
      <c r="C203" s="378"/>
      <c r="D203" s="427"/>
    </row>
    <row r="204" spans="1:4" ht="15">
      <c r="A204" s="373"/>
      <c r="B204" s="373"/>
      <c r="C204" s="375"/>
      <c r="D204" s="376"/>
    </row>
    <row r="205" spans="1:4" ht="15">
      <c r="A205" s="373"/>
      <c r="B205" s="373"/>
      <c r="C205" s="375"/>
      <c r="D205" s="376"/>
    </row>
    <row r="206" spans="1:4" ht="15">
      <c r="A206" s="373"/>
      <c r="B206" s="373"/>
      <c r="C206" s="375"/>
      <c r="D206" s="373"/>
    </row>
  </sheetData>
  <sheetProtection/>
  <mergeCells count="26">
    <mergeCell ref="F1:H1"/>
    <mergeCell ref="A1:E1"/>
    <mergeCell ref="A186:C186"/>
    <mergeCell ref="A4:E4"/>
    <mergeCell ref="B6:D6"/>
    <mergeCell ref="C8:D8"/>
    <mergeCell ref="C51:D51"/>
    <mergeCell ref="B55:D55"/>
    <mergeCell ref="C57:D57"/>
    <mergeCell ref="C77:D77"/>
    <mergeCell ref="B84:D84"/>
    <mergeCell ref="C86:D86"/>
    <mergeCell ref="C92:D92"/>
    <mergeCell ref="A96:E96"/>
    <mergeCell ref="B98:D98"/>
    <mergeCell ref="C100:D100"/>
    <mergeCell ref="C154:D154"/>
    <mergeCell ref="C179:D179"/>
    <mergeCell ref="A187:E187"/>
    <mergeCell ref="A188:D188"/>
    <mergeCell ref="A190:D190"/>
    <mergeCell ref="B160:D160"/>
    <mergeCell ref="C162:D162"/>
    <mergeCell ref="C168:D168"/>
    <mergeCell ref="B173:D173"/>
    <mergeCell ref="C175:D175"/>
  </mergeCells>
  <hyperlinks>
    <hyperlink ref="F1:H1" location="Contents!A1" display="Back to contents"/>
  </hyperlinks>
  <printOptions/>
  <pageMargins left="0.7086614173228347" right="0.7086614173228347" top="0.7480314960629921" bottom="0.7480314960629921" header="0.31496062992125984" footer="0.31496062992125984"/>
  <pageSetup fitToHeight="4" horizontalDpi="600" verticalDpi="600" orientation="portrait" paperSize="9" scale="62" r:id="rId1"/>
  <rowBreaks count="3" manualBreakCount="3">
    <brk id="54" max="255" man="1"/>
    <brk id="97" max="255" man="1"/>
    <brk id="159" max="255" man="1"/>
  </rowBreaks>
</worksheet>
</file>

<file path=xl/worksheets/sheet31.xml><?xml version="1.0" encoding="utf-8"?>
<worksheet xmlns="http://schemas.openxmlformats.org/spreadsheetml/2006/main" xmlns:r="http://schemas.openxmlformats.org/officeDocument/2006/relationships">
  <sheetPr>
    <tabColor indexed="34"/>
    <pageSetUpPr fitToPage="1"/>
  </sheetPr>
  <dimension ref="B1:P7"/>
  <sheetViews>
    <sheetView zoomScalePageLayoutView="0" workbookViewId="0" topLeftCell="A1">
      <selection activeCell="A1" sqref="A1"/>
    </sheetView>
  </sheetViews>
  <sheetFormatPr defaultColWidth="9.33203125" defaultRowHeight="11.25"/>
  <cols>
    <col min="1" max="1" width="3.83203125" style="0" customWidth="1"/>
  </cols>
  <sheetData>
    <row r="1" spans="11:13" ht="12.75">
      <c r="K1" s="582" t="s">
        <v>710</v>
      </c>
      <c r="L1" s="582"/>
      <c r="M1" s="582"/>
    </row>
    <row r="3" ht="15.75">
      <c r="B3" s="27" t="s">
        <v>164</v>
      </c>
    </row>
    <row r="4" spans="2:16" ht="15" customHeight="1">
      <c r="B4" s="785" t="s">
        <v>709</v>
      </c>
      <c r="C4" s="785"/>
      <c r="D4" s="785"/>
      <c r="E4" s="785"/>
      <c r="F4" s="785"/>
      <c r="G4" s="785"/>
      <c r="H4" s="785"/>
      <c r="I4" s="785"/>
      <c r="J4" s="785"/>
      <c r="K4" s="785"/>
      <c r="L4" s="785"/>
      <c r="M4" s="785"/>
      <c r="N4" s="785"/>
      <c r="O4" s="785"/>
      <c r="P4" s="785"/>
    </row>
    <row r="5" spans="2:16" ht="31.5" customHeight="1">
      <c r="B5" s="785"/>
      <c r="C5" s="785"/>
      <c r="D5" s="785"/>
      <c r="E5" s="785"/>
      <c r="F5" s="785"/>
      <c r="G5" s="785"/>
      <c r="H5" s="785"/>
      <c r="I5" s="785"/>
      <c r="J5" s="785"/>
      <c r="K5" s="785"/>
      <c r="L5" s="785"/>
      <c r="M5" s="785"/>
      <c r="N5" s="785"/>
      <c r="O5" s="785"/>
      <c r="P5" s="785"/>
    </row>
    <row r="6" ht="15.75">
      <c r="B6" s="27"/>
    </row>
    <row r="7" spans="2:5" ht="11.25">
      <c r="B7" s="772" t="s">
        <v>316</v>
      </c>
      <c r="C7" s="772"/>
      <c r="D7" s="772"/>
      <c r="E7" s="772"/>
    </row>
  </sheetData>
  <sheetProtection/>
  <mergeCells count="3">
    <mergeCell ref="B7:E7"/>
    <mergeCell ref="B4:P5"/>
    <mergeCell ref="K1:M1"/>
  </mergeCells>
  <hyperlinks>
    <hyperlink ref="K1:M1" location="Contents!A1" display="Back to contents"/>
  </hyperlinks>
  <printOptions/>
  <pageMargins left="0.75" right="0.75" top="1" bottom="1" header="0.5" footer="0.5"/>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indexed="34"/>
    <pageSetUpPr fitToPage="1"/>
  </sheetPr>
  <dimension ref="A1:O26"/>
  <sheetViews>
    <sheetView zoomScalePageLayoutView="0" workbookViewId="0" topLeftCell="A1">
      <selection activeCell="A1" sqref="A1:L1"/>
    </sheetView>
  </sheetViews>
  <sheetFormatPr defaultColWidth="9.16015625" defaultRowHeight="11.25"/>
  <cols>
    <col min="1" max="1" width="13.66015625" style="273" customWidth="1"/>
    <col min="2" max="2" width="14.33203125" style="273" customWidth="1"/>
    <col min="3" max="3" width="17.83203125" style="273" customWidth="1"/>
    <col min="4" max="4" width="14.5" style="273" customWidth="1"/>
    <col min="5" max="5" width="14.16015625" style="273" customWidth="1"/>
    <col min="6" max="6" width="13" style="273" customWidth="1"/>
    <col min="7" max="7" width="14.83203125" style="273" customWidth="1"/>
    <col min="8" max="8" width="17.33203125" style="273" customWidth="1"/>
    <col min="9" max="16384" width="9.16015625" style="273" customWidth="1"/>
  </cols>
  <sheetData>
    <row r="1" spans="1:15" ht="15.75">
      <c r="A1" s="786" t="s">
        <v>666</v>
      </c>
      <c r="B1" s="786"/>
      <c r="C1" s="786"/>
      <c r="D1" s="786"/>
      <c r="E1" s="786"/>
      <c r="F1" s="786"/>
      <c r="G1" s="786"/>
      <c r="H1" s="786"/>
      <c r="I1" s="786"/>
      <c r="J1" s="786"/>
      <c r="K1" s="786"/>
      <c r="L1" s="786"/>
      <c r="M1" s="582" t="s">
        <v>710</v>
      </c>
      <c r="N1" s="582"/>
      <c r="O1" s="582"/>
    </row>
    <row r="2" spans="1:9" ht="12.75">
      <c r="A2" s="788" t="s">
        <v>177</v>
      </c>
      <c r="B2" s="788"/>
      <c r="C2" s="788"/>
      <c r="D2" s="788"/>
      <c r="E2" s="788"/>
      <c r="F2" s="788"/>
      <c r="G2" s="217"/>
      <c r="H2" s="217"/>
      <c r="I2" s="217"/>
    </row>
    <row r="3" spans="1:11" ht="12.75">
      <c r="A3" s="788" t="s">
        <v>667</v>
      </c>
      <c r="B3" s="788"/>
      <c r="C3" s="788"/>
      <c r="D3" s="788"/>
      <c r="E3" s="788"/>
      <c r="F3" s="788"/>
      <c r="G3" s="788"/>
      <c r="H3" s="788"/>
      <c r="I3" s="788"/>
      <c r="J3" s="788"/>
      <c r="K3" s="788"/>
    </row>
    <row r="4" spans="1:12" ht="12.75">
      <c r="A4" s="788" t="s">
        <v>668</v>
      </c>
      <c r="B4" s="788"/>
      <c r="C4" s="788"/>
      <c r="D4" s="788"/>
      <c r="E4" s="788"/>
      <c r="F4" s="788"/>
      <c r="G4" s="788"/>
      <c r="H4" s="788"/>
      <c r="I4" s="788"/>
      <c r="J4" s="788"/>
      <c r="K4" s="788"/>
      <c r="L4" s="788"/>
    </row>
    <row r="7" spans="2:8" ht="12.75">
      <c r="B7" s="787" t="s">
        <v>175</v>
      </c>
      <c r="C7" s="787"/>
      <c r="D7" s="787"/>
      <c r="E7" s="787"/>
      <c r="F7" s="787" t="s">
        <v>669</v>
      </c>
      <c r="G7" s="787"/>
      <c r="H7" s="787"/>
    </row>
    <row r="9" spans="1:8" ht="45.75" customHeight="1">
      <c r="A9" s="507" t="s">
        <v>161</v>
      </c>
      <c r="B9" s="507" t="s">
        <v>165</v>
      </c>
      <c r="C9" s="507" t="s">
        <v>670</v>
      </c>
      <c r="D9" s="507" t="s">
        <v>671</v>
      </c>
      <c r="F9" s="507" t="s">
        <v>672</v>
      </c>
      <c r="G9" s="507" t="s">
        <v>670</v>
      </c>
      <c r="H9" s="507" t="s">
        <v>671</v>
      </c>
    </row>
    <row r="10" spans="1:8" ht="12.75">
      <c r="A10" s="508">
        <v>2000</v>
      </c>
      <c r="B10" s="509">
        <v>292</v>
      </c>
      <c r="C10" s="509">
        <v>10</v>
      </c>
      <c r="D10" s="510">
        <f>C10/B10</f>
        <v>0.03424657534246575</v>
      </c>
      <c r="F10" s="509">
        <v>495</v>
      </c>
      <c r="G10" s="509">
        <v>25</v>
      </c>
      <c r="H10" s="510">
        <f>G10/F10</f>
        <v>0.050505050505050504</v>
      </c>
    </row>
    <row r="11" spans="1:8" ht="12.75">
      <c r="A11" s="508">
        <v>2001</v>
      </c>
      <c r="B11" s="509">
        <v>333</v>
      </c>
      <c r="C11" s="509">
        <v>9</v>
      </c>
      <c r="D11" s="510">
        <f aca="true" t="shared" si="0" ref="D11:D24">C11/B11</f>
        <v>0.02702702702702703</v>
      </c>
      <c r="F11" s="509">
        <v>551</v>
      </c>
      <c r="G11" s="509">
        <v>33</v>
      </c>
      <c r="H11" s="510">
        <f aca="true" t="shared" si="1" ref="H11:H24">G11/F11</f>
        <v>0.05989110707803993</v>
      </c>
    </row>
    <row r="12" spans="1:8" ht="12.75">
      <c r="A12" s="508">
        <v>2002</v>
      </c>
      <c r="B12" s="509">
        <v>382</v>
      </c>
      <c r="C12" s="509">
        <v>12</v>
      </c>
      <c r="D12" s="510">
        <f t="shared" si="0"/>
        <v>0.031413612565445025</v>
      </c>
      <c r="F12" s="509">
        <v>566</v>
      </c>
      <c r="G12" s="509">
        <v>34</v>
      </c>
      <c r="H12" s="510">
        <f t="shared" si="1"/>
        <v>0.06007067137809187</v>
      </c>
    </row>
    <row r="13" spans="1:8" ht="12.75">
      <c r="A13" s="508">
        <v>2003</v>
      </c>
      <c r="B13" s="509">
        <v>319</v>
      </c>
      <c r="C13" s="509">
        <v>3</v>
      </c>
      <c r="D13" s="510">
        <f t="shared" si="0"/>
        <v>0.009404388714733543</v>
      </c>
      <c r="F13" s="509">
        <v>493</v>
      </c>
      <c r="G13" s="509">
        <v>17</v>
      </c>
      <c r="H13" s="510">
        <f t="shared" si="1"/>
        <v>0.034482758620689655</v>
      </c>
    </row>
    <row r="14" spans="1:8" ht="12.75">
      <c r="A14" s="508">
        <v>2004</v>
      </c>
      <c r="B14" s="509">
        <v>356</v>
      </c>
      <c r="C14" s="509">
        <v>7</v>
      </c>
      <c r="D14" s="510">
        <f t="shared" si="0"/>
        <v>0.019662921348314606</v>
      </c>
      <c r="F14" s="509">
        <v>546</v>
      </c>
      <c r="G14" s="509">
        <v>33</v>
      </c>
      <c r="H14" s="510">
        <f t="shared" si="1"/>
        <v>0.06043956043956044</v>
      </c>
    </row>
    <row r="15" spans="1:8" ht="12.75">
      <c r="A15" s="508">
        <v>2005</v>
      </c>
      <c r="B15" s="509">
        <v>336</v>
      </c>
      <c r="C15" s="509">
        <v>14</v>
      </c>
      <c r="D15" s="510">
        <f t="shared" si="0"/>
        <v>0.041666666666666664</v>
      </c>
      <c r="F15" s="509">
        <v>480</v>
      </c>
      <c r="G15" s="509">
        <v>32</v>
      </c>
      <c r="H15" s="510">
        <f t="shared" si="1"/>
        <v>0.06666666666666667</v>
      </c>
    </row>
    <row r="16" spans="1:8" ht="12.75">
      <c r="A16" s="508">
        <v>2006</v>
      </c>
      <c r="B16" s="509">
        <v>420</v>
      </c>
      <c r="C16" s="509">
        <v>23</v>
      </c>
      <c r="D16" s="510">
        <f t="shared" si="0"/>
        <v>0.05476190476190476</v>
      </c>
      <c r="F16" s="509">
        <v>577</v>
      </c>
      <c r="G16" s="509">
        <v>46</v>
      </c>
      <c r="H16" s="510">
        <f t="shared" si="1"/>
        <v>0.07972270363951472</v>
      </c>
    </row>
    <row r="17" spans="1:8" ht="12.75">
      <c r="A17" s="508">
        <v>2007</v>
      </c>
      <c r="B17" s="509">
        <v>455</v>
      </c>
      <c r="C17" s="509">
        <v>17</v>
      </c>
      <c r="D17" s="510">
        <f t="shared" si="0"/>
        <v>0.03736263736263736</v>
      </c>
      <c r="F17" s="509">
        <v>630</v>
      </c>
      <c r="G17" s="509">
        <v>39</v>
      </c>
      <c r="H17" s="510">
        <f t="shared" si="1"/>
        <v>0.06190476190476191</v>
      </c>
    </row>
    <row r="18" spans="1:8" ht="12.75">
      <c r="A18" s="508">
        <v>2008</v>
      </c>
      <c r="B18" s="509">
        <v>574</v>
      </c>
      <c r="C18" s="509">
        <v>15</v>
      </c>
      <c r="D18" s="510">
        <f t="shared" si="0"/>
        <v>0.02613240418118467</v>
      </c>
      <c r="F18" s="509">
        <v>737</v>
      </c>
      <c r="G18" s="509">
        <v>30</v>
      </c>
      <c r="H18" s="510">
        <f t="shared" si="1"/>
        <v>0.0407055630936228</v>
      </c>
    </row>
    <row r="19" spans="1:8" ht="12.75">
      <c r="A19" s="508">
        <v>2009</v>
      </c>
      <c r="B19" s="509">
        <v>545</v>
      </c>
      <c r="C19" s="509">
        <v>4</v>
      </c>
      <c r="D19" s="510">
        <f t="shared" si="0"/>
        <v>0.007339449541284404</v>
      </c>
      <c r="F19" s="509">
        <v>716</v>
      </c>
      <c r="G19" s="509">
        <v>26</v>
      </c>
      <c r="H19" s="510">
        <f t="shared" si="1"/>
        <v>0.036312849162011177</v>
      </c>
    </row>
    <row r="20" spans="1:8" ht="12.75">
      <c r="A20" s="508">
        <v>2010</v>
      </c>
      <c r="B20" s="509">
        <v>485</v>
      </c>
      <c r="C20" s="509">
        <v>5</v>
      </c>
      <c r="D20" s="510">
        <f t="shared" si="0"/>
        <v>0.010309278350515464</v>
      </c>
      <c r="F20" s="509">
        <v>692</v>
      </c>
      <c r="G20" s="509">
        <v>40</v>
      </c>
      <c r="H20" s="510">
        <f t="shared" si="1"/>
        <v>0.057803468208092484</v>
      </c>
    </row>
    <row r="21" spans="1:8" ht="12.75">
      <c r="A21" s="508">
        <v>2011</v>
      </c>
      <c r="B21" s="509">
        <v>584</v>
      </c>
      <c r="C21" s="509">
        <v>6</v>
      </c>
      <c r="D21" s="510">
        <f t="shared" si="0"/>
        <v>0.010273972602739725</v>
      </c>
      <c r="F21" s="509">
        <v>749</v>
      </c>
      <c r="G21" s="509">
        <v>28</v>
      </c>
      <c r="H21" s="510">
        <f t="shared" si="1"/>
        <v>0.037383177570093455</v>
      </c>
    </row>
    <row r="22" spans="1:8" ht="12.75">
      <c r="A22" s="508">
        <v>2012</v>
      </c>
      <c r="B22" s="509">
        <v>581</v>
      </c>
      <c r="C22" s="509">
        <v>13</v>
      </c>
      <c r="D22" s="510">
        <f t="shared" si="0"/>
        <v>0.022375215146299483</v>
      </c>
      <c r="F22" s="509">
        <v>734</v>
      </c>
      <c r="G22" s="509">
        <v>30</v>
      </c>
      <c r="H22" s="510">
        <f t="shared" si="1"/>
        <v>0.04087193460490463</v>
      </c>
    </row>
    <row r="23" spans="1:8" ht="12.75">
      <c r="A23" s="508">
        <v>2013</v>
      </c>
      <c r="B23" s="509">
        <v>526</v>
      </c>
      <c r="C23" s="509">
        <v>2</v>
      </c>
      <c r="D23" s="510">
        <f t="shared" si="0"/>
        <v>0.0038022813688212928</v>
      </c>
      <c r="F23" s="509">
        <v>685</v>
      </c>
      <c r="G23" s="509">
        <v>23</v>
      </c>
      <c r="H23" s="510">
        <f t="shared" si="1"/>
        <v>0.033576642335766425</v>
      </c>
    </row>
    <row r="24" spans="1:8" ht="12.75">
      <c r="A24" s="508" t="s">
        <v>166</v>
      </c>
      <c r="B24" s="509">
        <f>SUM(B10:B23)</f>
        <v>6188</v>
      </c>
      <c r="C24" s="509">
        <f>SUM(C10:C23)</f>
        <v>140</v>
      </c>
      <c r="D24" s="510">
        <f t="shared" si="0"/>
        <v>0.02262443438914027</v>
      </c>
      <c r="F24" s="509">
        <f>SUM(F10:F23)</f>
        <v>8651</v>
      </c>
      <c r="G24" s="509">
        <f>SUM(G10:G23)</f>
        <v>436</v>
      </c>
      <c r="H24" s="510">
        <f t="shared" si="1"/>
        <v>0.05039879782684083</v>
      </c>
    </row>
    <row r="26" spans="1:4" ht="11.25">
      <c r="A26" s="772" t="s">
        <v>316</v>
      </c>
      <c r="B26" s="772"/>
      <c r="C26" s="366"/>
      <c r="D26" s="366"/>
    </row>
  </sheetData>
  <sheetProtection/>
  <mergeCells count="8">
    <mergeCell ref="M1:O1"/>
    <mergeCell ref="A1:L1"/>
    <mergeCell ref="B7:E7"/>
    <mergeCell ref="F7:H7"/>
    <mergeCell ref="A26:B26"/>
    <mergeCell ref="A2:F2"/>
    <mergeCell ref="A3:K3"/>
    <mergeCell ref="A4:L4"/>
  </mergeCells>
  <hyperlinks>
    <hyperlink ref="M1:O1" location="Contents!A1" display="Back to contents"/>
  </hyperlinks>
  <printOptions/>
  <pageMargins left="0.75" right="0.75" top="1" bottom="1" header="0.5" footer="0.5"/>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indexed="34"/>
    <pageSetUpPr fitToPage="1"/>
  </sheetPr>
  <dimension ref="A1:M24"/>
  <sheetViews>
    <sheetView zoomScalePageLayoutView="0" workbookViewId="0" topLeftCell="A1">
      <selection activeCell="A1" sqref="A1:I1"/>
    </sheetView>
  </sheetViews>
  <sheetFormatPr defaultColWidth="9.16015625" defaultRowHeight="11.25"/>
  <cols>
    <col min="1" max="1" width="15.16015625" style="273" customWidth="1"/>
    <col min="2" max="3" width="14.16015625" style="273" customWidth="1"/>
    <col min="4" max="4" width="16" style="273" customWidth="1"/>
    <col min="5" max="5" width="20.16015625" style="273" customWidth="1"/>
    <col min="6" max="16384" width="9.16015625" style="273" customWidth="1"/>
  </cols>
  <sheetData>
    <row r="1" spans="1:13" ht="15.75">
      <c r="A1" s="786" t="s">
        <v>309</v>
      </c>
      <c r="B1" s="786"/>
      <c r="C1" s="786"/>
      <c r="D1" s="786"/>
      <c r="E1" s="786"/>
      <c r="F1" s="786"/>
      <c r="G1" s="786"/>
      <c r="H1" s="786"/>
      <c r="I1" s="786"/>
      <c r="K1" s="582" t="s">
        <v>710</v>
      </c>
      <c r="L1" s="582"/>
      <c r="M1" s="582"/>
    </row>
    <row r="2" spans="1:8" s="217" customFormat="1" ht="12.75">
      <c r="A2" s="788" t="s">
        <v>673</v>
      </c>
      <c r="B2" s="788"/>
      <c r="C2" s="788"/>
      <c r="D2" s="788"/>
      <c r="E2" s="788"/>
      <c r="F2" s="788"/>
      <c r="G2" s="788"/>
      <c r="H2" s="788"/>
    </row>
    <row r="3" spans="1:7" s="217" customFormat="1" ht="12.75">
      <c r="A3" s="790" t="s">
        <v>674</v>
      </c>
      <c r="B3" s="790"/>
      <c r="C3" s="790"/>
      <c r="D3" s="790"/>
      <c r="E3" s="790"/>
      <c r="F3" s="790"/>
      <c r="G3" s="790"/>
    </row>
    <row r="4" s="217" customFormat="1" ht="12.75"/>
    <row r="5" spans="1:5" s="217" customFormat="1" ht="63.75">
      <c r="A5" s="507" t="s">
        <v>161</v>
      </c>
      <c r="B5" s="507" t="s">
        <v>165</v>
      </c>
      <c r="C5" s="507" t="s">
        <v>675</v>
      </c>
      <c r="D5" s="507" t="s">
        <v>676</v>
      </c>
      <c r="E5" s="507" t="s">
        <v>677</v>
      </c>
    </row>
    <row r="6" spans="1:5" s="217" customFormat="1" ht="12.75">
      <c r="A6" s="508">
        <v>2000</v>
      </c>
      <c r="B6" s="509">
        <v>292</v>
      </c>
      <c r="C6" s="511">
        <v>265</v>
      </c>
      <c r="D6" s="511">
        <v>27</v>
      </c>
      <c r="E6" s="512">
        <f>C6/B6</f>
        <v>0.9075342465753424</v>
      </c>
    </row>
    <row r="7" spans="1:5" s="217" customFormat="1" ht="12.75">
      <c r="A7" s="508">
        <v>2001</v>
      </c>
      <c r="B7" s="509">
        <v>333</v>
      </c>
      <c r="C7" s="513">
        <v>297</v>
      </c>
      <c r="D7" s="513">
        <v>36</v>
      </c>
      <c r="E7" s="512">
        <f aca="true" t="shared" si="0" ref="E7:E20">C7/B7</f>
        <v>0.8918918918918919</v>
      </c>
    </row>
    <row r="8" spans="1:5" s="217" customFormat="1" ht="12.75">
      <c r="A8" s="508">
        <v>2002</v>
      </c>
      <c r="B8" s="509">
        <v>382</v>
      </c>
      <c r="C8" s="513">
        <v>351</v>
      </c>
      <c r="D8" s="513">
        <v>31</v>
      </c>
      <c r="E8" s="512">
        <f t="shared" si="0"/>
        <v>0.918848167539267</v>
      </c>
    </row>
    <row r="9" spans="1:5" s="217" customFormat="1" ht="12.75">
      <c r="A9" s="508">
        <v>2003</v>
      </c>
      <c r="B9" s="509">
        <v>319</v>
      </c>
      <c r="C9" s="513">
        <v>283</v>
      </c>
      <c r="D9" s="513">
        <v>36</v>
      </c>
      <c r="E9" s="512">
        <f t="shared" si="0"/>
        <v>0.8871473354231975</v>
      </c>
    </row>
    <row r="10" spans="1:5" s="217" customFormat="1" ht="12.75">
      <c r="A10" s="508">
        <v>2004</v>
      </c>
      <c r="B10" s="509">
        <v>356</v>
      </c>
      <c r="C10" s="513">
        <v>308</v>
      </c>
      <c r="D10" s="513">
        <v>48</v>
      </c>
      <c r="E10" s="512">
        <f t="shared" si="0"/>
        <v>0.8651685393258427</v>
      </c>
    </row>
    <row r="11" spans="1:5" s="217" customFormat="1" ht="12.75">
      <c r="A11" s="508">
        <v>2005</v>
      </c>
      <c r="B11" s="509">
        <v>336</v>
      </c>
      <c r="C11" s="513">
        <v>290</v>
      </c>
      <c r="D11" s="513">
        <v>46</v>
      </c>
      <c r="E11" s="512">
        <f t="shared" si="0"/>
        <v>0.8630952380952381</v>
      </c>
    </row>
    <row r="12" spans="1:5" s="217" customFormat="1" ht="12.75">
      <c r="A12" s="508">
        <v>2006</v>
      </c>
      <c r="B12" s="509">
        <v>420</v>
      </c>
      <c r="C12" s="513">
        <v>373</v>
      </c>
      <c r="D12" s="513">
        <v>47</v>
      </c>
      <c r="E12" s="512">
        <f t="shared" si="0"/>
        <v>0.888095238095238</v>
      </c>
    </row>
    <row r="13" spans="1:5" s="217" customFormat="1" ht="12.75">
      <c r="A13" s="508">
        <v>2007</v>
      </c>
      <c r="B13" s="509">
        <v>455</v>
      </c>
      <c r="C13" s="514">
        <v>410</v>
      </c>
      <c r="D13" s="514">
        <v>45</v>
      </c>
      <c r="E13" s="515">
        <f t="shared" si="0"/>
        <v>0.9010989010989011</v>
      </c>
    </row>
    <row r="14" spans="1:5" s="217" customFormat="1" ht="12.75">
      <c r="A14" s="508">
        <v>2008</v>
      </c>
      <c r="B14" s="509">
        <v>574</v>
      </c>
      <c r="C14" s="513">
        <v>525</v>
      </c>
      <c r="D14" s="513">
        <v>49</v>
      </c>
      <c r="E14" s="512">
        <f t="shared" si="0"/>
        <v>0.9146341463414634</v>
      </c>
    </row>
    <row r="15" spans="1:5" s="217" customFormat="1" ht="12.75">
      <c r="A15" s="508">
        <v>2009</v>
      </c>
      <c r="B15" s="509">
        <v>545</v>
      </c>
      <c r="C15" s="513">
        <v>499</v>
      </c>
      <c r="D15" s="513">
        <v>46</v>
      </c>
      <c r="E15" s="512">
        <f t="shared" si="0"/>
        <v>0.9155963302752294</v>
      </c>
    </row>
    <row r="16" spans="1:5" s="217" customFormat="1" ht="12.75">
      <c r="A16" s="508">
        <v>2010</v>
      </c>
      <c r="B16" s="509">
        <v>485</v>
      </c>
      <c r="C16" s="513">
        <v>447</v>
      </c>
      <c r="D16" s="513">
        <v>38</v>
      </c>
      <c r="E16" s="512">
        <f t="shared" si="0"/>
        <v>0.9216494845360824</v>
      </c>
    </row>
    <row r="17" spans="1:5" s="217" customFormat="1" ht="12.75">
      <c r="A17" s="508">
        <v>2011</v>
      </c>
      <c r="B17" s="509">
        <v>584</v>
      </c>
      <c r="C17" s="513">
        <v>527</v>
      </c>
      <c r="D17" s="513">
        <v>57</v>
      </c>
      <c r="E17" s="512">
        <f t="shared" si="0"/>
        <v>0.9023972602739726</v>
      </c>
    </row>
    <row r="18" spans="1:5" s="217" customFormat="1" ht="12.75">
      <c r="A18" s="508">
        <v>2012</v>
      </c>
      <c r="B18" s="509">
        <v>581</v>
      </c>
      <c r="C18" s="513">
        <v>506</v>
      </c>
      <c r="D18" s="513">
        <v>75</v>
      </c>
      <c r="E18" s="512">
        <f t="shared" si="0"/>
        <v>0.8709122203098106</v>
      </c>
    </row>
    <row r="19" spans="1:5" s="217" customFormat="1" ht="12.75">
      <c r="A19" s="508">
        <v>2013</v>
      </c>
      <c r="B19" s="509">
        <v>526</v>
      </c>
      <c r="C19" s="513">
        <v>481</v>
      </c>
      <c r="D19" s="513">
        <v>45</v>
      </c>
      <c r="E19" s="512">
        <f t="shared" si="0"/>
        <v>0.9144486692015209</v>
      </c>
    </row>
    <row r="20" spans="1:5" s="217" customFormat="1" ht="12.75">
      <c r="A20" s="508" t="s">
        <v>166</v>
      </c>
      <c r="B20" s="516">
        <f>SUM(B6:B19)</f>
        <v>6188</v>
      </c>
      <c r="C20" s="516">
        <f>SUM(C6:C19)</f>
        <v>5562</v>
      </c>
      <c r="D20" s="516">
        <f>SUM(D6:D19)</f>
        <v>626</v>
      </c>
      <c r="E20" s="512">
        <f t="shared" si="0"/>
        <v>0.8988364576599871</v>
      </c>
    </row>
    <row r="22" spans="1:9" ht="33.75" customHeight="1">
      <c r="A22" s="789" t="s">
        <v>678</v>
      </c>
      <c r="B22" s="789"/>
      <c r="C22" s="789"/>
      <c r="D22" s="789"/>
      <c r="E22" s="789"/>
      <c r="F22" s="789"/>
      <c r="G22" s="789"/>
      <c r="H22" s="789"/>
      <c r="I22" s="789"/>
    </row>
    <row r="24" spans="1:2" ht="11.25">
      <c r="A24" s="772" t="s">
        <v>316</v>
      </c>
      <c r="B24" s="772"/>
    </row>
  </sheetData>
  <sheetProtection/>
  <mergeCells count="6">
    <mergeCell ref="A24:B24"/>
    <mergeCell ref="A1:I1"/>
    <mergeCell ref="A22:I22"/>
    <mergeCell ref="A2:H2"/>
    <mergeCell ref="A3:G3"/>
    <mergeCell ref="K1:M1"/>
  </mergeCells>
  <hyperlinks>
    <hyperlink ref="K1:M1" location="Contents!A1" display="Back to contents"/>
  </hyperlinks>
  <printOptions/>
  <pageMargins left="0.75" right="0.75" top="1" bottom="1" header="0.5" footer="0.5"/>
  <pageSetup fitToHeight="1" fitToWidth="1"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tabColor indexed="34"/>
  </sheetPr>
  <dimension ref="A1:W74"/>
  <sheetViews>
    <sheetView zoomScalePageLayoutView="0" workbookViewId="0" topLeftCell="A1">
      <selection activeCell="A1" sqref="A1:I1"/>
    </sheetView>
  </sheetViews>
  <sheetFormatPr defaultColWidth="9.33203125" defaultRowHeight="11.25"/>
  <cols>
    <col min="1" max="1" width="11.5" style="67" customWidth="1"/>
    <col min="2" max="2" width="11.66015625" style="67" bestFit="1" customWidth="1"/>
    <col min="3" max="8" width="9.66015625" style="67" bestFit="1" customWidth="1"/>
    <col min="9" max="9" width="13.5" style="67" bestFit="1" customWidth="1"/>
    <col min="10" max="10" width="9.66015625" style="67" bestFit="1" customWidth="1"/>
    <col min="11" max="11" width="11.66015625" style="67" bestFit="1" customWidth="1"/>
    <col min="12" max="20" width="9.66015625" style="67" bestFit="1" customWidth="1"/>
    <col min="21" max="16384" width="9.33203125" style="67" customWidth="1"/>
  </cols>
  <sheetData>
    <row r="1" spans="1:13" ht="15.75">
      <c r="A1" s="791" t="s">
        <v>160</v>
      </c>
      <c r="B1" s="791"/>
      <c r="C1" s="791"/>
      <c r="D1" s="791"/>
      <c r="E1" s="791"/>
      <c r="F1" s="791"/>
      <c r="G1" s="791"/>
      <c r="H1" s="791"/>
      <c r="I1" s="791"/>
      <c r="K1" s="582" t="s">
        <v>710</v>
      </c>
      <c r="L1" s="582"/>
      <c r="M1" s="582"/>
    </row>
    <row r="3" spans="1:23" ht="12.75">
      <c r="A3" s="794"/>
      <c r="B3" s="794" t="s">
        <v>121</v>
      </c>
      <c r="C3" s="794"/>
      <c r="D3" s="794"/>
      <c r="E3" s="794"/>
      <c r="F3" s="794"/>
      <c r="G3" s="217"/>
      <c r="H3" s="217"/>
      <c r="I3" s="217"/>
      <c r="J3" s="217"/>
      <c r="K3" s="217"/>
      <c r="L3" s="217"/>
      <c r="M3" s="217"/>
      <c r="N3" s="217"/>
      <c r="O3" s="217"/>
      <c r="P3" s="217"/>
      <c r="Q3" s="217"/>
      <c r="R3" s="217"/>
      <c r="S3" s="217"/>
      <c r="T3" s="217"/>
      <c r="U3" s="217"/>
      <c r="V3" s="217"/>
      <c r="W3" s="217"/>
    </row>
    <row r="4" spans="1:23" ht="25.5">
      <c r="A4" s="794"/>
      <c r="B4" s="517" t="s">
        <v>123</v>
      </c>
      <c r="C4" s="517" t="s">
        <v>124</v>
      </c>
      <c r="D4" s="517" t="s">
        <v>57</v>
      </c>
      <c r="E4" s="517" t="s">
        <v>58</v>
      </c>
      <c r="F4" s="517" t="s">
        <v>119</v>
      </c>
      <c r="G4" s="517" t="s">
        <v>125</v>
      </c>
      <c r="H4" s="517" t="s">
        <v>126</v>
      </c>
      <c r="I4" s="518" t="s">
        <v>122</v>
      </c>
      <c r="J4" s="217"/>
      <c r="K4" s="517" t="s">
        <v>185</v>
      </c>
      <c r="L4" s="217"/>
      <c r="M4" s="217"/>
      <c r="N4" s="217"/>
      <c r="O4" s="217"/>
      <c r="P4" s="217"/>
      <c r="Q4" s="217"/>
      <c r="R4" s="217"/>
      <c r="S4" s="217"/>
      <c r="T4" s="217"/>
      <c r="U4" s="217"/>
      <c r="V4" s="217"/>
      <c r="W4" s="217"/>
    </row>
    <row r="5" spans="1:23" ht="12.75">
      <c r="A5" s="792" t="s">
        <v>161</v>
      </c>
      <c r="B5" s="792"/>
      <c r="C5" s="217"/>
      <c r="D5" s="217"/>
      <c r="E5" s="217"/>
      <c r="F5" s="217"/>
      <c r="G5" s="217"/>
      <c r="H5" s="217"/>
      <c r="I5" s="217"/>
      <c r="J5" s="217"/>
      <c r="K5" s="217"/>
      <c r="L5" s="217"/>
      <c r="M5" s="217"/>
      <c r="N5" s="217"/>
      <c r="O5" s="217"/>
      <c r="P5" s="217"/>
      <c r="Q5" s="217"/>
      <c r="R5" s="217"/>
      <c r="S5" s="217"/>
      <c r="T5" s="217"/>
      <c r="U5" s="217"/>
      <c r="V5" s="217"/>
      <c r="W5" s="217"/>
    </row>
    <row r="6" spans="1:23" ht="12.75">
      <c r="A6" s="517">
        <v>2000</v>
      </c>
      <c r="B6" s="519">
        <v>0</v>
      </c>
      <c r="C6" s="519">
        <v>73</v>
      </c>
      <c r="D6" s="519">
        <v>126</v>
      </c>
      <c r="E6" s="519">
        <v>69</v>
      </c>
      <c r="F6" s="519">
        <v>16</v>
      </c>
      <c r="G6" s="519">
        <v>3</v>
      </c>
      <c r="H6" s="519">
        <v>5</v>
      </c>
      <c r="I6" s="519">
        <v>292</v>
      </c>
      <c r="J6" s="217"/>
      <c r="K6" s="520">
        <f>SUM(C6:G6)</f>
        <v>287</v>
      </c>
      <c r="L6" s="217"/>
      <c r="M6" s="217"/>
      <c r="N6" s="217"/>
      <c r="O6" s="217"/>
      <c r="P6" s="217"/>
      <c r="Q6" s="217"/>
      <c r="R6" s="217"/>
      <c r="S6" s="217"/>
      <c r="T6" s="217"/>
      <c r="U6" s="217"/>
      <c r="V6" s="217"/>
      <c r="W6" s="217"/>
    </row>
    <row r="7" spans="1:23" ht="12.75">
      <c r="A7" s="517">
        <v>2001</v>
      </c>
      <c r="B7" s="521">
        <v>1</v>
      </c>
      <c r="C7" s="521">
        <v>79</v>
      </c>
      <c r="D7" s="521">
        <v>140</v>
      </c>
      <c r="E7" s="521">
        <v>70</v>
      </c>
      <c r="F7" s="521">
        <v>31</v>
      </c>
      <c r="G7" s="521">
        <v>8</v>
      </c>
      <c r="H7" s="521">
        <v>4</v>
      </c>
      <c r="I7" s="521">
        <v>333</v>
      </c>
      <c r="J7" s="217"/>
      <c r="K7" s="520">
        <f aca="true" t="shared" si="0" ref="K7:K19">SUM(C7:G7)</f>
        <v>328</v>
      </c>
      <c r="L7" s="217"/>
      <c r="M7" s="217"/>
      <c r="N7" s="217"/>
      <c r="O7" s="217"/>
      <c r="P7" s="217"/>
      <c r="Q7" s="217"/>
      <c r="R7" s="217"/>
      <c r="S7" s="217"/>
      <c r="T7" s="217"/>
      <c r="U7" s="217"/>
      <c r="V7" s="217"/>
      <c r="W7" s="217"/>
    </row>
    <row r="8" spans="1:23" ht="12.75">
      <c r="A8" s="517">
        <v>2002</v>
      </c>
      <c r="B8" s="521">
        <v>0</v>
      </c>
      <c r="C8" s="521">
        <v>100</v>
      </c>
      <c r="D8" s="521">
        <v>153</v>
      </c>
      <c r="E8" s="521">
        <v>92</v>
      </c>
      <c r="F8" s="521">
        <v>27</v>
      </c>
      <c r="G8" s="521">
        <v>7</v>
      </c>
      <c r="H8" s="521">
        <v>3</v>
      </c>
      <c r="I8" s="521">
        <v>382</v>
      </c>
      <c r="J8" s="217"/>
      <c r="K8" s="520">
        <f t="shared" si="0"/>
        <v>379</v>
      </c>
      <c r="L8" s="217"/>
      <c r="M8" s="217"/>
      <c r="N8" s="217"/>
      <c r="O8" s="217"/>
      <c r="P8" s="217"/>
      <c r="Q8" s="217"/>
      <c r="R8" s="217"/>
      <c r="S8" s="217"/>
      <c r="T8" s="217"/>
      <c r="U8" s="217"/>
      <c r="V8" s="217"/>
      <c r="W8" s="217"/>
    </row>
    <row r="9" spans="1:23" ht="12.75">
      <c r="A9" s="517">
        <v>2003</v>
      </c>
      <c r="B9" s="521">
        <v>0</v>
      </c>
      <c r="C9" s="521">
        <v>78</v>
      </c>
      <c r="D9" s="521">
        <v>123</v>
      </c>
      <c r="E9" s="521">
        <v>81</v>
      </c>
      <c r="F9" s="521">
        <v>20</v>
      </c>
      <c r="G9" s="521">
        <v>11</v>
      </c>
      <c r="H9" s="521">
        <v>6</v>
      </c>
      <c r="I9" s="521">
        <v>319</v>
      </c>
      <c r="J9" s="217"/>
      <c r="K9" s="520">
        <f t="shared" si="0"/>
        <v>313</v>
      </c>
      <c r="L9" s="217"/>
      <c r="M9" s="217"/>
      <c r="N9" s="217"/>
      <c r="O9" s="217"/>
      <c r="P9" s="217"/>
      <c r="Q9" s="217"/>
      <c r="R9" s="217"/>
      <c r="S9" s="217"/>
      <c r="T9" s="217"/>
      <c r="U9" s="217"/>
      <c r="V9" s="217"/>
      <c r="W9" s="217"/>
    </row>
    <row r="10" spans="1:23" ht="12.75">
      <c r="A10" s="517">
        <v>2004</v>
      </c>
      <c r="B10" s="521">
        <v>0</v>
      </c>
      <c r="C10" s="521">
        <v>81</v>
      </c>
      <c r="D10" s="521">
        <v>138</v>
      </c>
      <c r="E10" s="521">
        <v>92</v>
      </c>
      <c r="F10" s="521">
        <v>35</v>
      </c>
      <c r="G10" s="521">
        <v>2</v>
      </c>
      <c r="H10" s="521">
        <v>8</v>
      </c>
      <c r="I10" s="521">
        <v>356</v>
      </c>
      <c r="J10" s="217"/>
      <c r="K10" s="520">
        <f t="shared" si="0"/>
        <v>348</v>
      </c>
      <c r="L10" s="217"/>
      <c r="M10" s="217"/>
      <c r="N10" s="217"/>
      <c r="O10" s="217"/>
      <c r="P10" s="217"/>
      <c r="Q10" s="217"/>
      <c r="R10" s="217"/>
      <c r="S10" s="217"/>
      <c r="T10" s="217"/>
      <c r="U10" s="217"/>
      <c r="V10" s="217"/>
      <c r="W10" s="217"/>
    </row>
    <row r="11" spans="1:23" ht="12.75">
      <c r="A11" s="517">
        <v>2005</v>
      </c>
      <c r="B11" s="521">
        <v>1</v>
      </c>
      <c r="C11" s="521">
        <v>47</v>
      </c>
      <c r="D11" s="521">
        <v>104</v>
      </c>
      <c r="E11" s="521">
        <v>126</v>
      </c>
      <c r="F11" s="521">
        <v>37</v>
      </c>
      <c r="G11" s="521">
        <v>11</v>
      </c>
      <c r="H11" s="521">
        <v>10</v>
      </c>
      <c r="I11" s="521">
        <v>336</v>
      </c>
      <c r="J11" s="217"/>
      <c r="K11" s="520">
        <f t="shared" si="0"/>
        <v>325</v>
      </c>
      <c r="L11" s="217"/>
      <c r="M11" s="217"/>
      <c r="N11" s="217"/>
      <c r="O11" s="217"/>
      <c r="P11" s="217"/>
      <c r="Q11" s="217"/>
      <c r="R11" s="217"/>
      <c r="S11" s="217"/>
      <c r="T11" s="217"/>
      <c r="U11" s="217"/>
      <c r="V11" s="217"/>
      <c r="W11" s="217"/>
    </row>
    <row r="12" spans="1:23" ht="12.75">
      <c r="A12" s="517">
        <v>2006</v>
      </c>
      <c r="B12" s="521">
        <v>0</v>
      </c>
      <c r="C12" s="521">
        <v>69</v>
      </c>
      <c r="D12" s="521">
        <v>154</v>
      </c>
      <c r="E12" s="521">
        <v>127</v>
      </c>
      <c r="F12" s="521">
        <v>54</v>
      </c>
      <c r="G12" s="521">
        <v>15</v>
      </c>
      <c r="H12" s="521">
        <v>1</v>
      </c>
      <c r="I12" s="521">
        <v>420</v>
      </c>
      <c r="J12" s="217"/>
      <c r="K12" s="520">
        <f t="shared" si="0"/>
        <v>419</v>
      </c>
      <c r="L12" s="217"/>
      <c r="M12" s="217"/>
      <c r="N12" s="217"/>
      <c r="O12" s="217"/>
      <c r="P12" s="217"/>
      <c r="Q12" s="217"/>
      <c r="R12" s="217"/>
      <c r="S12" s="217"/>
      <c r="T12" s="217"/>
      <c r="U12" s="217"/>
      <c r="V12" s="217"/>
      <c r="W12" s="217"/>
    </row>
    <row r="13" spans="1:23" ht="12.75">
      <c r="A13" s="517">
        <v>2007</v>
      </c>
      <c r="B13" s="521">
        <v>0</v>
      </c>
      <c r="C13" s="521">
        <v>94</v>
      </c>
      <c r="D13" s="521">
        <v>149</v>
      </c>
      <c r="E13" s="521">
        <v>149</v>
      </c>
      <c r="F13" s="521">
        <v>45</v>
      </c>
      <c r="G13" s="521">
        <v>11</v>
      </c>
      <c r="H13" s="521">
        <v>7</v>
      </c>
      <c r="I13" s="521">
        <v>455</v>
      </c>
      <c r="J13" s="217"/>
      <c r="K13" s="520">
        <f t="shared" si="0"/>
        <v>448</v>
      </c>
      <c r="L13" s="217"/>
      <c r="M13" s="217"/>
      <c r="N13" s="217"/>
      <c r="O13" s="217"/>
      <c r="P13" s="217"/>
      <c r="Q13" s="217"/>
      <c r="R13" s="217"/>
      <c r="S13" s="217"/>
      <c r="T13" s="217"/>
      <c r="U13" s="217"/>
      <c r="V13" s="217"/>
      <c r="W13" s="217"/>
    </row>
    <row r="14" spans="1:23" ht="12.75">
      <c r="A14" s="517">
        <v>2008</v>
      </c>
      <c r="B14" s="521">
        <v>0</v>
      </c>
      <c r="C14" s="521">
        <v>92</v>
      </c>
      <c r="D14" s="521">
        <v>211</v>
      </c>
      <c r="E14" s="521">
        <v>174</v>
      </c>
      <c r="F14" s="521">
        <v>71</v>
      </c>
      <c r="G14" s="521">
        <v>17</v>
      </c>
      <c r="H14" s="521">
        <v>9</v>
      </c>
      <c r="I14" s="521">
        <v>574</v>
      </c>
      <c r="J14" s="217"/>
      <c r="K14" s="520">
        <f t="shared" si="0"/>
        <v>565</v>
      </c>
      <c r="L14" s="217"/>
      <c r="M14" s="217"/>
      <c r="N14" s="217"/>
      <c r="O14" s="217"/>
      <c r="P14" s="217"/>
      <c r="Q14" s="217"/>
      <c r="R14" s="217"/>
      <c r="S14" s="217"/>
      <c r="T14" s="217"/>
      <c r="U14" s="217"/>
      <c r="V14" s="217"/>
      <c r="W14" s="217"/>
    </row>
    <row r="15" spans="1:23" ht="12.75">
      <c r="A15" s="517">
        <v>2009</v>
      </c>
      <c r="B15" s="522">
        <v>2</v>
      </c>
      <c r="C15" s="522">
        <v>69</v>
      </c>
      <c r="D15" s="522">
        <v>178</v>
      </c>
      <c r="E15" s="522">
        <v>189</v>
      </c>
      <c r="F15" s="522">
        <v>78</v>
      </c>
      <c r="G15" s="522">
        <v>20</v>
      </c>
      <c r="H15" s="522">
        <v>9</v>
      </c>
      <c r="I15" s="522">
        <v>545</v>
      </c>
      <c r="J15" s="217"/>
      <c r="K15" s="520">
        <f t="shared" si="0"/>
        <v>534</v>
      </c>
      <c r="L15" s="217"/>
      <c r="M15" s="217"/>
      <c r="N15" s="217"/>
      <c r="O15" s="217"/>
      <c r="P15" s="217"/>
      <c r="Q15" s="217"/>
      <c r="R15" s="217"/>
      <c r="S15" s="217"/>
      <c r="T15" s="217"/>
      <c r="U15" s="217"/>
      <c r="V15" s="217"/>
      <c r="W15" s="217"/>
    </row>
    <row r="16" spans="1:23" ht="12.75">
      <c r="A16" s="517">
        <v>2010</v>
      </c>
      <c r="B16" s="523">
        <v>0</v>
      </c>
      <c r="C16" s="523">
        <v>65</v>
      </c>
      <c r="D16" s="523">
        <v>161</v>
      </c>
      <c r="E16" s="523">
        <v>158</v>
      </c>
      <c r="F16" s="523">
        <v>76</v>
      </c>
      <c r="G16" s="523">
        <v>20</v>
      </c>
      <c r="H16" s="523">
        <v>5</v>
      </c>
      <c r="I16" s="523">
        <v>485</v>
      </c>
      <c r="J16" s="217"/>
      <c r="K16" s="520">
        <f t="shared" si="0"/>
        <v>480</v>
      </c>
      <c r="L16" s="217"/>
      <c r="M16" s="217"/>
      <c r="N16" s="217"/>
      <c r="O16" s="217"/>
      <c r="P16" s="217"/>
      <c r="Q16" s="217"/>
      <c r="R16" s="217"/>
      <c r="S16" s="217"/>
      <c r="T16" s="217"/>
      <c r="U16" s="217"/>
      <c r="V16" s="217"/>
      <c r="W16" s="217"/>
    </row>
    <row r="17" spans="1:23" ht="12.75">
      <c r="A17" s="517">
        <v>2011</v>
      </c>
      <c r="B17" s="523">
        <v>0</v>
      </c>
      <c r="C17" s="523">
        <v>58</v>
      </c>
      <c r="D17" s="523">
        <v>184</v>
      </c>
      <c r="E17" s="523">
        <v>212</v>
      </c>
      <c r="F17" s="523">
        <v>94</v>
      </c>
      <c r="G17" s="523">
        <v>26</v>
      </c>
      <c r="H17" s="523">
        <v>10</v>
      </c>
      <c r="I17" s="523">
        <v>584</v>
      </c>
      <c r="J17" s="217"/>
      <c r="K17" s="520">
        <f t="shared" si="0"/>
        <v>574</v>
      </c>
      <c r="L17" s="217"/>
      <c r="M17" s="217"/>
      <c r="N17" s="217"/>
      <c r="O17" s="217"/>
      <c r="P17" s="217"/>
      <c r="Q17" s="217"/>
      <c r="R17" s="217"/>
      <c r="S17" s="217"/>
      <c r="T17" s="217"/>
      <c r="U17" s="217"/>
      <c r="V17" s="217"/>
      <c r="W17" s="217"/>
    </row>
    <row r="18" spans="1:23" ht="12.75">
      <c r="A18" s="517">
        <v>2012</v>
      </c>
      <c r="B18" s="523">
        <v>0</v>
      </c>
      <c r="C18" s="523">
        <v>46</v>
      </c>
      <c r="D18" s="523">
        <v>171</v>
      </c>
      <c r="E18" s="523">
        <v>199</v>
      </c>
      <c r="F18" s="523">
        <v>115</v>
      </c>
      <c r="G18" s="523">
        <v>34</v>
      </c>
      <c r="H18" s="523">
        <v>16</v>
      </c>
      <c r="I18" s="523">
        <v>581</v>
      </c>
      <c r="J18" s="217"/>
      <c r="K18" s="520">
        <f t="shared" si="0"/>
        <v>565</v>
      </c>
      <c r="L18" s="217"/>
      <c r="M18" s="217"/>
      <c r="N18" s="217"/>
      <c r="O18" s="217"/>
      <c r="P18" s="217"/>
      <c r="Q18" s="217"/>
      <c r="R18" s="217"/>
      <c r="S18" s="217"/>
      <c r="T18" s="217"/>
      <c r="U18" s="217"/>
      <c r="V18" s="217"/>
      <c r="W18" s="217"/>
    </row>
    <row r="19" spans="1:23" ht="12.75">
      <c r="A19" s="517">
        <v>2013</v>
      </c>
      <c r="B19" s="523">
        <v>0</v>
      </c>
      <c r="C19" s="523">
        <v>32</v>
      </c>
      <c r="D19" s="523">
        <v>137</v>
      </c>
      <c r="E19" s="523">
        <v>184</v>
      </c>
      <c r="F19" s="523">
        <v>125</v>
      </c>
      <c r="G19" s="523">
        <v>39</v>
      </c>
      <c r="H19" s="523">
        <v>9</v>
      </c>
      <c r="I19" s="523">
        <v>526</v>
      </c>
      <c r="J19" s="217"/>
      <c r="K19" s="520">
        <f t="shared" si="0"/>
        <v>517</v>
      </c>
      <c r="L19" s="217"/>
      <c r="M19" s="217"/>
      <c r="N19" s="217"/>
      <c r="O19" s="217"/>
      <c r="P19" s="217"/>
      <c r="Q19" s="217"/>
      <c r="R19" s="217"/>
      <c r="S19" s="217"/>
      <c r="T19" s="217"/>
      <c r="U19" s="217"/>
      <c r="V19" s="217"/>
      <c r="W19" s="217"/>
    </row>
    <row r="20" spans="1:23" ht="6"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row>
    <row r="21" spans="1:23" ht="12.75">
      <c r="A21" s="787" t="s">
        <v>679</v>
      </c>
      <c r="B21" s="787"/>
      <c r="C21" s="787"/>
      <c r="D21" s="787"/>
      <c r="E21" s="787"/>
      <c r="F21" s="787"/>
      <c r="G21" s="787"/>
      <c r="H21" s="787"/>
      <c r="I21" s="217"/>
      <c r="J21" s="217"/>
      <c r="K21" s="217"/>
      <c r="L21" s="793" t="s">
        <v>681</v>
      </c>
      <c r="M21" s="793"/>
      <c r="N21" s="793"/>
      <c r="O21" s="793"/>
      <c r="P21" s="793"/>
      <c r="Q21" s="793"/>
      <c r="R21" s="793"/>
      <c r="S21" s="793"/>
      <c r="T21" s="793"/>
      <c r="U21" s="217"/>
      <c r="V21" s="217"/>
      <c r="W21" s="217"/>
    </row>
    <row r="22" spans="1:23" ht="6"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row>
    <row r="23" spans="1:23" ht="25.5">
      <c r="A23" s="524" t="s">
        <v>162</v>
      </c>
      <c r="B23" s="525" t="s">
        <v>133</v>
      </c>
      <c r="C23" s="525" t="s">
        <v>134</v>
      </c>
      <c r="D23" s="525" t="s">
        <v>135</v>
      </c>
      <c r="E23" s="525" t="s">
        <v>136</v>
      </c>
      <c r="F23" s="525" t="s">
        <v>137</v>
      </c>
      <c r="G23" s="525" t="s">
        <v>138</v>
      </c>
      <c r="H23" s="525" t="s">
        <v>139</v>
      </c>
      <c r="I23" s="525" t="s">
        <v>140</v>
      </c>
      <c r="J23" s="525" t="s">
        <v>141</v>
      </c>
      <c r="K23" s="525" t="s">
        <v>142</v>
      </c>
      <c r="L23" s="525" t="s">
        <v>143</v>
      </c>
      <c r="M23" s="525" t="s">
        <v>144</v>
      </c>
      <c r="N23" s="525" t="s">
        <v>145</v>
      </c>
      <c r="O23" s="525" t="s">
        <v>146</v>
      </c>
      <c r="P23" s="525" t="s">
        <v>147</v>
      </c>
      <c r="Q23" s="525" t="s">
        <v>148</v>
      </c>
      <c r="R23" s="525" t="s">
        <v>149</v>
      </c>
      <c r="S23" s="525" t="s">
        <v>150</v>
      </c>
      <c r="T23" s="526" t="s">
        <v>183</v>
      </c>
      <c r="U23" s="526"/>
      <c r="V23" s="217"/>
      <c r="W23" s="217"/>
    </row>
    <row r="24" spans="1:23" ht="12.75">
      <c r="A24" s="527">
        <v>2000</v>
      </c>
      <c r="B24" s="528">
        <v>5062940</v>
      </c>
      <c r="C24" s="528">
        <v>283213</v>
      </c>
      <c r="D24" s="528">
        <v>313342</v>
      </c>
      <c r="E24" s="528">
        <v>322884</v>
      </c>
      <c r="F24" s="528">
        <v>317896</v>
      </c>
      <c r="G24" s="528">
        <v>309605</v>
      </c>
      <c r="H24" s="528">
        <v>329972</v>
      </c>
      <c r="I24" s="528">
        <v>386733</v>
      </c>
      <c r="J24" s="528">
        <v>403058</v>
      </c>
      <c r="K24" s="528">
        <v>371304</v>
      </c>
      <c r="L24" s="528">
        <v>333356</v>
      </c>
      <c r="M24" s="528">
        <v>345863</v>
      </c>
      <c r="N24" s="528">
        <v>282993</v>
      </c>
      <c r="O24" s="528">
        <v>263236</v>
      </c>
      <c r="P24" s="528">
        <v>238638</v>
      </c>
      <c r="Q24" s="528">
        <v>206574</v>
      </c>
      <c r="R24" s="528">
        <v>166177</v>
      </c>
      <c r="S24" s="528">
        <v>100435</v>
      </c>
      <c r="T24" s="528">
        <v>87661</v>
      </c>
      <c r="U24" s="528"/>
      <c r="V24" s="217"/>
      <c r="W24" s="217"/>
    </row>
    <row r="25" spans="1:23" ht="12.75">
      <c r="A25" s="527">
        <v>2001</v>
      </c>
      <c r="B25" s="528">
        <v>5064200</v>
      </c>
      <c r="C25" s="528">
        <v>276261</v>
      </c>
      <c r="D25" s="528">
        <v>305813</v>
      </c>
      <c r="E25" s="528">
        <v>322923</v>
      </c>
      <c r="F25" s="528">
        <v>317605</v>
      </c>
      <c r="G25" s="528">
        <v>315395</v>
      </c>
      <c r="H25" s="528">
        <v>314885</v>
      </c>
      <c r="I25" s="528">
        <v>381237</v>
      </c>
      <c r="J25" s="528">
        <v>403232</v>
      </c>
      <c r="K25" s="528">
        <v>378888</v>
      </c>
      <c r="L25" s="528">
        <v>338208</v>
      </c>
      <c r="M25" s="528">
        <v>350883</v>
      </c>
      <c r="N25" s="528">
        <v>290138</v>
      </c>
      <c r="O25" s="528">
        <v>261551</v>
      </c>
      <c r="P25" s="528">
        <v>239464</v>
      </c>
      <c r="Q25" s="528">
        <v>207178</v>
      </c>
      <c r="R25" s="528">
        <v>165616</v>
      </c>
      <c r="S25" s="528">
        <v>106129</v>
      </c>
      <c r="T25" s="528">
        <v>88794</v>
      </c>
      <c r="U25" s="529"/>
      <c r="V25" s="217"/>
      <c r="W25" s="217"/>
    </row>
    <row r="26" spans="1:23" ht="12.75">
      <c r="A26" s="527">
        <v>2002</v>
      </c>
      <c r="B26" s="528">
        <v>5066000</v>
      </c>
      <c r="C26" s="528">
        <v>269787</v>
      </c>
      <c r="D26" s="528">
        <v>300345</v>
      </c>
      <c r="E26" s="528">
        <v>323015</v>
      </c>
      <c r="F26" s="528">
        <v>318622</v>
      </c>
      <c r="G26" s="528">
        <v>323175</v>
      </c>
      <c r="H26" s="528">
        <v>301370</v>
      </c>
      <c r="I26" s="528">
        <v>370616</v>
      </c>
      <c r="J26" s="528">
        <v>402708</v>
      </c>
      <c r="K26" s="528">
        <v>386179</v>
      </c>
      <c r="L26" s="528">
        <v>346191</v>
      </c>
      <c r="M26" s="528">
        <v>337013</v>
      </c>
      <c r="N26" s="528">
        <v>311947</v>
      </c>
      <c r="O26" s="528">
        <v>262181</v>
      </c>
      <c r="P26" s="528">
        <v>239599</v>
      </c>
      <c r="Q26" s="528">
        <v>209210</v>
      </c>
      <c r="R26" s="528">
        <v>164386</v>
      </c>
      <c r="S26" s="528">
        <v>114348</v>
      </c>
      <c r="T26" s="528">
        <v>85308</v>
      </c>
      <c r="U26" s="528"/>
      <c r="V26" s="217"/>
      <c r="W26" s="217"/>
    </row>
    <row r="27" spans="1:23" ht="12.75">
      <c r="A27" s="527">
        <v>2003</v>
      </c>
      <c r="B27" s="528">
        <v>5068500</v>
      </c>
      <c r="C27" s="528">
        <v>265119</v>
      </c>
      <c r="D27" s="528">
        <v>295753</v>
      </c>
      <c r="E27" s="528">
        <v>320039</v>
      </c>
      <c r="F27" s="528">
        <v>320917</v>
      </c>
      <c r="G27" s="528">
        <v>328485</v>
      </c>
      <c r="H27" s="528">
        <v>293192</v>
      </c>
      <c r="I27" s="528">
        <v>358587</v>
      </c>
      <c r="J27" s="528">
        <v>400344</v>
      </c>
      <c r="K27" s="528">
        <v>392883</v>
      </c>
      <c r="L27" s="528">
        <v>353632</v>
      </c>
      <c r="M27" s="528">
        <v>331541</v>
      </c>
      <c r="N27" s="528">
        <v>323993</v>
      </c>
      <c r="O27" s="528">
        <v>265511</v>
      </c>
      <c r="P27" s="528">
        <v>242220</v>
      </c>
      <c r="Q27" s="528">
        <v>210215</v>
      </c>
      <c r="R27" s="528">
        <v>164579</v>
      </c>
      <c r="S27" s="528">
        <v>117925</v>
      </c>
      <c r="T27" s="528">
        <v>83565</v>
      </c>
      <c r="U27" s="528"/>
      <c r="V27" s="217"/>
      <c r="W27" s="217"/>
    </row>
    <row r="28" spans="1:23" ht="12.75">
      <c r="A28" s="527">
        <v>2004</v>
      </c>
      <c r="B28" s="528">
        <v>5084300</v>
      </c>
      <c r="C28" s="528">
        <v>263727</v>
      </c>
      <c r="D28" s="528">
        <v>292011</v>
      </c>
      <c r="E28" s="528">
        <v>318895</v>
      </c>
      <c r="F28" s="528">
        <v>322560</v>
      </c>
      <c r="G28" s="528">
        <v>330125</v>
      </c>
      <c r="H28" s="528">
        <v>295046</v>
      </c>
      <c r="I28" s="528">
        <v>344901</v>
      </c>
      <c r="J28" s="528">
        <v>396817</v>
      </c>
      <c r="K28" s="528">
        <v>399114</v>
      </c>
      <c r="L28" s="528">
        <v>362085</v>
      </c>
      <c r="M28" s="528">
        <v>330388</v>
      </c>
      <c r="N28" s="528">
        <v>332796</v>
      </c>
      <c r="O28" s="528">
        <v>270608</v>
      </c>
      <c r="P28" s="528">
        <v>244668</v>
      </c>
      <c r="Q28" s="528">
        <v>210492</v>
      </c>
      <c r="R28" s="528">
        <v>165495</v>
      </c>
      <c r="S28" s="528">
        <v>121774</v>
      </c>
      <c r="T28" s="528">
        <v>82798</v>
      </c>
      <c r="U28" s="528"/>
      <c r="V28" s="217"/>
      <c r="W28" s="217"/>
    </row>
    <row r="29" spans="1:23" ht="12.75">
      <c r="A29" s="527">
        <v>2005</v>
      </c>
      <c r="B29" s="528">
        <v>5110200</v>
      </c>
      <c r="C29" s="528">
        <v>265490</v>
      </c>
      <c r="D29" s="528">
        <v>288084</v>
      </c>
      <c r="E29" s="528">
        <v>315466</v>
      </c>
      <c r="F29" s="528">
        <v>322782</v>
      </c>
      <c r="G29" s="528">
        <v>335668</v>
      </c>
      <c r="H29" s="528">
        <v>302808</v>
      </c>
      <c r="I29" s="528">
        <v>334074</v>
      </c>
      <c r="J29" s="528">
        <v>390033</v>
      </c>
      <c r="K29" s="528">
        <v>406050</v>
      </c>
      <c r="L29" s="528">
        <v>370869</v>
      </c>
      <c r="M29" s="528">
        <v>331862</v>
      </c>
      <c r="N29" s="528">
        <v>341288</v>
      </c>
      <c r="O29" s="528">
        <v>273444</v>
      </c>
      <c r="P29" s="528">
        <v>245838</v>
      </c>
      <c r="Q29" s="528">
        <v>211564</v>
      </c>
      <c r="R29" s="528">
        <v>167297</v>
      </c>
      <c r="S29" s="528">
        <v>118987</v>
      </c>
      <c r="T29" s="528">
        <v>88596</v>
      </c>
      <c r="U29" s="528"/>
      <c r="V29" s="217"/>
      <c r="W29" s="217"/>
    </row>
    <row r="30" spans="1:23" ht="12.75">
      <c r="A30" s="527">
        <v>2006</v>
      </c>
      <c r="B30" s="528">
        <v>5133100</v>
      </c>
      <c r="C30" s="528">
        <v>267886</v>
      </c>
      <c r="D30" s="528">
        <v>283178</v>
      </c>
      <c r="E30" s="528">
        <v>310398</v>
      </c>
      <c r="F30" s="528">
        <v>325043</v>
      </c>
      <c r="G30" s="528">
        <v>338405</v>
      </c>
      <c r="H30" s="528">
        <v>312141</v>
      </c>
      <c r="I30" s="528">
        <v>321787</v>
      </c>
      <c r="J30" s="528">
        <v>386500</v>
      </c>
      <c r="K30" s="528">
        <v>407705</v>
      </c>
      <c r="L30" s="528">
        <v>378733</v>
      </c>
      <c r="M30" s="528">
        <v>336594</v>
      </c>
      <c r="N30" s="528">
        <v>346386</v>
      </c>
      <c r="O30" s="528">
        <v>280564</v>
      </c>
      <c r="P30" s="528">
        <v>244327</v>
      </c>
      <c r="Q30" s="528">
        <v>212778</v>
      </c>
      <c r="R30" s="528">
        <v>168619</v>
      </c>
      <c r="S30" s="528">
        <v>118181</v>
      </c>
      <c r="T30" s="528">
        <v>93875</v>
      </c>
      <c r="U30" s="528"/>
      <c r="V30" s="217"/>
      <c r="W30" s="217"/>
    </row>
    <row r="31" spans="1:23" ht="12.75">
      <c r="A31" s="527">
        <v>2007</v>
      </c>
      <c r="B31" s="530">
        <v>5170000</v>
      </c>
      <c r="C31" s="530">
        <v>274302</v>
      </c>
      <c r="D31" s="530">
        <v>277028</v>
      </c>
      <c r="E31" s="530">
        <v>306900</v>
      </c>
      <c r="F31" s="530">
        <v>329240</v>
      </c>
      <c r="G31" s="530">
        <v>341571</v>
      </c>
      <c r="H31" s="530">
        <v>326550</v>
      </c>
      <c r="I31" s="530">
        <v>311600</v>
      </c>
      <c r="J31" s="530">
        <v>379801</v>
      </c>
      <c r="K31" s="530">
        <v>409140</v>
      </c>
      <c r="L31" s="530">
        <v>387054</v>
      </c>
      <c r="M31" s="530">
        <v>345051</v>
      </c>
      <c r="N31" s="530">
        <v>333019</v>
      </c>
      <c r="O31" s="530">
        <v>302739</v>
      </c>
      <c r="P31" s="530">
        <v>245586</v>
      </c>
      <c r="Q31" s="530">
        <v>213871</v>
      </c>
      <c r="R31" s="530">
        <v>171608</v>
      </c>
      <c r="S31" s="530">
        <v>118251</v>
      </c>
      <c r="T31" s="528">
        <v>96689</v>
      </c>
      <c r="U31" s="530"/>
      <c r="V31" s="217"/>
      <c r="W31" s="217"/>
    </row>
    <row r="32" spans="1:23" ht="12.75">
      <c r="A32" s="527">
        <v>2008</v>
      </c>
      <c r="B32" s="530">
        <v>5202900</v>
      </c>
      <c r="C32" s="530">
        <v>282084</v>
      </c>
      <c r="D32" s="530">
        <v>272218</v>
      </c>
      <c r="E32" s="530">
        <v>303782</v>
      </c>
      <c r="F32" s="530">
        <v>329123</v>
      </c>
      <c r="G32" s="530">
        <v>346710</v>
      </c>
      <c r="H32" s="530">
        <v>336499</v>
      </c>
      <c r="I32" s="530">
        <v>306521</v>
      </c>
      <c r="J32" s="530">
        <v>369874</v>
      </c>
      <c r="K32" s="530">
        <v>407768</v>
      </c>
      <c r="L32" s="530">
        <v>395195</v>
      </c>
      <c r="M32" s="530">
        <v>352726</v>
      </c>
      <c r="N32" s="530">
        <v>327680</v>
      </c>
      <c r="O32" s="530">
        <v>314974</v>
      </c>
      <c r="P32" s="530">
        <v>249403</v>
      </c>
      <c r="Q32" s="530">
        <v>216896</v>
      </c>
      <c r="R32" s="530">
        <v>173547</v>
      </c>
      <c r="S32" s="530">
        <v>119216</v>
      </c>
      <c r="T32" s="528">
        <v>98684</v>
      </c>
      <c r="U32" s="530"/>
      <c r="V32" s="217"/>
      <c r="W32" s="217"/>
    </row>
    <row r="33" spans="1:23" ht="12.75">
      <c r="A33" s="527">
        <v>2009</v>
      </c>
      <c r="B33" s="530">
        <v>5231900</v>
      </c>
      <c r="C33" s="530">
        <v>287520</v>
      </c>
      <c r="D33" s="530">
        <v>269583</v>
      </c>
      <c r="E33" s="530">
        <v>300146</v>
      </c>
      <c r="F33" s="530">
        <v>332349</v>
      </c>
      <c r="G33" s="530">
        <v>348755</v>
      </c>
      <c r="H33" s="530">
        <v>340045</v>
      </c>
      <c r="I33" s="530">
        <v>309454</v>
      </c>
      <c r="J33" s="530">
        <v>357483</v>
      </c>
      <c r="K33" s="530">
        <v>403979</v>
      </c>
      <c r="L33" s="530">
        <v>401575</v>
      </c>
      <c r="M33" s="530">
        <v>361107</v>
      </c>
      <c r="N33" s="530">
        <v>326040</v>
      </c>
      <c r="O33" s="530">
        <v>323307</v>
      </c>
      <c r="P33" s="530">
        <v>254004</v>
      </c>
      <c r="Q33" s="530">
        <v>219660</v>
      </c>
      <c r="R33" s="530">
        <v>174778</v>
      </c>
      <c r="S33" s="530">
        <v>120835</v>
      </c>
      <c r="T33" s="528">
        <v>101280</v>
      </c>
      <c r="U33" s="530"/>
      <c r="V33" s="217"/>
      <c r="W33" s="217"/>
    </row>
    <row r="34" spans="1:23" ht="12.75">
      <c r="A34" s="527">
        <v>2010</v>
      </c>
      <c r="B34" s="530">
        <v>5262200</v>
      </c>
      <c r="C34" s="530">
        <v>290899</v>
      </c>
      <c r="D34" s="530">
        <v>269597</v>
      </c>
      <c r="E34" s="530">
        <v>295701</v>
      </c>
      <c r="F34" s="530">
        <v>331830</v>
      </c>
      <c r="G34" s="530">
        <v>353716</v>
      </c>
      <c r="H34" s="530">
        <v>342893</v>
      </c>
      <c r="I34" s="530">
        <v>315532</v>
      </c>
      <c r="J34" s="530">
        <v>346922</v>
      </c>
      <c r="K34" s="530">
        <v>396742</v>
      </c>
      <c r="L34" s="530">
        <v>408456</v>
      </c>
      <c r="M34" s="530">
        <v>369108</v>
      </c>
      <c r="N34" s="530">
        <v>327268</v>
      </c>
      <c r="O34" s="530">
        <v>331314</v>
      </c>
      <c r="P34" s="530">
        <v>256986</v>
      </c>
      <c r="Q34" s="530">
        <v>221094</v>
      </c>
      <c r="R34" s="530">
        <v>177100</v>
      </c>
      <c r="S34" s="530">
        <v>123137</v>
      </c>
      <c r="T34" s="528">
        <v>103905</v>
      </c>
      <c r="U34" s="530"/>
      <c r="V34" s="217"/>
      <c r="W34" s="217"/>
    </row>
    <row r="35" spans="1:23" ht="12.75">
      <c r="A35" s="527">
        <v>2011</v>
      </c>
      <c r="B35" s="530">
        <v>5299900</v>
      </c>
      <c r="C35" s="530">
        <v>293586</v>
      </c>
      <c r="D35" s="530">
        <v>270900</v>
      </c>
      <c r="E35" s="530">
        <v>290266</v>
      </c>
      <c r="F35" s="530">
        <v>326831</v>
      </c>
      <c r="G35" s="530">
        <v>365580</v>
      </c>
      <c r="H35" s="530">
        <v>346349</v>
      </c>
      <c r="I35" s="530">
        <v>323786</v>
      </c>
      <c r="J35" s="530">
        <v>336101</v>
      </c>
      <c r="K35" s="530">
        <v>393664</v>
      </c>
      <c r="L35" s="530">
        <v>410769</v>
      </c>
      <c r="M35" s="530">
        <v>377317</v>
      </c>
      <c r="N35" s="530">
        <v>331924</v>
      </c>
      <c r="O35" s="530">
        <v>336463</v>
      </c>
      <c r="P35" s="530">
        <v>264413</v>
      </c>
      <c r="Q35" s="530">
        <v>220367</v>
      </c>
      <c r="R35" s="530">
        <v>179144</v>
      </c>
      <c r="S35" s="530">
        <v>125396</v>
      </c>
      <c r="T35" s="530">
        <v>107044</v>
      </c>
      <c r="U35" s="531"/>
      <c r="V35" s="530"/>
      <c r="W35" s="217"/>
    </row>
    <row r="36" spans="1:23" ht="12.75">
      <c r="A36" s="527">
        <v>2012</v>
      </c>
      <c r="B36" s="530">
        <v>5313600</v>
      </c>
      <c r="C36" s="530">
        <v>295871</v>
      </c>
      <c r="D36" s="530">
        <v>275541</v>
      </c>
      <c r="E36" s="530">
        <v>281597</v>
      </c>
      <c r="F36" s="530">
        <v>319783</v>
      </c>
      <c r="G36" s="530">
        <v>370639</v>
      </c>
      <c r="H36" s="530">
        <v>347050</v>
      </c>
      <c r="I36" s="530">
        <v>332962</v>
      </c>
      <c r="J36" s="530">
        <v>322008</v>
      </c>
      <c r="K36" s="530">
        <v>385460</v>
      </c>
      <c r="L36" s="530">
        <v>410305</v>
      </c>
      <c r="M36" s="530">
        <v>384707</v>
      </c>
      <c r="N36" s="530">
        <v>339288</v>
      </c>
      <c r="O36" s="530">
        <v>322638</v>
      </c>
      <c r="P36" s="530">
        <v>285732</v>
      </c>
      <c r="Q36" s="530">
        <v>221533</v>
      </c>
      <c r="R36" s="530">
        <v>180611</v>
      </c>
      <c r="S36" s="530">
        <v>128633</v>
      </c>
      <c r="T36" s="530">
        <v>109242</v>
      </c>
      <c r="U36" s="217"/>
      <c r="V36" s="531"/>
      <c r="W36" s="217"/>
    </row>
    <row r="37" spans="1:23" ht="12.75">
      <c r="A37" s="527">
        <v>2013</v>
      </c>
      <c r="B37" s="530">
        <v>5327700</v>
      </c>
      <c r="C37" s="530">
        <v>294281</v>
      </c>
      <c r="D37" s="530">
        <v>282604</v>
      </c>
      <c r="E37" s="530">
        <v>275120</v>
      </c>
      <c r="F37" s="530">
        <v>315594</v>
      </c>
      <c r="G37" s="530">
        <v>368947</v>
      </c>
      <c r="H37" s="530">
        <v>351334</v>
      </c>
      <c r="I37" s="530">
        <v>340574</v>
      </c>
      <c r="J37" s="530">
        <v>314179</v>
      </c>
      <c r="K37" s="530">
        <v>374239</v>
      </c>
      <c r="L37" s="530">
        <v>407814</v>
      </c>
      <c r="M37" s="530">
        <v>392451</v>
      </c>
      <c r="N37" s="530">
        <v>346374</v>
      </c>
      <c r="O37" s="530">
        <v>317327</v>
      </c>
      <c r="P37" s="530">
        <v>297336</v>
      </c>
      <c r="Q37" s="530">
        <v>224900</v>
      </c>
      <c r="R37" s="530">
        <v>183573</v>
      </c>
      <c r="S37" s="530">
        <v>130326</v>
      </c>
      <c r="T37" s="530">
        <v>110727</v>
      </c>
      <c r="U37" s="217"/>
      <c r="V37" s="531"/>
      <c r="W37" s="217"/>
    </row>
    <row r="38" spans="1:23" ht="6" customHeight="1">
      <c r="A38" s="217"/>
      <c r="B38" s="217"/>
      <c r="C38" s="217"/>
      <c r="D38" s="217"/>
      <c r="E38" s="217"/>
      <c r="F38" s="217"/>
      <c r="G38" s="217"/>
      <c r="H38" s="217"/>
      <c r="I38" s="217"/>
      <c r="J38" s="217"/>
      <c r="K38" s="217"/>
      <c r="L38" s="217"/>
      <c r="M38" s="217"/>
      <c r="N38" s="217"/>
      <c r="O38" s="217"/>
      <c r="P38" s="217"/>
      <c r="Q38" s="217"/>
      <c r="R38" s="217"/>
      <c r="S38" s="217"/>
      <c r="T38" s="217"/>
      <c r="U38" s="217"/>
      <c r="V38" s="490"/>
      <c r="W38" s="217"/>
    </row>
    <row r="39" spans="1:23" ht="12.75">
      <c r="A39" s="787" t="s">
        <v>680</v>
      </c>
      <c r="B39" s="787"/>
      <c r="C39" s="787"/>
      <c r="D39" s="787"/>
      <c r="E39" s="787"/>
      <c r="F39" s="787"/>
      <c r="G39" s="787"/>
      <c r="H39" s="787"/>
      <c r="I39" s="217"/>
      <c r="J39" s="217"/>
      <c r="K39" s="217"/>
      <c r="L39" s="217"/>
      <c r="M39" s="217"/>
      <c r="N39" s="217"/>
      <c r="O39" s="217"/>
      <c r="P39" s="217"/>
      <c r="Q39" s="217"/>
      <c r="R39" s="217"/>
      <c r="S39" s="217"/>
      <c r="T39" s="217"/>
      <c r="U39" s="217"/>
      <c r="V39" s="217"/>
      <c r="W39" s="217"/>
    </row>
    <row r="40" spans="1:23" ht="6" customHeight="1">
      <c r="A40" s="217"/>
      <c r="B40" s="217"/>
      <c r="C40" s="217"/>
      <c r="D40" s="217"/>
      <c r="E40" s="217"/>
      <c r="F40" s="217"/>
      <c r="G40" s="217"/>
      <c r="H40" s="217"/>
      <c r="I40" s="217"/>
      <c r="J40" s="217"/>
      <c r="K40" s="217"/>
      <c r="L40" s="217"/>
      <c r="M40" s="217"/>
      <c r="N40" s="217"/>
      <c r="O40" s="217"/>
      <c r="P40" s="217"/>
      <c r="Q40" s="217"/>
      <c r="R40" s="217"/>
      <c r="S40" s="217"/>
      <c r="T40" s="217"/>
      <c r="U40" s="217"/>
      <c r="V40" s="217"/>
      <c r="W40" s="217"/>
    </row>
    <row r="41" spans="1:23" ht="38.25">
      <c r="A41" s="217"/>
      <c r="B41" s="217"/>
      <c r="C41" s="217" t="s">
        <v>153</v>
      </c>
      <c r="D41" s="217" t="s">
        <v>154</v>
      </c>
      <c r="E41" s="217" t="s">
        <v>155</v>
      </c>
      <c r="F41" s="217" t="s">
        <v>156</v>
      </c>
      <c r="G41" s="217" t="s">
        <v>157</v>
      </c>
      <c r="H41" s="217"/>
      <c r="I41" s="505" t="s">
        <v>158</v>
      </c>
      <c r="J41" s="217"/>
      <c r="K41" s="505" t="s">
        <v>184</v>
      </c>
      <c r="L41" s="217"/>
      <c r="M41" s="217"/>
      <c r="N41" s="217"/>
      <c r="O41" s="217"/>
      <c r="P41" s="217"/>
      <c r="Q41" s="217"/>
      <c r="R41" s="217"/>
      <c r="S41" s="217"/>
      <c r="T41" s="217"/>
      <c r="U41" s="217"/>
      <c r="V41" s="217"/>
      <c r="W41" s="217"/>
    </row>
    <row r="42" spans="1:23" ht="12.75">
      <c r="A42" s="520">
        <f aca="true" t="shared" si="1" ref="A42:A55">A24</f>
        <v>2000</v>
      </c>
      <c r="B42" s="217"/>
      <c r="C42" s="532">
        <f aca="true" t="shared" si="2" ref="C42:C54">F24+G24</f>
        <v>627501</v>
      </c>
      <c r="D42" s="532">
        <f aca="true" t="shared" si="3" ref="D42:D54">H24+I24</f>
        <v>716705</v>
      </c>
      <c r="E42" s="532">
        <f aca="true" t="shared" si="4" ref="E42:E54">J24+K24</f>
        <v>774362</v>
      </c>
      <c r="F42" s="532">
        <f aca="true" t="shared" si="5" ref="F42:F54">L24+M24</f>
        <v>679219</v>
      </c>
      <c r="G42" s="532">
        <f aca="true" t="shared" si="6" ref="G42:G54">N24+O24</f>
        <v>546229</v>
      </c>
      <c r="H42" s="217"/>
      <c r="I42" s="532">
        <f aca="true" t="shared" si="7" ref="I42:I54">B24</f>
        <v>5062940</v>
      </c>
      <c r="J42" s="217"/>
      <c r="K42" s="532">
        <f aca="true" t="shared" si="8" ref="K42:K53">SUM(C42:G42)</f>
        <v>3344016</v>
      </c>
      <c r="L42" s="217"/>
      <c r="M42" s="217"/>
      <c r="N42" s="217"/>
      <c r="O42" s="217"/>
      <c r="P42" s="217"/>
      <c r="Q42" s="217"/>
      <c r="R42" s="217"/>
      <c r="S42" s="217"/>
      <c r="T42" s="217"/>
      <c r="U42" s="217"/>
      <c r="V42" s="217"/>
      <c r="W42" s="217"/>
    </row>
    <row r="43" spans="1:23" ht="12.75">
      <c r="A43" s="520">
        <f t="shared" si="1"/>
        <v>2001</v>
      </c>
      <c r="B43" s="217"/>
      <c r="C43" s="532">
        <f t="shared" si="2"/>
        <v>633000</v>
      </c>
      <c r="D43" s="532">
        <f t="shared" si="3"/>
        <v>696122</v>
      </c>
      <c r="E43" s="532">
        <f t="shared" si="4"/>
        <v>782120</v>
      </c>
      <c r="F43" s="532">
        <f t="shared" si="5"/>
        <v>689091</v>
      </c>
      <c r="G43" s="532">
        <f t="shared" si="6"/>
        <v>551689</v>
      </c>
      <c r="H43" s="217"/>
      <c r="I43" s="532">
        <f t="shared" si="7"/>
        <v>5064200</v>
      </c>
      <c r="J43" s="217"/>
      <c r="K43" s="532">
        <f t="shared" si="8"/>
        <v>3352022</v>
      </c>
      <c r="L43" s="217"/>
      <c r="M43" s="217"/>
      <c r="N43" s="217"/>
      <c r="O43" s="217"/>
      <c r="P43" s="217"/>
      <c r="Q43" s="217"/>
      <c r="R43" s="217"/>
      <c r="S43" s="217"/>
      <c r="T43" s="217"/>
      <c r="U43" s="217"/>
      <c r="V43" s="217"/>
      <c r="W43" s="217"/>
    </row>
    <row r="44" spans="1:23" ht="12.75">
      <c r="A44" s="520">
        <f t="shared" si="1"/>
        <v>2002</v>
      </c>
      <c r="B44" s="217"/>
      <c r="C44" s="532">
        <f t="shared" si="2"/>
        <v>641797</v>
      </c>
      <c r="D44" s="532">
        <f t="shared" si="3"/>
        <v>671986</v>
      </c>
      <c r="E44" s="532">
        <f t="shared" si="4"/>
        <v>788887</v>
      </c>
      <c r="F44" s="532">
        <f t="shared" si="5"/>
        <v>683204</v>
      </c>
      <c r="G44" s="532">
        <f t="shared" si="6"/>
        <v>574128</v>
      </c>
      <c r="H44" s="217"/>
      <c r="I44" s="532">
        <f t="shared" si="7"/>
        <v>5066000</v>
      </c>
      <c r="J44" s="217"/>
      <c r="K44" s="532">
        <f t="shared" si="8"/>
        <v>3360002</v>
      </c>
      <c r="L44" s="217"/>
      <c r="M44" s="217"/>
      <c r="N44" s="217"/>
      <c r="O44" s="217"/>
      <c r="P44" s="217"/>
      <c r="Q44" s="217"/>
      <c r="R44" s="217"/>
      <c r="S44" s="217"/>
      <c r="T44" s="217"/>
      <c r="U44" s="217"/>
      <c r="V44" s="217"/>
      <c r="W44" s="217"/>
    </row>
    <row r="45" spans="1:23" ht="12.75">
      <c r="A45" s="520">
        <f t="shared" si="1"/>
        <v>2003</v>
      </c>
      <c r="B45" s="217"/>
      <c r="C45" s="532">
        <f t="shared" si="2"/>
        <v>649402</v>
      </c>
      <c r="D45" s="532">
        <f t="shared" si="3"/>
        <v>651779</v>
      </c>
      <c r="E45" s="532">
        <f t="shared" si="4"/>
        <v>793227</v>
      </c>
      <c r="F45" s="532">
        <f t="shared" si="5"/>
        <v>685173</v>
      </c>
      <c r="G45" s="532">
        <f t="shared" si="6"/>
        <v>589504</v>
      </c>
      <c r="H45" s="217"/>
      <c r="I45" s="532">
        <f t="shared" si="7"/>
        <v>5068500</v>
      </c>
      <c r="J45" s="217"/>
      <c r="K45" s="532">
        <f t="shared" si="8"/>
        <v>3369085</v>
      </c>
      <c r="L45" s="217"/>
      <c r="M45" s="217"/>
      <c r="N45" s="217"/>
      <c r="O45" s="217"/>
      <c r="P45" s="217"/>
      <c r="Q45" s="217"/>
      <c r="R45" s="217"/>
      <c r="S45" s="217"/>
      <c r="T45" s="217"/>
      <c r="U45" s="217"/>
      <c r="V45" s="217"/>
      <c r="W45" s="217"/>
    </row>
    <row r="46" spans="1:23" ht="12.75">
      <c r="A46" s="520">
        <f t="shared" si="1"/>
        <v>2004</v>
      </c>
      <c r="B46" s="217"/>
      <c r="C46" s="532">
        <f t="shared" si="2"/>
        <v>652685</v>
      </c>
      <c r="D46" s="532">
        <f t="shared" si="3"/>
        <v>639947</v>
      </c>
      <c r="E46" s="532">
        <f t="shared" si="4"/>
        <v>795931</v>
      </c>
      <c r="F46" s="532">
        <f t="shared" si="5"/>
        <v>692473</v>
      </c>
      <c r="G46" s="532">
        <f t="shared" si="6"/>
        <v>603404</v>
      </c>
      <c r="H46" s="217"/>
      <c r="I46" s="532">
        <f t="shared" si="7"/>
        <v>5084300</v>
      </c>
      <c r="J46" s="217"/>
      <c r="K46" s="532">
        <f t="shared" si="8"/>
        <v>3384440</v>
      </c>
      <c r="L46" s="217"/>
      <c r="M46" s="217"/>
      <c r="N46" s="217"/>
      <c r="O46" s="217"/>
      <c r="P46" s="217"/>
      <c r="Q46" s="217"/>
      <c r="R46" s="217"/>
      <c r="S46" s="217"/>
      <c r="T46" s="217"/>
      <c r="U46" s="217"/>
      <c r="V46" s="217"/>
      <c r="W46" s="217"/>
    </row>
    <row r="47" spans="1:23" ht="12.75">
      <c r="A47" s="520">
        <f t="shared" si="1"/>
        <v>2005</v>
      </c>
      <c r="B47" s="217"/>
      <c r="C47" s="532">
        <f t="shared" si="2"/>
        <v>658450</v>
      </c>
      <c r="D47" s="532">
        <f t="shared" si="3"/>
        <v>636882</v>
      </c>
      <c r="E47" s="532">
        <f t="shared" si="4"/>
        <v>796083</v>
      </c>
      <c r="F47" s="532">
        <f t="shared" si="5"/>
        <v>702731</v>
      </c>
      <c r="G47" s="532">
        <f t="shared" si="6"/>
        <v>614732</v>
      </c>
      <c r="H47" s="217"/>
      <c r="I47" s="532">
        <f t="shared" si="7"/>
        <v>5110200</v>
      </c>
      <c r="J47" s="217"/>
      <c r="K47" s="532">
        <f t="shared" si="8"/>
        <v>3408878</v>
      </c>
      <c r="L47" s="217"/>
      <c r="M47" s="217"/>
      <c r="N47" s="217"/>
      <c r="O47" s="217"/>
      <c r="P47" s="217"/>
      <c r="Q47" s="217"/>
      <c r="R47" s="217"/>
      <c r="S47" s="217"/>
      <c r="T47" s="217"/>
      <c r="U47" s="217"/>
      <c r="V47" s="217"/>
      <c r="W47" s="217"/>
    </row>
    <row r="48" spans="1:23" ht="12.75">
      <c r="A48" s="520">
        <f t="shared" si="1"/>
        <v>2006</v>
      </c>
      <c r="B48" s="217"/>
      <c r="C48" s="532">
        <f t="shared" si="2"/>
        <v>663448</v>
      </c>
      <c r="D48" s="532">
        <f t="shared" si="3"/>
        <v>633928</v>
      </c>
      <c r="E48" s="532">
        <f t="shared" si="4"/>
        <v>794205</v>
      </c>
      <c r="F48" s="532">
        <f t="shared" si="5"/>
        <v>715327</v>
      </c>
      <c r="G48" s="532">
        <f t="shared" si="6"/>
        <v>626950</v>
      </c>
      <c r="H48" s="217"/>
      <c r="I48" s="532">
        <f t="shared" si="7"/>
        <v>5133100</v>
      </c>
      <c r="J48" s="217"/>
      <c r="K48" s="532">
        <f t="shared" si="8"/>
        <v>3433858</v>
      </c>
      <c r="L48" s="217"/>
      <c r="M48" s="217"/>
      <c r="N48" s="217"/>
      <c r="O48" s="217"/>
      <c r="P48" s="217"/>
      <c r="Q48" s="217"/>
      <c r="R48" s="217"/>
      <c r="S48" s="217"/>
      <c r="T48" s="217"/>
      <c r="U48" s="217"/>
      <c r="V48" s="217"/>
      <c r="W48" s="217"/>
    </row>
    <row r="49" spans="1:23" ht="12.75">
      <c r="A49" s="520">
        <f t="shared" si="1"/>
        <v>2007</v>
      </c>
      <c r="B49" s="217"/>
      <c r="C49" s="532">
        <f t="shared" si="2"/>
        <v>670811</v>
      </c>
      <c r="D49" s="532">
        <f t="shared" si="3"/>
        <v>638150</v>
      </c>
      <c r="E49" s="532">
        <f t="shared" si="4"/>
        <v>788941</v>
      </c>
      <c r="F49" s="532">
        <f t="shared" si="5"/>
        <v>732105</v>
      </c>
      <c r="G49" s="532">
        <f t="shared" si="6"/>
        <v>635758</v>
      </c>
      <c r="H49" s="217"/>
      <c r="I49" s="532">
        <f t="shared" si="7"/>
        <v>5170000</v>
      </c>
      <c r="J49" s="217"/>
      <c r="K49" s="532">
        <f t="shared" si="8"/>
        <v>3465765</v>
      </c>
      <c r="L49" s="217"/>
      <c r="M49" s="217"/>
      <c r="N49" s="217"/>
      <c r="O49" s="217"/>
      <c r="P49" s="217"/>
      <c r="Q49" s="217"/>
      <c r="R49" s="217"/>
      <c r="S49" s="217"/>
      <c r="T49" s="217"/>
      <c r="U49" s="217"/>
      <c r="V49" s="217"/>
      <c r="W49" s="217"/>
    </row>
    <row r="50" spans="1:23" ht="12.75">
      <c r="A50" s="520">
        <f t="shared" si="1"/>
        <v>2008</v>
      </c>
      <c r="B50" s="217"/>
      <c r="C50" s="532">
        <f t="shared" si="2"/>
        <v>675833</v>
      </c>
      <c r="D50" s="532">
        <f t="shared" si="3"/>
        <v>643020</v>
      </c>
      <c r="E50" s="532">
        <f t="shared" si="4"/>
        <v>777642</v>
      </c>
      <c r="F50" s="532">
        <f t="shared" si="5"/>
        <v>747921</v>
      </c>
      <c r="G50" s="532">
        <f t="shared" si="6"/>
        <v>642654</v>
      </c>
      <c r="H50" s="217"/>
      <c r="I50" s="532">
        <f t="shared" si="7"/>
        <v>5202900</v>
      </c>
      <c r="J50" s="217"/>
      <c r="K50" s="532">
        <f t="shared" si="8"/>
        <v>3487070</v>
      </c>
      <c r="L50" s="217"/>
      <c r="M50" s="217"/>
      <c r="N50" s="217"/>
      <c r="O50" s="217"/>
      <c r="P50" s="217"/>
      <c r="Q50" s="217"/>
      <c r="R50" s="217"/>
      <c r="S50" s="217"/>
      <c r="T50" s="217"/>
      <c r="U50" s="217"/>
      <c r="V50" s="217"/>
      <c r="W50" s="217"/>
    </row>
    <row r="51" spans="1:23" ht="12.75">
      <c r="A51" s="520">
        <f t="shared" si="1"/>
        <v>2009</v>
      </c>
      <c r="B51" s="217"/>
      <c r="C51" s="532">
        <f t="shared" si="2"/>
        <v>681104</v>
      </c>
      <c r="D51" s="532">
        <f t="shared" si="3"/>
        <v>649499</v>
      </c>
      <c r="E51" s="532">
        <f t="shared" si="4"/>
        <v>761462</v>
      </c>
      <c r="F51" s="532">
        <f t="shared" si="5"/>
        <v>762682</v>
      </c>
      <c r="G51" s="532">
        <f t="shared" si="6"/>
        <v>649347</v>
      </c>
      <c r="H51" s="217"/>
      <c r="I51" s="532">
        <f t="shared" si="7"/>
        <v>5231900</v>
      </c>
      <c r="J51" s="217"/>
      <c r="K51" s="532">
        <f t="shared" si="8"/>
        <v>3504094</v>
      </c>
      <c r="L51" s="217"/>
      <c r="M51" s="217"/>
      <c r="N51" s="217"/>
      <c r="O51" s="217"/>
      <c r="P51" s="217"/>
      <c r="Q51" s="217"/>
      <c r="R51" s="217"/>
      <c r="S51" s="217"/>
      <c r="T51" s="217"/>
      <c r="U51" s="217"/>
      <c r="V51" s="217"/>
      <c r="W51" s="217"/>
    </row>
    <row r="52" spans="1:23" ht="12.75">
      <c r="A52" s="520">
        <f t="shared" si="1"/>
        <v>2010</v>
      </c>
      <c r="B52" s="217"/>
      <c r="C52" s="532">
        <f t="shared" si="2"/>
        <v>685546</v>
      </c>
      <c r="D52" s="532">
        <f t="shared" si="3"/>
        <v>658425</v>
      </c>
      <c r="E52" s="532">
        <f t="shared" si="4"/>
        <v>743664</v>
      </c>
      <c r="F52" s="532">
        <f t="shared" si="5"/>
        <v>777564</v>
      </c>
      <c r="G52" s="532">
        <f t="shared" si="6"/>
        <v>658582</v>
      </c>
      <c r="H52" s="217"/>
      <c r="I52" s="532">
        <f t="shared" si="7"/>
        <v>5262200</v>
      </c>
      <c r="J52" s="217"/>
      <c r="K52" s="532">
        <f t="shared" si="8"/>
        <v>3523781</v>
      </c>
      <c r="L52" s="217"/>
      <c r="M52" s="217"/>
      <c r="N52" s="217"/>
      <c r="O52" s="217"/>
      <c r="P52" s="217"/>
      <c r="Q52" s="217"/>
      <c r="R52" s="217"/>
      <c r="S52" s="217"/>
      <c r="T52" s="217"/>
      <c r="U52" s="217"/>
      <c r="V52" s="217"/>
      <c r="W52" s="217"/>
    </row>
    <row r="53" spans="1:23" ht="12.75">
      <c r="A53" s="520">
        <f t="shared" si="1"/>
        <v>2011</v>
      </c>
      <c r="B53" s="217"/>
      <c r="C53" s="532">
        <f t="shared" si="2"/>
        <v>692411</v>
      </c>
      <c r="D53" s="532">
        <f t="shared" si="3"/>
        <v>670135</v>
      </c>
      <c r="E53" s="532">
        <f t="shared" si="4"/>
        <v>729765</v>
      </c>
      <c r="F53" s="532">
        <f t="shared" si="5"/>
        <v>788086</v>
      </c>
      <c r="G53" s="532">
        <f t="shared" si="6"/>
        <v>668387</v>
      </c>
      <c r="H53" s="217"/>
      <c r="I53" s="532">
        <f t="shared" si="7"/>
        <v>5299900</v>
      </c>
      <c r="J53" s="217"/>
      <c r="K53" s="532">
        <f t="shared" si="8"/>
        <v>3548784</v>
      </c>
      <c r="L53" s="217"/>
      <c r="M53" s="217"/>
      <c r="N53" s="217"/>
      <c r="O53" s="217"/>
      <c r="P53" s="217"/>
      <c r="Q53" s="217"/>
      <c r="R53" s="217"/>
      <c r="S53" s="217"/>
      <c r="T53" s="217"/>
      <c r="U53" s="217"/>
      <c r="V53" s="217"/>
      <c r="W53" s="217"/>
    </row>
    <row r="54" spans="1:23" ht="12.75">
      <c r="A54" s="520">
        <f t="shared" si="1"/>
        <v>2012</v>
      </c>
      <c r="B54" s="217"/>
      <c r="C54" s="532">
        <f t="shared" si="2"/>
        <v>690422</v>
      </c>
      <c r="D54" s="532">
        <f t="shared" si="3"/>
        <v>680012</v>
      </c>
      <c r="E54" s="532">
        <f t="shared" si="4"/>
        <v>707468</v>
      </c>
      <c r="F54" s="532">
        <f t="shared" si="5"/>
        <v>795012</v>
      </c>
      <c r="G54" s="532">
        <f t="shared" si="6"/>
        <v>661926</v>
      </c>
      <c r="H54" s="217"/>
      <c r="I54" s="532">
        <f t="shared" si="7"/>
        <v>5313600</v>
      </c>
      <c r="J54" s="217"/>
      <c r="K54" s="532">
        <f>SUM(C54:G54)</f>
        <v>3534840</v>
      </c>
      <c r="L54" s="217"/>
      <c r="M54" s="217"/>
      <c r="N54" s="217"/>
      <c r="O54" s="217"/>
      <c r="P54" s="217"/>
      <c r="Q54" s="217"/>
      <c r="R54" s="217"/>
      <c r="S54" s="217"/>
      <c r="T54" s="217"/>
      <c r="U54" s="217"/>
      <c r="V54" s="217"/>
      <c r="W54" s="217"/>
    </row>
    <row r="55" spans="1:23" ht="12.75">
      <c r="A55" s="520">
        <f t="shared" si="1"/>
        <v>2013</v>
      </c>
      <c r="B55" s="217"/>
      <c r="C55" s="532">
        <f>F37+G37</f>
        <v>684541</v>
      </c>
      <c r="D55" s="532">
        <f>H37+I37</f>
        <v>691908</v>
      </c>
      <c r="E55" s="532">
        <f>J37+K37</f>
        <v>688418</v>
      </c>
      <c r="F55" s="532">
        <f>L37+M37</f>
        <v>800265</v>
      </c>
      <c r="G55" s="532">
        <f>N37+O37</f>
        <v>663701</v>
      </c>
      <c r="H55" s="217"/>
      <c r="I55" s="532">
        <f>B37</f>
        <v>5327700</v>
      </c>
      <c r="J55" s="217"/>
      <c r="K55" s="532">
        <f>SUM(C55:G55)</f>
        <v>3528833</v>
      </c>
      <c r="L55" s="217"/>
      <c r="M55" s="217"/>
      <c r="N55" s="217"/>
      <c r="O55" s="217"/>
      <c r="P55" s="217"/>
      <c r="Q55" s="217"/>
      <c r="R55" s="217"/>
      <c r="S55" s="217"/>
      <c r="T55" s="217"/>
      <c r="U55" s="217"/>
      <c r="V55" s="217"/>
      <c r="W55" s="217"/>
    </row>
    <row r="56" spans="1:23" ht="6" customHeight="1">
      <c r="A56" s="217"/>
      <c r="B56" s="217"/>
      <c r="C56" s="217"/>
      <c r="D56" s="217"/>
      <c r="E56" s="217"/>
      <c r="F56" s="217"/>
      <c r="G56" s="217"/>
      <c r="H56" s="217"/>
      <c r="I56" s="217"/>
      <c r="J56" s="217"/>
      <c r="K56" s="217"/>
      <c r="L56" s="217"/>
      <c r="M56" s="217"/>
      <c r="N56" s="217"/>
      <c r="O56" s="217"/>
      <c r="P56" s="217"/>
      <c r="Q56" s="217"/>
      <c r="R56" s="217"/>
      <c r="S56" s="217"/>
      <c r="T56" s="217"/>
      <c r="U56" s="217"/>
      <c r="V56" s="217"/>
      <c r="W56" s="217"/>
    </row>
    <row r="57" spans="1:23" ht="12.75">
      <c r="A57" s="787" t="s">
        <v>163</v>
      </c>
      <c r="B57" s="787"/>
      <c r="C57" s="787"/>
      <c r="D57" s="787"/>
      <c r="E57" s="787"/>
      <c r="F57" s="217"/>
      <c r="G57" s="217"/>
      <c r="H57" s="217"/>
      <c r="I57" s="217"/>
      <c r="J57" s="217"/>
      <c r="K57" s="217"/>
      <c r="L57" s="217"/>
      <c r="M57" s="217"/>
      <c r="N57" s="217"/>
      <c r="O57" s="217"/>
      <c r="P57" s="217"/>
      <c r="Q57" s="217"/>
      <c r="R57" s="217"/>
      <c r="S57" s="217"/>
      <c r="T57" s="217"/>
      <c r="U57" s="217"/>
      <c r="V57" s="217"/>
      <c r="W57" s="217"/>
    </row>
    <row r="58" spans="1:23" ht="6" customHeight="1">
      <c r="A58" s="217"/>
      <c r="B58" s="217"/>
      <c r="C58" s="217"/>
      <c r="D58" s="217"/>
      <c r="E58" s="217"/>
      <c r="F58" s="217"/>
      <c r="G58" s="217"/>
      <c r="H58" s="217"/>
      <c r="I58" s="217"/>
      <c r="J58" s="217"/>
      <c r="K58" s="217"/>
      <c r="L58" s="217"/>
      <c r="M58" s="217"/>
      <c r="N58" s="217"/>
      <c r="O58" s="217"/>
      <c r="P58" s="217"/>
      <c r="Q58" s="217"/>
      <c r="R58" s="217"/>
      <c r="S58" s="217"/>
      <c r="T58" s="217"/>
      <c r="U58" s="217"/>
      <c r="V58" s="217"/>
      <c r="W58" s="217"/>
    </row>
    <row r="59" spans="1:23" ht="12.75">
      <c r="A59" s="520">
        <f>A42</f>
        <v>2000</v>
      </c>
      <c r="B59" s="217"/>
      <c r="C59" s="533">
        <f aca="true" t="shared" si="9" ref="C59:G72">1000*C6/C42</f>
        <v>0.11633447596099449</v>
      </c>
      <c r="D59" s="533">
        <f t="shared" si="9"/>
        <v>0.17580454998918663</v>
      </c>
      <c r="E59" s="533">
        <f t="shared" si="9"/>
        <v>0.08910561210389972</v>
      </c>
      <c r="F59" s="533">
        <f t="shared" si="9"/>
        <v>0.023556467059961516</v>
      </c>
      <c r="G59" s="533">
        <f t="shared" si="9"/>
        <v>0.005492201988543267</v>
      </c>
      <c r="H59" s="217"/>
      <c r="I59" s="533">
        <f aca="true" t="shared" si="10" ref="I59:I72">1000*I6/I42</f>
        <v>0.057673999691878634</v>
      </c>
      <c r="J59" s="217"/>
      <c r="K59" s="533">
        <f aca="true" t="shared" si="11" ref="K59:K72">1000*K6/K42</f>
        <v>0.08582494820598945</v>
      </c>
      <c r="L59" s="217"/>
      <c r="M59" s="217"/>
      <c r="N59" s="217"/>
      <c r="O59" s="217"/>
      <c r="P59" s="217"/>
      <c r="Q59" s="217"/>
      <c r="R59" s="217"/>
      <c r="S59" s="217"/>
      <c r="T59" s="217"/>
      <c r="U59" s="217"/>
      <c r="V59" s="217"/>
      <c r="W59" s="217"/>
    </row>
    <row r="60" spans="1:23" ht="12.75">
      <c r="A60" s="520">
        <f aca="true" t="shared" si="12" ref="A60:A72">A43</f>
        <v>2001</v>
      </c>
      <c r="B60" s="217"/>
      <c r="C60" s="533">
        <f t="shared" si="9"/>
        <v>0.12480252764612954</v>
      </c>
      <c r="D60" s="533">
        <f t="shared" si="9"/>
        <v>0.20111417251573718</v>
      </c>
      <c r="E60" s="533">
        <f t="shared" si="9"/>
        <v>0.08950033242980616</v>
      </c>
      <c r="F60" s="533">
        <f t="shared" si="9"/>
        <v>0.04498680145292857</v>
      </c>
      <c r="G60" s="533">
        <f t="shared" si="9"/>
        <v>0.014500923527567162</v>
      </c>
      <c r="H60" s="217"/>
      <c r="I60" s="533">
        <f t="shared" si="10"/>
        <v>0.06575569685241499</v>
      </c>
      <c r="J60" s="217"/>
      <c r="K60" s="533">
        <f t="shared" si="11"/>
        <v>0.09785138641691493</v>
      </c>
      <c r="L60" s="217"/>
      <c r="M60" s="217"/>
      <c r="N60" s="217"/>
      <c r="O60" s="217"/>
      <c r="P60" s="217"/>
      <c r="Q60" s="217"/>
      <c r="R60" s="217"/>
      <c r="S60" s="217"/>
      <c r="T60" s="217"/>
      <c r="U60" s="217"/>
      <c r="V60" s="217"/>
      <c r="W60" s="217"/>
    </row>
    <row r="61" spans="1:23" ht="12.75">
      <c r="A61" s="520">
        <f t="shared" si="12"/>
        <v>2002</v>
      </c>
      <c r="B61" s="217"/>
      <c r="C61" s="533">
        <f t="shared" si="9"/>
        <v>0.15581250769324256</v>
      </c>
      <c r="D61" s="533">
        <f t="shared" si="9"/>
        <v>0.22768331483096374</v>
      </c>
      <c r="E61" s="533">
        <f t="shared" si="9"/>
        <v>0.11661999754083918</v>
      </c>
      <c r="F61" s="533">
        <f t="shared" si="9"/>
        <v>0.039519674943355135</v>
      </c>
      <c r="G61" s="533">
        <f t="shared" si="9"/>
        <v>0.012192403087813171</v>
      </c>
      <c r="H61" s="217"/>
      <c r="I61" s="533">
        <f t="shared" si="10"/>
        <v>0.07540465850769838</v>
      </c>
      <c r="J61" s="217"/>
      <c r="K61" s="533">
        <f t="shared" si="11"/>
        <v>0.11279755190621911</v>
      </c>
      <c r="L61" s="217"/>
      <c r="M61" s="217"/>
      <c r="N61" s="217"/>
      <c r="O61" s="217"/>
      <c r="P61" s="217"/>
      <c r="Q61" s="217"/>
      <c r="R61" s="217"/>
      <c r="S61" s="217"/>
      <c r="T61" s="217"/>
      <c r="U61" s="217"/>
      <c r="V61" s="217"/>
      <c r="W61" s="217"/>
    </row>
    <row r="62" spans="1:23" ht="12.75">
      <c r="A62" s="520">
        <f t="shared" si="12"/>
        <v>2003</v>
      </c>
      <c r="B62" s="217"/>
      <c r="C62" s="533">
        <f t="shared" si="9"/>
        <v>0.1201105016615286</v>
      </c>
      <c r="D62" s="533">
        <f t="shared" si="9"/>
        <v>0.18871427278264566</v>
      </c>
      <c r="E62" s="533">
        <f t="shared" si="9"/>
        <v>0.10211452711518897</v>
      </c>
      <c r="F62" s="533">
        <f t="shared" si="9"/>
        <v>0.029189708292650177</v>
      </c>
      <c r="G62" s="533">
        <f t="shared" si="9"/>
        <v>0.018659754641189883</v>
      </c>
      <c r="H62" s="217"/>
      <c r="I62" s="533">
        <f t="shared" si="10"/>
        <v>0.06293775278682055</v>
      </c>
      <c r="J62" s="217"/>
      <c r="K62" s="533">
        <f t="shared" si="11"/>
        <v>0.09290356283679396</v>
      </c>
      <c r="L62" s="217"/>
      <c r="M62" s="217"/>
      <c r="N62" s="217"/>
      <c r="O62" s="217"/>
      <c r="P62" s="217"/>
      <c r="Q62" s="217"/>
      <c r="R62" s="217"/>
      <c r="S62" s="217"/>
      <c r="T62" s="217"/>
      <c r="U62" s="217"/>
      <c r="V62" s="217"/>
      <c r="W62" s="217"/>
    </row>
    <row r="63" spans="1:23" ht="12.75">
      <c r="A63" s="520">
        <f t="shared" si="12"/>
        <v>2004</v>
      </c>
      <c r="B63" s="217"/>
      <c r="C63" s="533">
        <f t="shared" si="9"/>
        <v>0.12410274481564613</v>
      </c>
      <c r="D63" s="533">
        <f t="shared" si="9"/>
        <v>0.21564285792417184</v>
      </c>
      <c r="E63" s="533">
        <f t="shared" si="9"/>
        <v>0.11558790900216225</v>
      </c>
      <c r="F63" s="533">
        <f t="shared" si="9"/>
        <v>0.05054348689407385</v>
      </c>
      <c r="G63" s="533">
        <f t="shared" si="9"/>
        <v>0.0033145289060065894</v>
      </c>
      <c r="H63" s="217"/>
      <c r="I63" s="533">
        <f t="shared" si="10"/>
        <v>0.07001947170701965</v>
      </c>
      <c r="J63" s="217"/>
      <c r="K63" s="533">
        <f t="shared" si="11"/>
        <v>0.10282350994551535</v>
      </c>
      <c r="L63" s="217"/>
      <c r="M63" s="217"/>
      <c r="N63" s="217"/>
      <c r="O63" s="217"/>
      <c r="P63" s="217"/>
      <c r="Q63" s="217"/>
      <c r="R63" s="217"/>
      <c r="S63" s="217"/>
      <c r="T63" s="217"/>
      <c r="U63" s="217"/>
      <c r="V63" s="217"/>
      <c r="W63" s="217"/>
    </row>
    <row r="64" spans="1:23" ht="12.75">
      <c r="A64" s="520">
        <f t="shared" si="12"/>
        <v>2005</v>
      </c>
      <c r="B64" s="217"/>
      <c r="C64" s="533">
        <f t="shared" si="9"/>
        <v>0.0713797554863695</v>
      </c>
      <c r="D64" s="533">
        <f t="shared" si="9"/>
        <v>0.16329555553462022</v>
      </c>
      <c r="E64" s="533">
        <f t="shared" si="9"/>
        <v>0.15827495374226055</v>
      </c>
      <c r="F64" s="533">
        <f t="shared" si="9"/>
        <v>0.05265172590934511</v>
      </c>
      <c r="G64" s="533">
        <f t="shared" si="9"/>
        <v>0.017893976562144153</v>
      </c>
      <c r="H64" s="217"/>
      <c r="I64" s="533">
        <f t="shared" si="10"/>
        <v>0.06575085123869907</v>
      </c>
      <c r="J64" s="217"/>
      <c r="K64" s="533">
        <f t="shared" si="11"/>
        <v>0.09533928758964093</v>
      </c>
      <c r="L64" s="217"/>
      <c r="M64" s="217"/>
      <c r="N64" s="217"/>
      <c r="O64" s="217"/>
      <c r="P64" s="217"/>
      <c r="Q64" s="217"/>
      <c r="R64" s="217"/>
      <c r="S64" s="217"/>
      <c r="T64" s="217"/>
      <c r="U64" s="217"/>
      <c r="V64" s="217"/>
      <c r="W64" s="217"/>
    </row>
    <row r="65" spans="1:23" ht="12.75">
      <c r="A65" s="520">
        <f t="shared" si="12"/>
        <v>2006</v>
      </c>
      <c r="B65" s="217"/>
      <c r="C65" s="533">
        <f t="shared" si="9"/>
        <v>0.10400212224620467</v>
      </c>
      <c r="D65" s="533">
        <f t="shared" si="9"/>
        <v>0.24292979644376017</v>
      </c>
      <c r="E65" s="533">
        <f t="shared" si="9"/>
        <v>0.15990833600896495</v>
      </c>
      <c r="F65" s="533">
        <f t="shared" si="9"/>
        <v>0.07548995074979695</v>
      </c>
      <c r="G65" s="533">
        <f t="shared" si="9"/>
        <v>0.023925352898955258</v>
      </c>
      <c r="H65" s="217"/>
      <c r="I65" s="533">
        <f t="shared" si="10"/>
        <v>0.0818219009954998</v>
      </c>
      <c r="J65" s="217"/>
      <c r="K65" s="533">
        <f t="shared" si="11"/>
        <v>0.12202018837121395</v>
      </c>
      <c r="L65" s="217"/>
      <c r="M65" s="217"/>
      <c r="N65" s="217"/>
      <c r="O65" s="217"/>
      <c r="P65" s="217"/>
      <c r="Q65" s="217"/>
      <c r="R65" s="217"/>
      <c r="S65" s="217"/>
      <c r="T65" s="217"/>
      <c r="U65" s="217"/>
      <c r="V65" s="217"/>
      <c r="W65" s="217"/>
    </row>
    <row r="66" spans="1:23" ht="12.75">
      <c r="A66" s="520">
        <f t="shared" si="12"/>
        <v>2007</v>
      </c>
      <c r="B66" s="217"/>
      <c r="C66" s="533">
        <f t="shared" si="9"/>
        <v>0.14012888876300478</v>
      </c>
      <c r="D66" s="533">
        <f t="shared" si="9"/>
        <v>0.2334874245866959</v>
      </c>
      <c r="E66" s="533">
        <f t="shared" si="9"/>
        <v>0.1888607639861536</v>
      </c>
      <c r="F66" s="533">
        <f t="shared" si="9"/>
        <v>0.06146659290675518</v>
      </c>
      <c r="G66" s="533">
        <f t="shared" si="9"/>
        <v>0.017302181018563668</v>
      </c>
      <c r="H66" s="217"/>
      <c r="I66" s="533">
        <f t="shared" si="10"/>
        <v>0.08800773694390715</v>
      </c>
      <c r="J66" s="217"/>
      <c r="K66" s="533">
        <f t="shared" si="11"/>
        <v>0.12926439040154195</v>
      </c>
      <c r="L66" s="217"/>
      <c r="M66" s="217"/>
      <c r="N66" s="217"/>
      <c r="O66" s="217"/>
      <c r="P66" s="217"/>
      <c r="Q66" s="217"/>
      <c r="R66" s="217"/>
      <c r="S66" s="217"/>
      <c r="T66" s="217"/>
      <c r="U66" s="217"/>
      <c r="V66" s="217"/>
      <c r="W66" s="217"/>
    </row>
    <row r="67" spans="1:23" ht="12.75">
      <c r="A67" s="520">
        <f t="shared" si="12"/>
        <v>2008</v>
      </c>
      <c r="B67" s="217"/>
      <c r="C67" s="533">
        <f t="shared" si="9"/>
        <v>0.13612830388572325</v>
      </c>
      <c r="D67" s="533">
        <f t="shared" si="9"/>
        <v>0.3281390936518304</v>
      </c>
      <c r="E67" s="533">
        <f t="shared" si="9"/>
        <v>0.22375334665565902</v>
      </c>
      <c r="F67" s="533">
        <f t="shared" si="9"/>
        <v>0.094929812105824</v>
      </c>
      <c r="G67" s="533">
        <f t="shared" si="9"/>
        <v>0.026452803530360038</v>
      </c>
      <c r="H67" s="217"/>
      <c r="I67" s="533">
        <f t="shared" si="10"/>
        <v>0.11032308904649331</v>
      </c>
      <c r="J67" s="217"/>
      <c r="K67" s="533">
        <f t="shared" si="11"/>
        <v>0.16202714599936335</v>
      </c>
      <c r="L67" s="217"/>
      <c r="M67" s="217"/>
      <c r="N67" s="217"/>
      <c r="O67" s="217"/>
      <c r="P67" s="217"/>
      <c r="Q67" s="217"/>
      <c r="R67" s="217"/>
      <c r="S67" s="217"/>
      <c r="T67" s="217"/>
      <c r="U67" s="217"/>
      <c r="V67" s="217"/>
      <c r="W67" s="217"/>
    </row>
    <row r="68" spans="1:23" ht="12.75">
      <c r="A68" s="520">
        <f t="shared" si="12"/>
        <v>2009</v>
      </c>
      <c r="B68" s="217"/>
      <c r="C68" s="533">
        <f t="shared" si="9"/>
        <v>0.10130611477835984</v>
      </c>
      <c r="D68" s="533">
        <f t="shared" si="9"/>
        <v>0.2740573888489436</v>
      </c>
      <c r="E68" s="533">
        <f t="shared" si="9"/>
        <v>0.24820673914128347</v>
      </c>
      <c r="F68" s="533">
        <f t="shared" si="9"/>
        <v>0.10227067113161187</v>
      </c>
      <c r="G68" s="533">
        <f t="shared" si="9"/>
        <v>0.030800173096972805</v>
      </c>
      <c r="H68" s="217"/>
      <c r="I68" s="533">
        <f t="shared" si="10"/>
        <v>0.10416865765782986</v>
      </c>
      <c r="J68" s="217"/>
      <c r="K68" s="533">
        <f t="shared" si="11"/>
        <v>0.15239317210097675</v>
      </c>
      <c r="L68" s="217"/>
      <c r="M68" s="217"/>
      <c r="N68" s="217"/>
      <c r="O68" s="217"/>
      <c r="P68" s="217"/>
      <c r="Q68" s="217"/>
      <c r="R68" s="217"/>
      <c r="S68" s="217"/>
      <c r="T68" s="217"/>
      <c r="U68" s="217"/>
      <c r="V68" s="217"/>
      <c r="W68" s="217"/>
    </row>
    <row r="69" spans="1:23" ht="12.75">
      <c r="A69" s="520">
        <f t="shared" si="12"/>
        <v>2010</v>
      </c>
      <c r="B69" s="217"/>
      <c r="C69" s="534">
        <f t="shared" si="9"/>
        <v>0.09481493583216881</v>
      </c>
      <c r="D69" s="534">
        <f t="shared" si="9"/>
        <v>0.2445229145308881</v>
      </c>
      <c r="E69" s="534">
        <f t="shared" si="9"/>
        <v>0.21246154177155274</v>
      </c>
      <c r="F69" s="534">
        <f t="shared" si="9"/>
        <v>0.09774115056767031</v>
      </c>
      <c r="G69" s="534">
        <f t="shared" si="9"/>
        <v>0.030368276084071534</v>
      </c>
      <c r="H69" s="217"/>
      <c r="I69" s="534">
        <f t="shared" si="10"/>
        <v>0.09216677435293223</v>
      </c>
      <c r="J69" s="217"/>
      <c r="K69" s="533">
        <f t="shared" si="11"/>
        <v>0.13621731884018898</v>
      </c>
      <c r="L69" s="217"/>
      <c r="M69" s="217"/>
      <c r="N69" s="217"/>
      <c r="O69" s="217"/>
      <c r="P69" s="217"/>
      <c r="Q69" s="217"/>
      <c r="R69" s="217"/>
      <c r="S69" s="217"/>
      <c r="T69" s="217"/>
      <c r="U69" s="217"/>
      <c r="V69" s="217"/>
      <c r="W69" s="217"/>
    </row>
    <row r="70" spans="1:23" ht="12.75">
      <c r="A70" s="520">
        <f t="shared" si="12"/>
        <v>2011</v>
      </c>
      <c r="B70" s="217"/>
      <c r="C70" s="534">
        <f t="shared" si="9"/>
        <v>0.08376527813682914</v>
      </c>
      <c r="D70" s="534">
        <f t="shared" si="9"/>
        <v>0.2745715415550598</v>
      </c>
      <c r="E70" s="534">
        <f t="shared" si="9"/>
        <v>0.29050447746877417</v>
      </c>
      <c r="F70" s="534">
        <f t="shared" si="9"/>
        <v>0.11927632263483935</v>
      </c>
      <c r="G70" s="534">
        <f t="shared" si="9"/>
        <v>0.03889961953179819</v>
      </c>
      <c r="H70" s="217"/>
      <c r="I70" s="534">
        <f t="shared" si="10"/>
        <v>0.11019075831619464</v>
      </c>
      <c r="J70" s="217"/>
      <c r="K70" s="533">
        <f t="shared" si="11"/>
        <v>0.1617455443892894</v>
      </c>
      <c r="L70" s="217"/>
      <c r="M70" s="217"/>
      <c r="N70" s="217"/>
      <c r="O70" s="217"/>
      <c r="P70" s="217"/>
      <c r="Q70" s="217"/>
      <c r="R70" s="217"/>
      <c r="S70" s="217"/>
      <c r="T70" s="217"/>
      <c r="U70" s="217"/>
      <c r="V70" s="217"/>
      <c r="W70" s="217"/>
    </row>
    <row r="71" spans="1:23" ht="12.75">
      <c r="A71" s="520">
        <f t="shared" si="12"/>
        <v>2012</v>
      </c>
      <c r="B71" s="217"/>
      <c r="C71" s="534">
        <f t="shared" si="9"/>
        <v>0.066625918641063</v>
      </c>
      <c r="D71" s="534">
        <f t="shared" si="9"/>
        <v>0.2514661505973424</v>
      </c>
      <c r="E71" s="534">
        <f t="shared" si="9"/>
        <v>0.2812848072280301</v>
      </c>
      <c r="F71" s="534">
        <f t="shared" si="9"/>
        <v>0.144651904625339</v>
      </c>
      <c r="G71" s="534">
        <f t="shared" si="9"/>
        <v>0.05136525835214208</v>
      </c>
      <c r="H71" s="217"/>
      <c r="I71" s="534">
        <f t="shared" si="10"/>
        <v>0.10934206564287866</v>
      </c>
      <c r="J71" s="217"/>
      <c r="K71" s="533">
        <f t="shared" si="11"/>
        <v>0.1598375032533297</v>
      </c>
      <c r="L71" s="217"/>
      <c r="M71" s="217"/>
      <c r="N71" s="217"/>
      <c r="O71" s="217"/>
      <c r="P71" s="217"/>
      <c r="Q71" s="217"/>
      <c r="R71" s="217"/>
      <c r="S71" s="217"/>
      <c r="T71" s="217"/>
      <c r="U71" s="217"/>
      <c r="V71" s="217"/>
      <c r="W71" s="217"/>
    </row>
    <row r="72" spans="1:23" ht="12.75">
      <c r="A72" s="520">
        <f t="shared" si="12"/>
        <v>2013</v>
      </c>
      <c r="B72" s="217"/>
      <c r="C72" s="534">
        <f t="shared" si="9"/>
        <v>0.04674665213624896</v>
      </c>
      <c r="D72" s="534">
        <f t="shared" si="9"/>
        <v>0.19800320273793626</v>
      </c>
      <c r="E72" s="534">
        <f t="shared" si="9"/>
        <v>0.2672794726459796</v>
      </c>
      <c r="F72" s="534">
        <f t="shared" si="9"/>
        <v>0.15619825932659806</v>
      </c>
      <c r="G72" s="534">
        <f t="shared" si="9"/>
        <v>0.05876140008829277</v>
      </c>
      <c r="H72" s="217"/>
      <c r="I72" s="534">
        <f t="shared" si="10"/>
        <v>0.09872928280496274</v>
      </c>
      <c r="J72" s="217"/>
      <c r="K72" s="533">
        <f t="shared" si="11"/>
        <v>0.14650735809827214</v>
      </c>
      <c r="L72" s="217"/>
      <c r="M72" s="217"/>
      <c r="N72" s="217"/>
      <c r="O72" s="217"/>
      <c r="P72" s="217"/>
      <c r="Q72" s="217"/>
      <c r="R72" s="217"/>
      <c r="S72" s="217"/>
      <c r="T72" s="217"/>
      <c r="U72" s="217"/>
      <c r="V72" s="217"/>
      <c r="W72" s="217"/>
    </row>
    <row r="74" spans="1:2" ht="12">
      <c r="A74" s="772" t="s">
        <v>316</v>
      </c>
      <c r="B74" s="772"/>
    </row>
  </sheetData>
  <sheetProtection/>
  <mergeCells count="10">
    <mergeCell ref="A1:I1"/>
    <mergeCell ref="A5:B5"/>
    <mergeCell ref="L21:T21"/>
    <mergeCell ref="A39:H39"/>
    <mergeCell ref="A57:E57"/>
    <mergeCell ref="A74:B74"/>
    <mergeCell ref="A21:H21"/>
    <mergeCell ref="A3:A4"/>
    <mergeCell ref="B3:F3"/>
    <mergeCell ref="K1:M1"/>
  </mergeCells>
  <hyperlinks>
    <hyperlink ref="K1:M1" location="Contents!A1" display="Back to contents"/>
  </hyperlinks>
  <printOptions/>
  <pageMargins left="0.7480314960629921" right="0.7480314960629921" top="0.4330708661417323" bottom="0.4724409448818898" header="0.31496062992125984" footer="0.31496062992125984"/>
  <pageSetup fitToHeight="2" horizontalDpi="600" verticalDpi="600" orientation="landscape" paperSize="9" scale="70" r:id="rId1"/>
  <rowBreaks count="1" manualBreakCount="1">
    <brk id="55" max="255" man="1"/>
  </rowBreaks>
</worksheet>
</file>

<file path=xl/worksheets/sheet35.xml><?xml version="1.0" encoding="utf-8"?>
<worksheet xmlns="http://schemas.openxmlformats.org/spreadsheetml/2006/main" xmlns:r="http://schemas.openxmlformats.org/officeDocument/2006/relationships">
  <sheetPr>
    <tabColor indexed="34"/>
    <pageSetUpPr fitToPage="1"/>
  </sheetPr>
  <dimension ref="A1:T36"/>
  <sheetViews>
    <sheetView zoomScalePageLayoutView="0" workbookViewId="0" topLeftCell="A1">
      <selection activeCell="A1" sqref="A1:Q1"/>
    </sheetView>
  </sheetViews>
  <sheetFormatPr defaultColWidth="9.16015625" defaultRowHeight="11.25"/>
  <cols>
    <col min="1" max="8" width="9.16015625" style="217" customWidth="1"/>
    <col min="9" max="9" width="3.83203125" style="217" customWidth="1"/>
    <col min="10" max="16384" width="9.16015625" style="217" customWidth="1"/>
  </cols>
  <sheetData>
    <row r="1" spans="1:20" ht="27" customHeight="1">
      <c r="A1" s="796" t="s">
        <v>682</v>
      </c>
      <c r="B1" s="796"/>
      <c r="C1" s="796"/>
      <c r="D1" s="796"/>
      <c r="E1" s="796"/>
      <c r="F1" s="796"/>
      <c r="G1" s="796"/>
      <c r="H1" s="796"/>
      <c r="I1" s="796"/>
      <c r="J1" s="796"/>
      <c r="K1" s="796"/>
      <c r="L1" s="796"/>
      <c r="M1" s="796"/>
      <c r="N1" s="796"/>
      <c r="O1" s="796"/>
      <c r="P1" s="796"/>
      <c r="Q1" s="796"/>
      <c r="R1" s="582" t="s">
        <v>710</v>
      </c>
      <c r="S1" s="582"/>
      <c r="T1" s="582"/>
    </row>
    <row r="2" spans="1:15" ht="12.75" customHeight="1">
      <c r="A2" s="795" t="s">
        <v>685</v>
      </c>
      <c r="B2" s="795"/>
      <c r="C2" s="795"/>
      <c r="D2" s="795"/>
      <c r="E2" s="795"/>
      <c r="F2" s="795"/>
      <c r="G2" s="795"/>
      <c r="H2" s="795"/>
      <c r="I2" s="795"/>
      <c r="J2" s="795"/>
      <c r="K2" s="795"/>
      <c r="L2" s="795"/>
      <c r="M2" s="795"/>
      <c r="N2" s="795"/>
      <c r="O2" s="535"/>
    </row>
    <row r="3" spans="1:8" ht="12.75">
      <c r="A3" s="535"/>
      <c r="B3" s="318"/>
      <c r="C3" s="319"/>
      <c r="D3" s="319"/>
      <c r="E3" s="319"/>
      <c r="F3" s="319"/>
      <c r="G3" s="319"/>
      <c r="H3" s="319"/>
    </row>
    <row r="4" spans="1:16" ht="12.75" customHeight="1">
      <c r="A4" s="795" t="s">
        <v>683</v>
      </c>
      <c r="B4" s="795"/>
      <c r="C4" s="795"/>
      <c r="D4" s="795"/>
      <c r="E4" s="795"/>
      <c r="F4" s="795"/>
      <c r="G4" s="795"/>
      <c r="H4" s="795"/>
      <c r="I4" s="795"/>
      <c r="J4" s="795"/>
      <c r="K4" s="795"/>
      <c r="L4" s="795"/>
      <c r="M4" s="795"/>
      <c r="N4" s="795"/>
      <c r="O4" s="795"/>
      <c r="P4" s="795"/>
    </row>
    <row r="5" spans="1:8" ht="12.75">
      <c r="A5" s="536"/>
      <c r="B5" s="536"/>
      <c r="C5" s="536"/>
      <c r="D5" s="536"/>
      <c r="E5" s="536"/>
      <c r="F5" s="536"/>
      <c r="G5" s="536"/>
      <c r="H5" s="536"/>
    </row>
    <row r="6" spans="1:16" ht="15" customHeight="1">
      <c r="A6" s="795" t="s">
        <v>684</v>
      </c>
      <c r="B6" s="795"/>
      <c r="C6" s="795"/>
      <c r="D6" s="795"/>
      <c r="E6" s="795"/>
      <c r="F6" s="795"/>
      <c r="G6" s="795"/>
      <c r="H6" s="795"/>
      <c r="I6" s="795"/>
      <c r="J6" s="795"/>
      <c r="K6" s="795"/>
      <c r="L6" s="795"/>
      <c r="M6" s="795"/>
      <c r="N6" s="795"/>
      <c r="O6" s="795"/>
      <c r="P6" s="795"/>
    </row>
    <row r="7" spans="1:8" ht="12.75">
      <c r="A7" s="535"/>
      <c r="B7" s="535"/>
      <c r="C7" s="538"/>
      <c r="D7" s="538"/>
      <c r="E7" s="538"/>
      <c r="F7" s="538"/>
      <c r="G7" s="538"/>
      <c r="H7" s="538"/>
    </row>
    <row r="8" spans="1:14" ht="12.75">
      <c r="A8" s="535"/>
      <c r="B8" s="535"/>
      <c r="C8" s="539"/>
      <c r="D8" s="539"/>
      <c r="E8" s="539"/>
      <c r="F8" s="539"/>
      <c r="G8" s="539"/>
      <c r="H8" s="539" t="s">
        <v>122</v>
      </c>
      <c r="J8" s="787" t="s">
        <v>686</v>
      </c>
      <c r="K8" s="787"/>
      <c r="L8" s="787"/>
      <c r="M8" s="787"/>
      <c r="N8" s="787"/>
    </row>
    <row r="9" spans="1:10" ht="12.75">
      <c r="A9" s="535"/>
      <c r="B9" s="535"/>
      <c r="C9" s="539">
        <v>2009</v>
      </c>
      <c r="D9" s="539">
        <v>2010</v>
      </c>
      <c r="E9" s="539">
        <v>2011</v>
      </c>
      <c r="F9" s="539">
        <v>2012</v>
      </c>
      <c r="G9" s="539">
        <v>2013</v>
      </c>
      <c r="H9" s="539"/>
      <c r="J9" s="53"/>
    </row>
    <row r="10" spans="1:10" ht="12.75">
      <c r="A10" s="535" t="s">
        <v>122</v>
      </c>
      <c r="B10" s="535"/>
      <c r="C10" s="538">
        <v>545</v>
      </c>
      <c r="D10" s="538">
        <v>485</v>
      </c>
      <c r="E10" s="538">
        <v>584</v>
      </c>
      <c r="F10" s="538">
        <v>581</v>
      </c>
      <c r="G10" s="538">
        <v>526</v>
      </c>
      <c r="H10" s="540">
        <f>SUM(C10:G10)</f>
        <v>2721</v>
      </c>
      <c r="I10" s="220"/>
      <c r="J10" s="537">
        <f>H10/5</f>
        <v>544.2</v>
      </c>
    </row>
    <row r="11" spans="1:10" ht="12.75">
      <c r="A11" s="535"/>
      <c r="B11" s="535"/>
      <c r="C11" s="538"/>
      <c r="D11" s="538"/>
      <c r="E11" s="538"/>
      <c r="F11" s="538"/>
      <c r="G11" s="538"/>
      <c r="H11" s="540"/>
      <c r="I11" s="220"/>
      <c r="J11" s="537"/>
    </row>
    <row r="12" spans="1:10" ht="12.75">
      <c r="A12" s="535" t="s">
        <v>103</v>
      </c>
      <c r="B12" s="535"/>
      <c r="C12" s="319"/>
      <c r="D12" s="319"/>
      <c r="E12" s="319"/>
      <c r="F12" s="319"/>
      <c r="G12" s="538"/>
      <c r="H12" s="540"/>
      <c r="I12" s="220"/>
      <c r="J12" s="537"/>
    </row>
    <row r="13" spans="1:10" ht="12.75">
      <c r="A13" s="535" t="s">
        <v>236</v>
      </c>
      <c r="B13" s="535"/>
      <c r="C13" s="538">
        <v>132</v>
      </c>
      <c r="D13" s="538">
        <v>122</v>
      </c>
      <c r="E13" s="538">
        <v>155</v>
      </c>
      <c r="F13" s="538">
        <v>165</v>
      </c>
      <c r="G13" s="538">
        <v>133</v>
      </c>
      <c r="H13" s="540">
        <f aca="true" t="shared" si="0" ref="H13:H34">SUM(C13:G13)</f>
        <v>707</v>
      </c>
      <c r="I13" s="220"/>
      <c r="J13" s="537">
        <f>H13/5</f>
        <v>141.4</v>
      </c>
    </row>
    <row r="14" spans="1:10" ht="12.75">
      <c r="A14" s="535" t="s">
        <v>102</v>
      </c>
      <c r="B14" s="535"/>
      <c r="C14" s="538">
        <v>413</v>
      </c>
      <c r="D14" s="538">
        <v>363</v>
      </c>
      <c r="E14" s="538">
        <v>429</v>
      </c>
      <c r="F14" s="538">
        <v>416</v>
      </c>
      <c r="G14" s="538">
        <v>393</v>
      </c>
      <c r="H14" s="540">
        <f t="shared" si="0"/>
        <v>2014</v>
      </c>
      <c r="I14" s="220"/>
      <c r="J14" s="537">
        <f>H14/5</f>
        <v>402.8</v>
      </c>
    </row>
    <row r="15" spans="1:10" ht="12.75">
      <c r="A15" s="535"/>
      <c r="B15" s="535"/>
      <c r="C15" s="538"/>
      <c r="D15" s="538"/>
      <c r="E15" s="538"/>
      <c r="F15" s="538"/>
      <c r="G15" s="538"/>
      <c r="H15" s="540"/>
      <c r="I15" s="220"/>
      <c r="J15" s="537"/>
    </row>
    <row r="16" spans="1:10" ht="12.75">
      <c r="A16" s="795" t="s">
        <v>121</v>
      </c>
      <c r="B16" s="795"/>
      <c r="C16" s="795"/>
      <c r="D16" s="319"/>
      <c r="E16" s="319"/>
      <c r="F16" s="319"/>
      <c r="G16" s="538"/>
      <c r="H16" s="540"/>
      <c r="I16" s="220"/>
      <c r="J16" s="537"/>
    </row>
    <row r="17" spans="1:10" ht="12.75">
      <c r="A17" s="535" t="s">
        <v>123</v>
      </c>
      <c r="B17" s="535"/>
      <c r="C17" s="538">
        <v>2</v>
      </c>
      <c r="D17" s="538">
        <v>0</v>
      </c>
      <c r="E17" s="538">
        <v>0</v>
      </c>
      <c r="F17" s="538">
        <v>0</v>
      </c>
      <c r="G17" s="538">
        <v>0</v>
      </c>
      <c r="H17" s="540">
        <f t="shared" si="0"/>
        <v>2</v>
      </c>
      <c r="I17" s="220"/>
      <c r="J17" s="537"/>
    </row>
    <row r="18" spans="1:10" ht="12.75">
      <c r="A18" s="535" t="s">
        <v>124</v>
      </c>
      <c r="B18" s="535"/>
      <c r="C18" s="538">
        <v>69</v>
      </c>
      <c r="D18" s="538">
        <v>65</v>
      </c>
      <c r="E18" s="538">
        <v>58</v>
      </c>
      <c r="F18" s="538">
        <v>46</v>
      </c>
      <c r="G18" s="538">
        <v>32</v>
      </c>
      <c r="H18" s="540">
        <f t="shared" si="0"/>
        <v>270</v>
      </c>
      <c r="I18" s="220"/>
      <c r="J18" s="537">
        <f>H18/5</f>
        <v>54</v>
      </c>
    </row>
    <row r="19" spans="1:10" ht="12.75">
      <c r="A19" s="535" t="s">
        <v>57</v>
      </c>
      <c r="B19" s="535"/>
      <c r="C19" s="538">
        <v>178</v>
      </c>
      <c r="D19" s="538">
        <v>161</v>
      </c>
      <c r="E19" s="538">
        <v>184</v>
      </c>
      <c r="F19" s="538">
        <v>171</v>
      </c>
      <c r="G19" s="538">
        <v>137</v>
      </c>
      <c r="H19" s="540">
        <f t="shared" si="0"/>
        <v>831</v>
      </c>
      <c r="I19" s="220"/>
      <c r="J19" s="537">
        <f>H19/5</f>
        <v>166.2</v>
      </c>
    </row>
    <row r="20" spans="1:10" ht="12.75">
      <c r="A20" s="535" t="s">
        <v>13</v>
      </c>
      <c r="B20" s="535"/>
      <c r="C20" s="538">
        <v>287</v>
      </c>
      <c r="D20" s="538">
        <v>254</v>
      </c>
      <c r="E20" s="538">
        <v>332</v>
      </c>
      <c r="F20" s="538">
        <v>348</v>
      </c>
      <c r="G20" s="538">
        <v>348</v>
      </c>
      <c r="H20" s="540">
        <f t="shared" si="0"/>
        <v>1569</v>
      </c>
      <c r="I20" s="220"/>
      <c r="J20" s="537">
        <f>H20/5</f>
        <v>313.8</v>
      </c>
    </row>
    <row r="21" spans="1:10" ht="12.75">
      <c r="A21" s="535" t="s">
        <v>126</v>
      </c>
      <c r="B21" s="535"/>
      <c r="C21" s="538">
        <v>9</v>
      </c>
      <c r="D21" s="538">
        <v>5</v>
      </c>
      <c r="E21" s="538">
        <v>10</v>
      </c>
      <c r="F21" s="538">
        <v>16</v>
      </c>
      <c r="G21" s="538">
        <v>9</v>
      </c>
      <c r="H21" s="540">
        <f t="shared" si="0"/>
        <v>49</v>
      </c>
      <c r="I21" s="220"/>
      <c r="J21" s="537"/>
    </row>
    <row r="22" spans="1:10" ht="12.75">
      <c r="A22" s="535"/>
      <c r="B22" s="535"/>
      <c r="C22" s="538"/>
      <c r="D22" s="538"/>
      <c r="E22" s="538"/>
      <c r="F22" s="538"/>
      <c r="G22" s="538"/>
      <c r="H22" s="540"/>
      <c r="I22" s="220"/>
      <c r="J22" s="537"/>
    </row>
    <row r="23" spans="1:10" ht="12.75">
      <c r="A23" s="535" t="s">
        <v>103</v>
      </c>
      <c r="B23" s="795" t="s">
        <v>121</v>
      </c>
      <c r="C23" s="795"/>
      <c r="D23" s="319"/>
      <c r="E23" s="319"/>
      <c r="F23" s="319"/>
      <c r="G23" s="538"/>
      <c r="H23" s="540"/>
      <c r="I23" s="220"/>
      <c r="J23" s="537"/>
    </row>
    <row r="24" spans="1:10" ht="12.75">
      <c r="A24" s="535" t="s">
        <v>236</v>
      </c>
      <c r="B24" s="535" t="s">
        <v>123</v>
      </c>
      <c r="C24" s="538">
        <v>1</v>
      </c>
      <c r="D24" s="538">
        <v>0</v>
      </c>
      <c r="E24" s="538">
        <v>0</v>
      </c>
      <c r="F24" s="538">
        <v>0</v>
      </c>
      <c r="G24" s="538">
        <v>0</v>
      </c>
      <c r="H24" s="540">
        <f t="shared" si="0"/>
        <v>1</v>
      </c>
      <c r="I24" s="220"/>
      <c r="J24" s="537"/>
    </row>
    <row r="25" spans="1:10" ht="12.75">
      <c r="A25" s="535"/>
      <c r="B25" s="535" t="s">
        <v>124</v>
      </c>
      <c r="C25" s="538">
        <v>18</v>
      </c>
      <c r="D25" s="538">
        <v>16</v>
      </c>
      <c r="E25" s="538">
        <v>11</v>
      </c>
      <c r="F25" s="538">
        <v>13</v>
      </c>
      <c r="G25" s="538">
        <v>4</v>
      </c>
      <c r="H25" s="540">
        <f t="shared" si="0"/>
        <v>62</v>
      </c>
      <c r="I25" s="220"/>
      <c r="J25" s="537">
        <f>H25/5</f>
        <v>12.4</v>
      </c>
    </row>
    <row r="26" spans="1:10" ht="12.75">
      <c r="A26" s="535"/>
      <c r="B26" s="535" t="s">
        <v>57</v>
      </c>
      <c r="C26" s="538">
        <v>42</v>
      </c>
      <c r="D26" s="538">
        <v>37</v>
      </c>
      <c r="E26" s="538">
        <v>40</v>
      </c>
      <c r="F26" s="538">
        <v>35</v>
      </c>
      <c r="G26" s="538">
        <v>30</v>
      </c>
      <c r="H26" s="540">
        <f t="shared" si="0"/>
        <v>184</v>
      </c>
      <c r="I26" s="220"/>
      <c r="J26" s="537">
        <f>H26/5</f>
        <v>36.8</v>
      </c>
    </row>
    <row r="27" spans="1:10" ht="12.75">
      <c r="A27" s="535"/>
      <c r="B27" s="535" t="s">
        <v>13</v>
      </c>
      <c r="C27" s="538">
        <v>68</v>
      </c>
      <c r="D27" s="538">
        <v>66</v>
      </c>
      <c r="E27" s="538">
        <v>98</v>
      </c>
      <c r="F27" s="538">
        <v>111</v>
      </c>
      <c r="G27" s="538">
        <v>96</v>
      </c>
      <c r="H27" s="540">
        <f t="shared" si="0"/>
        <v>439</v>
      </c>
      <c r="I27" s="220"/>
      <c r="J27" s="537">
        <f>H27/5</f>
        <v>87.8</v>
      </c>
    </row>
    <row r="28" spans="1:10" ht="12.75">
      <c r="A28" s="535"/>
      <c r="B28" s="535" t="s">
        <v>126</v>
      </c>
      <c r="C28" s="538">
        <v>3</v>
      </c>
      <c r="D28" s="538">
        <v>3</v>
      </c>
      <c r="E28" s="538">
        <v>6</v>
      </c>
      <c r="F28" s="538">
        <v>6</v>
      </c>
      <c r="G28" s="538">
        <v>3</v>
      </c>
      <c r="H28" s="540">
        <f t="shared" si="0"/>
        <v>21</v>
      </c>
      <c r="I28" s="220"/>
      <c r="J28" s="537"/>
    </row>
    <row r="29" spans="1:10" ht="12.75">
      <c r="A29" s="535"/>
      <c r="B29" s="535"/>
      <c r="C29" s="538"/>
      <c r="D29" s="538"/>
      <c r="E29" s="538"/>
      <c r="F29" s="538"/>
      <c r="G29" s="538"/>
      <c r="H29" s="540"/>
      <c r="I29" s="220"/>
      <c r="J29" s="537"/>
    </row>
    <row r="30" spans="1:10" ht="12.75">
      <c r="A30" s="535" t="s">
        <v>102</v>
      </c>
      <c r="B30" s="535" t="s">
        <v>123</v>
      </c>
      <c r="C30" s="538">
        <v>1</v>
      </c>
      <c r="D30" s="538">
        <v>0</v>
      </c>
      <c r="E30" s="538">
        <v>0</v>
      </c>
      <c r="F30" s="538">
        <v>0</v>
      </c>
      <c r="G30" s="538">
        <v>0</v>
      </c>
      <c r="H30" s="540">
        <f t="shared" si="0"/>
        <v>1</v>
      </c>
      <c r="I30" s="220"/>
      <c r="J30" s="537"/>
    </row>
    <row r="31" spans="1:10" ht="12.75">
      <c r="A31" s="535"/>
      <c r="B31" s="535" t="s">
        <v>124</v>
      </c>
      <c r="C31" s="538">
        <v>51</v>
      </c>
      <c r="D31" s="538">
        <v>49</v>
      </c>
      <c r="E31" s="538">
        <v>47</v>
      </c>
      <c r="F31" s="538">
        <v>33</v>
      </c>
      <c r="G31" s="538">
        <v>28</v>
      </c>
      <c r="H31" s="540">
        <f t="shared" si="0"/>
        <v>208</v>
      </c>
      <c r="I31" s="220"/>
      <c r="J31" s="537">
        <f>H31/5</f>
        <v>41.6</v>
      </c>
    </row>
    <row r="32" spans="1:10" ht="12.75">
      <c r="A32" s="535"/>
      <c r="B32" s="535" t="s">
        <v>57</v>
      </c>
      <c r="C32" s="538">
        <v>136</v>
      </c>
      <c r="D32" s="538">
        <v>124</v>
      </c>
      <c r="E32" s="538">
        <v>144</v>
      </c>
      <c r="F32" s="538">
        <v>136</v>
      </c>
      <c r="G32" s="538">
        <v>107</v>
      </c>
      <c r="H32" s="540">
        <f t="shared" si="0"/>
        <v>647</v>
      </c>
      <c r="I32" s="220"/>
      <c r="J32" s="537">
        <f>H32/5</f>
        <v>129.4</v>
      </c>
    </row>
    <row r="33" spans="1:10" ht="12.75">
      <c r="A33" s="535"/>
      <c r="B33" s="535" t="s">
        <v>13</v>
      </c>
      <c r="C33" s="538">
        <v>219</v>
      </c>
      <c r="D33" s="538">
        <v>188</v>
      </c>
      <c r="E33" s="538">
        <v>234</v>
      </c>
      <c r="F33" s="538">
        <v>237</v>
      </c>
      <c r="G33" s="538">
        <v>252</v>
      </c>
      <c r="H33" s="540">
        <f t="shared" si="0"/>
        <v>1130</v>
      </c>
      <c r="I33" s="220"/>
      <c r="J33" s="537">
        <f>H33/5</f>
        <v>226</v>
      </c>
    </row>
    <row r="34" spans="1:10" ht="12.75">
      <c r="A34" s="535"/>
      <c r="B34" s="535" t="s">
        <v>126</v>
      </c>
      <c r="C34" s="538">
        <v>6</v>
      </c>
      <c r="D34" s="538">
        <v>2</v>
      </c>
      <c r="E34" s="538">
        <v>4</v>
      </c>
      <c r="F34" s="538">
        <v>10</v>
      </c>
      <c r="G34" s="538">
        <v>6</v>
      </c>
      <c r="H34" s="540">
        <f t="shared" si="0"/>
        <v>28</v>
      </c>
      <c r="I34" s="220"/>
      <c r="J34" s="220"/>
    </row>
    <row r="36" spans="1:3" ht="12.75">
      <c r="A36" s="772" t="s">
        <v>316</v>
      </c>
      <c r="B36" s="772"/>
      <c r="C36" s="772"/>
    </row>
  </sheetData>
  <sheetProtection/>
  <mergeCells count="9">
    <mergeCell ref="R1:T1"/>
    <mergeCell ref="J8:N8"/>
    <mergeCell ref="A16:C16"/>
    <mergeCell ref="B23:C23"/>
    <mergeCell ref="A36:C36"/>
    <mergeCell ref="A1:Q1"/>
    <mergeCell ref="A2:N2"/>
    <mergeCell ref="A4:P4"/>
    <mergeCell ref="A6:P6"/>
  </mergeCells>
  <hyperlinks>
    <hyperlink ref="R1:T1" location="Contents!A1" display="Back to contents"/>
  </hyperlinks>
  <printOptions/>
  <pageMargins left="0.75" right="0.75" top="1" bottom="1" header="0.5" footer="0.5"/>
  <pageSetup fitToHeight="1" fitToWidth="1"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abColor rgb="FFFFFF00"/>
  </sheetPr>
  <dimension ref="A1:K61"/>
  <sheetViews>
    <sheetView zoomScalePageLayoutView="0" workbookViewId="0" topLeftCell="A1">
      <selection activeCell="A1" sqref="A1:E1"/>
    </sheetView>
  </sheetViews>
  <sheetFormatPr defaultColWidth="9.33203125" defaultRowHeight="11.25"/>
  <cols>
    <col min="1" max="1" width="29.16015625" style="0" customWidth="1"/>
    <col min="8" max="8" width="10.5" style="0" customWidth="1"/>
  </cols>
  <sheetData>
    <row r="1" spans="1:10" s="541" customFormat="1" ht="15.75">
      <c r="A1" s="791" t="s">
        <v>387</v>
      </c>
      <c r="B1" s="791"/>
      <c r="C1" s="791"/>
      <c r="D1" s="791"/>
      <c r="E1" s="791"/>
      <c r="H1" s="582" t="s">
        <v>710</v>
      </c>
      <c r="I1" s="582"/>
      <c r="J1" s="582"/>
    </row>
    <row r="2" s="541" customFormat="1" ht="15"/>
    <row r="3" spans="1:11" s="541" customFormat="1" ht="15">
      <c r="A3" s="685" t="s">
        <v>704</v>
      </c>
      <c r="B3" s="685"/>
      <c r="C3" s="685"/>
      <c r="D3" s="685"/>
      <c r="E3" s="685"/>
      <c r="F3" s="685"/>
      <c r="G3" s="685"/>
      <c r="H3" s="685"/>
      <c r="I3" s="685"/>
      <c r="J3" s="176"/>
      <c r="K3" s="217"/>
    </row>
    <row r="5" spans="1:8" s="217" customFormat="1" ht="12.75">
      <c r="A5" s="217" t="s">
        <v>101</v>
      </c>
      <c r="B5" s="217">
        <v>1999</v>
      </c>
      <c r="C5" s="217">
        <v>2000</v>
      </c>
      <c r="D5" s="217">
        <v>2001</v>
      </c>
      <c r="E5" s="217">
        <v>2002</v>
      </c>
      <c r="F5" s="217">
        <v>2003</v>
      </c>
      <c r="H5" s="217" t="s">
        <v>384</v>
      </c>
    </row>
    <row r="6" s="217" customFormat="1" ht="12.75">
      <c r="H6" s="217" t="s">
        <v>312</v>
      </c>
    </row>
    <row r="7" s="217" customFormat="1" ht="12.75"/>
    <row r="8" spans="1:8" s="217" customFormat="1" ht="12.75">
      <c r="A8" s="217" t="s">
        <v>33</v>
      </c>
      <c r="B8" s="217">
        <v>291</v>
      </c>
      <c r="C8" s="217">
        <v>292</v>
      </c>
      <c r="D8" s="217">
        <v>332</v>
      </c>
      <c r="E8" s="217">
        <v>382</v>
      </c>
      <c r="F8" s="217">
        <v>317</v>
      </c>
      <c r="H8" s="542">
        <f>AVERAGE(B8:F8)</f>
        <v>322.8</v>
      </c>
    </row>
    <row r="9" s="217" customFormat="1" ht="12.75">
      <c r="H9" s="542"/>
    </row>
    <row r="10" spans="1:8" s="217" customFormat="1" ht="12.75">
      <c r="A10" s="217" t="s">
        <v>93</v>
      </c>
      <c r="B10" s="217">
        <v>22</v>
      </c>
      <c r="C10" s="217">
        <v>22</v>
      </c>
      <c r="D10" s="217">
        <v>32</v>
      </c>
      <c r="E10" s="217">
        <v>34</v>
      </c>
      <c r="F10" s="217">
        <v>21</v>
      </c>
      <c r="H10" s="543">
        <f>AVERAGE(B10:F10)</f>
        <v>26.2</v>
      </c>
    </row>
    <row r="11" spans="1:8" s="217" customFormat="1" ht="12.75">
      <c r="A11" s="217" t="s">
        <v>92</v>
      </c>
      <c r="B11" s="217">
        <v>11</v>
      </c>
      <c r="C11" s="217">
        <v>6</v>
      </c>
      <c r="D11" s="217">
        <v>14</v>
      </c>
      <c r="E11" s="217">
        <v>9</v>
      </c>
      <c r="F11" s="217">
        <v>13</v>
      </c>
      <c r="H11" s="543">
        <f aca="true" t="shared" si="0" ref="H11:H41">AVERAGE(B11:F11)</f>
        <v>10.6</v>
      </c>
    </row>
    <row r="12" spans="1:8" s="217" customFormat="1" ht="12.75">
      <c r="A12" s="217" t="s">
        <v>91</v>
      </c>
      <c r="B12" s="217">
        <v>2</v>
      </c>
      <c r="C12" s="217">
        <v>3</v>
      </c>
      <c r="D12" s="217">
        <v>1</v>
      </c>
      <c r="E12" s="217">
        <v>4</v>
      </c>
      <c r="F12" s="217">
        <v>5</v>
      </c>
      <c r="H12" s="543">
        <f t="shared" si="0"/>
        <v>3</v>
      </c>
    </row>
    <row r="13" spans="1:8" s="217" customFormat="1" ht="12.75">
      <c r="A13" s="217" t="s">
        <v>90</v>
      </c>
      <c r="B13" s="217">
        <v>1</v>
      </c>
      <c r="C13" s="217">
        <v>3</v>
      </c>
      <c r="D13" s="217">
        <v>1</v>
      </c>
      <c r="E13" s="217">
        <v>5</v>
      </c>
      <c r="F13" s="217">
        <v>3</v>
      </c>
      <c r="H13" s="543">
        <f t="shared" si="0"/>
        <v>2.6</v>
      </c>
    </row>
    <row r="14" spans="1:8" s="217" customFormat="1" ht="12.75">
      <c r="A14" s="217" t="s">
        <v>89</v>
      </c>
      <c r="B14" s="217">
        <v>0</v>
      </c>
      <c r="C14" s="217">
        <v>0</v>
      </c>
      <c r="D14" s="217">
        <v>0</v>
      </c>
      <c r="E14" s="217">
        <v>7</v>
      </c>
      <c r="F14" s="217">
        <v>2</v>
      </c>
      <c r="H14" s="543">
        <f t="shared" si="0"/>
        <v>1.8</v>
      </c>
    </row>
    <row r="15" spans="1:8" s="217" customFormat="1" ht="12.75">
      <c r="A15" s="217" t="s">
        <v>36</v>
      </c>
      <c r="B15" s="217">
        <v>7</v>
      </c>
      <c r="C15" s="217">
        <v>7</v>
      </c>
      <c r="D15" s="217">
        <v>8</v>
      </c>
      <c r="E15" s="217">
        <v>9</v>
      </c>
      <c r="F15" s="217">
        <v>9</v>
      </c>
      <c r="H15" s="543">
        <f t="shared" si="0"/>
        <v>8</v>
      </c>
    </row>
    <row r="16" spans="1:8" s="217" customFormat="1" ht="12.75">
      <c r="A16" s="217" t="s">
        <v>88</v>
      </c>
      <c r="B16" s="217">
        <v>12</v>
      </c>
      <c r="C16" s="217">
        <v>7</v>
      </c>
      <c r="D16" s="217">
        <v>13</v>
      </c>
      <c r="E16" s="217">
        <v>6</v>
      </c>
      <c r="F16" s="217">
        <v>9</v>
      </c>
      <c r="H16" s="543">
        <f t="shared" si="0"/>
        <v>9.4</v>
      </c>
    </row>
    <row r="17" spans="1:8" s="217" customFormat="1" ht="12.75">
      <c r="A17" s="217" t="s">
        <v>87</v>
      </c>
      <c r="B17" s="217">
        <v>6</v>
      </c>
      <c r="C17" s="217">
        <v>3</v>
      </c>
      <c r="D17" s="217">
        <v>10</v>
      </c>
      <c r="E17" s="217">
        <v>12</v>
      </c>
      <c r="F17" s="217">
        <v>3</v>
      </c>
      <c r="H17" s="543">
        <f t="shared" si="0"/>
        <v>6.8</v>
      </c>
    </row>
    <row r="18" spans="1:8" s="217" customFormat="1" ht="12.75">
      <c r="A18" s="217" t="s">
        <v>86</v>
      </c>
      <c r="B18" s="217">
        <v>2</v>
      </c>
      <c r="C18" s="217">
        <v>4</v>
      </c>
      <c r="D18" s="217">
        <v>3</v>
      </c>
      <c r="E18" s="217">
        <v>1</v>
      </c>
      <c r="F18" s="217">
        <v>6</v>
      </c>
      <c r="H18" s="543">
        <f t="shared" si="0"/>
        <v>3.2</v>
      </c>
    </row>
    <row r="19" spans="1:8" s="217" customFormat="1" ht="12.75">
      <c r="A19" s="217" t="s">
        <v>85</v>
      </c>
      <c r="B19" s="217">
        <v>2</v>
      </c>
      <c r="C19" s="217">
        <v>1</v>
      </c>
      <c r="D19" s="217">
        <v>2</v>
      </c>
      <c r="E19" s="217">
        <v>6</v>
      </c>
      <c r="F19" s="217">
        <v>4</v>
      </c>
      <c r="H19" s="543">
        <f t="shared" si="0"/>
        <v>3</v>
      </c>
    </row>
    <row r="20" spans="1:8" s="217" customFormat="1" ht="12.75">
      <c r="A20" s="217" t="s">
        <v>84</v>
      </c>
      <c r="B20" s="217">
        <v>3</v>
      </c>
      <c r="C20" s="217">
        <v>4</v>
      </c>
      <c r="D20" s="217">
        <v>3</v>
      </c>
      <c r="E20" s="217">
        <v>5</v>
      </c>
      <c r="F20" s="217">
        <v>3</v>
      </c>
      <c r="H20" s="543">
        <f t="shared" si="0"/>
        <v>3.6</v>
      </c>
    </row>
    <row r="21" spans="1:8" s="217" customFormat="1" ht="12.75">
      <c r="A21" s="217" t="s">
        <v>83</v>
      </c>
      <c r="B21" s="217">
        <v>25</v>
      </c>
      <c r="C21" s="217">
        <v>28</v>
      </c>
      <c r="D21" s="217">
        <v>39</v>
      </c>
      <c r="E21" s="217">
        <v>27</v>
      </c>
      <c r="F21" s="217">
        <v>26</v>
      </c>
      <c r="H21" s="543">
        <f t="shared" si="0"/>
        <v>29</v>
      </c>
    </row>
    <row r="22" spans="1:8" s="217" customFormat="1" ht="12.75">
      <c r="A22" s="217" t="s">
        <v>82</v>
      </c>
      <c r="B22" s="217">
        <v>1</v>
      </c>
      <c r="C22" s="217">
        <v>0</v>
      </c>
      <c r="D22" s="217">
        <v>1</v>
      </c>
      <c r="E22" s="217">
        <v>1</v>
      </c>
      <c r="F22" s="217">
        <v>1</v>
      </c>
      <c r="H22" s="543">
        <f t="shared" si="0"/>
        <v>0.8</v>
      </c>
    </row>
    <row r="23" spans="1:8" s="217" customFormat="1" ht="12.75">
      <c r="A23" s="217" t="s">
        <v>81</v>
      </c>
      <c r="B23" s="217">
        <v>5</v>
      </c>
      <c r="C23" s="217">
        <v>1</v>
      </c>
      <c r="D23" s="217">
        <v>7</v>
      </c>
      <c r="E23" s="217">
        <v>8</v>
      </c>
      <c r="F23" s="217">
        <v>6</v>
      </c>
      <c r="H23" s="543">
        <f t="shared" si="0"/>
        <v>5.4</v>
      </c>
    </row>
    <row r="24" spans="1:8" s="217" customFormat="1" ht="12.75">
      <c r="A24" s="217" t="s">
        <v>37</v>
      </c>
      <c r="B24" s="217">
        <v>9</v>
      </c>
      <c r="C24" s="217">
        <v>12</v>
      </c>
      <c r="D24" s="217">
        <v>11</v>
      </c>
      <c r="E24" s="217">
        <v>12</v>
      </c>
      <c r="F24" s="217">
        <v>12</v>
      </c>
      <c r="H24" s="543">
        <f t="shared" si="0"/>
        <v>11.2</v>
      </c>
    </row>
    <row r="25" spans="1:8" s="217" customFormat="1" ht="12.75">
      <c r="A25" s="217" t="s">
        <v>80</v>
      </c>
      <c r="B25" s="217">
        <v>91</v>
      </c>
      <c r="C25" s="217">
        <v>96</v>
      </c>
      <c r="D25" s="217">
        <v>84</v>
      </c>
      <c r="E25" s="217">
        <v>111</v>
      </c>
      <c r="F25" s="217">
        <v>93</v>
      </c>
      <c r="H25" s="543">
        <f t="shared" si="0"/>
        <v>95</v>
      </c>
    </row>
    <row r="26" spans="1:8" s="217" customFormat="1" ht="12.75">
      <c r="A26" s="217" t="s">
        <v>79</v>
      </c>
      <c r="B26" s="217">
        <v>7</v>
      </c>
      <c r="C26" s="217">
        <v>1</v>
      </c>
      <c r="D26" s="217">
        <v>5</v>
      </c>
      <c r="E26" s="217">
        <v>8</v>
      </c>
      <c r="F26" s="217">
        <v>7</v>
      </c>
      <c r="H26" s="543">
        <f t="shared" si="0"/>
        <v>5.6</v>
      </c>
    </row>
    <row r="27" spans="1:8" s="217" customFormat="1" ht="12.75">
      <c r="A27" s="217" t="s">
        <v>78</v>
      </c>
      <c r="B27" s="217">
        <v>12</v>
      </c>
      <c r="C27" s="217">
        <v>11</v>
      </c>
      <c r="D27" s="217">
        <v>12</v>
      </c>
      <c r="E27" s="217">
        <v>8</v>
      </c>
      <c r="F27" s="217">
        <v>7</v>
      </c>
      <c r="H27" s="543">
        <f t="shared" si="0"/>
        <v>10</v>
      </c>
    </row>
    <row r="28" spans="1:8" s="217" customFormat="1" ht="12.75">
      <c r="A28" s="217" t="s">
        <v>77</v>
      </c>
      <c r="B28" s="217">
        <v>4</v>
      </c>
      <c r="C28" s="217">
        <v>3</v>
      </c>
      <c r="D28" s="217">
        <v>5</v>
      </c>
      <c r="E28" s="217">
        <v>2</v>
      </c>
      <c r="F28" s="217">
        <v>3</v>
      </c>
      <c r="H28" s="543">
        <f t="shared" si="0"/>
        <v>3.4</v>
      </c>
    </row>
    <row r="29" spans="1:8" s="217" customFormat="1" ht="12.75">
      <c r="A29" s="217" t="s">
        <v>76</v>
      </c>
      <c r="B29" s="217">
        <v>5</v>
      </c>
      <c r="C29" s="217">
        <v>3</v>
      </c>
      <c r="D29" s="217">
        <v>0</v>
      </c>
      <c r="E29" s="217">
        <v>4</v>
      </c>
      <c r="F29" s="217">
        <v>3</v>
      </c>
      <c r="H29" s="543">
        <f t="shared" si="0"/>
        <v>3</v>
      </c>
    </row>
    <row r="30" spans="1:8" s="217" customFormat="1" ht="12.75">
      <c r="A30" s="217" t="s">
        <v>75</v>
      </c>
      <c r="B30" s="217">
        <v>5</v>
      </c>
      <c r="C30" s="217">
        <v>11</v>
      </c>
      <c r="D30" s="217">
        <v>15</v>
      </c>
      <c r="E30" s="217">
        <v>14</v>
      </c>
      <c r="F30" s="217">
        <v>9</v>
      </c>
      <c r="H30" s="543">
        <f t="shared" si="0"/>
        <v>10.8</v>
      </c>
    </row>
    <row r="31" spans="1:8" s="217" customFormat="1" ht="12.75">
      <c r="A31" s="217" t="s">
        <v>74</v>
      </c>
      <c r="B31" s="217">
        <v>11</v>
      </c>
      <c r="C31" s="217">
        <v>18</v>
      </c>
      <c r="D31" s="217">
        <v>12</v>
      </c>
      <c r="E31" s="217">
        <v>28</v>
      </c>
      <c r="F31" s="217">
        <v>22</v>
      </c>
      <c r="H31" s="543">
        <f t="shared" si="0"/>
        <v>18.2</v>
      </c>
    </row>
    <row r="32" spans="1:8" s="217" customFormat="1" ht="12.75">
      <c r="A32" s="217" t="s">
        <v>73</v>
      </c>
      <c r="B32" s="217">
        <v>0</v>
      </c>
      <c r="C32" s="217">
        <v>0</v>
      </c>
      <c r="D32" s="217">
        <v>0</v>
      </c>
      <c r="E32" s="217">
        <v>0</v>
      </c>
      <c r="F32" s="217">
        <v>0</v>
      </c>
      <c r="H32" s="543">
        <f t="shared" si="0"/>
        <v>0</v>
      </c>
    </row>
    <row r="33" spans="1:8" s="217" customFormat="1" ht="12.75">
      <c r="A33" s="217" t="s">
        <v>72</v>
      </c>
      <c r="B33" s="217">
        <v>0</v>
      </c>
      <c r="C33" s="217">
        <v>4</v>
      </c>
      <c r="D33" s="217">
        <v>5</v>
      </c>
      <c r="E33" s="217">
        <v>4</v>
      </c>
      <c r="F33" s="217">
        <v>5</v>
      </c>
      <c r="H33" s="543">
        <f t="shared" si="0"/>
        <v>3.6</v>
      </c>
    </row>
    <row r="34" spans="1:8" s="217" customFormat="1" ht="12.75">
      <c r="A34" s="217" t="s">
        <v>71</v>
      </c>
      <c r="B34" s="217">
        <v>11</v>
      </c>
      <c r="C34" s="217">
        <v>11</v>
      </c>
      <c r="D34" s="217">
        <v>5</v>
      </c>
      <c r="E34" s="217">
        <v>9</v>
      </c>
      <c r="F34" s="217">
        <v>11</v>
      </c>
      <c r="H34" s="543">
        <f t="shared" si="0"/>
        <v>9.4</v>
      </c>
    </row>
    <row r="35" spans="1:8" s="217" customFormat="1" ht="12.75">
      <c r="A35" s="217" t="s">
        <v>70</v>
      </c>
      <c r="B35" s="217">
        <v>0</v>
      </c>
      <c r="C35" s="217">
        <v>1</v>
      </c>
      <c r="D35" s="217">
        <v>1</v>
      </c>
      <c r="E35" s="217">
        <v>0</v>
      </c>
      <c r="F35" s="217">
        <v>2</v>
      </c>
      <c r="H35" s="543">
        <f t="shared" si="0"/>
        <v>0.8</v>
      </c>
    </row>
    <row r="36" spans="1:8" s="217" customFormat="1" ht="12.75">
      <c r="A36" s="217" t="s">
        <v>69</v>
      </c>
      <c r="B36" s="217">
        <v>0</v>
      </c>
      <c r="C36" s="217">
        <v>1</v>
      </c>
      <c r="D36" s="217">
        <v>1</v>
      </c>
      <c r="E36" s="217">
        <v>1</v>
      </c>
      <c r="F36" s="217">
        <v>0</v>
      </c>
      <c r="H36" s="543">
        <f t="shared" si="0"/>
        <v>0.6</v>
      </c>
    </row>
    <row r="37" spans="1:8" s="217" customFormat="1" ht="12.75">
      <c r="A37" s="217" t="s">
        <v>68</v>
      </c>
      <c r="B37" s="217">
        <v>4</v>
      </c>
      <c r="C37" s="217">
        <v>6</v>
      </c>
      <c r="D37" s="217">
        <v>10</v>
      </c>
      <c r="E37" s="217">
        <v>7</v>
      </c>
      <c r="F37" s="217">
        <v>7</v>
      </c>
      <c r="H37" s="543">
        <f t="shared" si="0"/>
        <v>6.8</v>
      </c>
    </row>
    <row r="38" spans="1:8" s="217" customFormat="1" ht="12.75">
      <c r="A38" s="217" t="s">
        <v>67</v>
      </c>
      <c r="B38" s="217">
        <v>17</v>
      </c>
      <c r="C38" s="217">
        <v>12</v>
      </c>
      <c r="D38" s="217">
        <v>16</v>
      </c>
      <c r="E38" s="217">
        <v>14</v>
      </c>
      <c r="F38" s="217">
        <v>8</v>
      </c>
      <c r="H38" s="543">
        <f t="shared" si="0"/>
        <v>13.4</v>
      </c>
    </row>
    <row r="39" spans="1:8" s="217" customFormat="1" ht="12.75">
      <c r="A39" s="217" t="s">
        <v>66</v>
      </c>
      <c r="B39" s="217">
        <v>3</v>
      </c>
      <c r="C39" s="217">
        <v>3</v>
      </c>
      <c r="D39" s="217">
        <v>2</v>
      </c>
      <c r="E39" s="217">
        <v>9</v>
      </c>
      <c r="F39" s="217">
        <v>4</v>
      </c>
      <c r="H39" s="543">
        <f t="shared" si="0"/>
        <v>4.2</v>
      </c>
    </row>
    <row r="40" spans="1:8" s="217" customFormat="1" ht="12.75">
      <c r="A40" s="217" t="s">
        <v>65</v>
      </c>
      <c r="B40" s="217">
        <v>5</v>
      </c>
      <c r="C40" s="217">
        <v>5</v>
      </c>
      <c r="D40" s="217">
        <v>6</v>
      </c>
      <c r="E40" s="217">
        <v>13</v>
      </c>
      <c r="F40" s="217">
        <v>6</v>
      </c>
      <c r="H40" s="543">
        <f t="shared" si="0"/>
        <v>7</v>
      </c>
    </row>
    <row r="41" spans="1:8" s="217" customFormat="1" ht="12.75">
      <c r="A41" s="217" t="s">
        <v>64</v>
      </c>
      <c r="B41" s="217">
        <v>8</v>
      </c>
      <c r="C41" s="217">
        <v>5</v>
      </c>
      <c r="D41" s="217">
        <v>8</v>
      </c>
      <c r="E41" s="217">
        <v>4</v>
      </c>
      <c r="F41" s="217">
        <v>7</v>
      </c>
      <c r="H41" s="543">
        <f t="shared" si="0"/>
        <v>6.4</v>
      </c>
    </row>
    <row r="42" s="217" customFormat="1" ht="12.75">
      <c r="H42" s="542"/>
    </row>
    <row r="43" spans="1:10" s="217" customFormat="1" ht="12.75">
      <c r="A43" s="685" t="s">
        <v>687</v>
      </c>
      <c r="B43" s="685"/>
      <c r="C43" s="685"/>
      <c r="D43" s="685"/>
      <c r="E43" s="685"/>
      <c r="F43" s="685"/>
      <c r="G43" s="685"/>
      <c r="H43" s="685"/>
      <c r="I43" s="685"/>
      <c r="J43" s="685"/>
    </row>
    <row r="44" s="217" customFormat="1" ht="12.75">
      <c r="H44" s="542"/>
    </row>
    <row r="45" spans="1:8" s="217" customFormat="1" ht="12.75">
      <c r="A45" s="217" t="s">
        <v>34</v>
      </c>
      <c r="H45" s="543">
        <f>H17+H30+H37</f>
        <v>24.400000000000002</v>
      </c>
    </row>
    <row r="46" spans="1:8" s="217" customFormat="1" ht="12.75">
      <c r="A46" s="217" t="s">
        <v>35</v>
      </c>
      <c r="H46" s="543">
        <f>H35</f>
        <v>0.8</v>
      </c>
    </row>
    <row r="47" spans="1:8" s="217" customFormat="1" ht="12.75">
      <c r="A47" s="217" t="s">
        <v>36</v>
      </c>
      <c r="H47" s="543">
        <f>H15</f>
        <v>8</v>
      </c>
    </row>
    <row r="48" spans="1:8" s="217" customFormat="1" ht="12.75">
      <c r="A48" s="217" t="s">
        <v>37</v>
      </c>
      <c r="H48" s="543">
        <f>H24</f>
        <v>11.2</v>
      </c>
    </row>
    <row r="49" spans="1:8" s="217" customFormat="1" ht="12.75">
      <c r="A49" s="217" t="s">
        <v>38</v>
      </c>
      <c r="H49" s="543">
        <f>H14+H23+H39</f>
        <v>11.4</v>
      </c>
    </row>
    <row r="50" spans="1:8" s="217" customFormat="1" ht="12.75">
      <c r="A50" s="217" t="s">
        <v>39</v>
      </c>
      <c r="H50" s="543">
        <f>H10+H11+H29</f>
        <v>39.8</v>
      </c>
    </row>
    <row r="51" spans="1:8" s="217" customFormat="1" ht="12.75">
      <c r="A51" s="217" t="s">
        <v>106</v>
      </c>
      <c r="H51" s="543">
        <f>H18+H20+H25+H27+H34+H40</f>
        <v>128.2</v>
      </c>
    </row>
    <row r="52" spans="1:8" s="217" customFormat="1" ht="12.75">
      <c r="A52" s="217" t="s">
        <v>385</v>
      </c>
      <c r="H52" s="543">
        <f>H26+H13</f>
        <v>8.2</v>
      </c>
    </row>
    <row r="53" spans="1:8" s="217" customFormat="1" ht="12.75">
      <c r="A53" s="217" t="s">
        <v>40</v>
      </c>
      <c r="H53" s="543">
        <f>H31+H38</f>
        <v>31.6</v>
      </c>
    </row>
    <row r="54" spans="1:8" s="217" customFormat="1" ht="12.75">
      <c r="A54" s="217" t="s">
        <v>41</v>
      </c>
      <c r="H54" s="543">
        <f>H19+H21+H28+H41</f>
        <v>41.8</v>
      </c>
    </row>
    <row r="55" spans="1:8" s="217" customFormat="1" ht="12.75">
      <c r="A55" s="217" t="s">
        <v>42</v>
      </c>
      <c r="H55" s="543">
        <f>H32</f>
        <v>0</v>
      </c>
    </row>
    <row r="56" spans="1:8" s="217" customFormat="1" ht="12.75">
      <c r="A56" s="217" t="s">
        <v>43</v>
      </c>
      <c r="H56" s="543">
        <f>H36</f>
        <v>0.6</v>
      </c>
    </row>
    <row r="57" spans="1:8" s="217" customFormat="1" ht="12.75">
      <c r="A57" s="217" t="s">
        <v>44</v>
      </c>
      <c r="H57" s="543">
        <f>H12+H16+H33</f>
        <v>16</v>
      </c>
    </row>
    <row r="58" spans="1:8" s="217" customFormat="1" ht="12.75">
      <c r="A58" s="217" t="s">
        <v>45</v>
      </c>
      <c r="H58" s="543">
        <f>H22</f>
        <v>0.8</v>
      </c>
    </row>
    <row r="59" spans="1:8" s="217" customFormat="1" ht="12.75">
      <c r="A59" s="217" t="s">
        <v>386</v>
      </c>
      <c r="H59" s="543">
        <f>SUM(H45:H58)</f>
        <v>322.8</v>
      </c>
    </row>
    <row r="61" spans="1:3" ht="11.25">
      <c r="A61" s="366" t="s">
        <v>316</v>
      </c>
      <c r="B61" s="366"/>
      <c r="C61" s="366"/>
    </row>
  </sheetData>
  <sheetProtection/>
  <mergeCells count="4">
    <mergeCell ref="A1:E1"/>
    <mergeCell ref="A3:I3"/>
    <mergeCell ref="A43:J43"/>
    <mergeCell ref="H1:J1"/>
  </mergeCells>
  <hyperlinks>
    <hyperlink ref="H1:J1" location="Contents!A1" display="Back to contents"/>
  </hyperlinks>
  <printOptions/>
  <pageMargins left="0.7" right="0.7" top="0.75" bottom="0.75" header="0.3" footer="0.3"/>
  <pageSetup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sheetPr>
    <tabColor indexed="34"/>
  </sheetPr>
  <dimension ref="A1:V81"/>
  <sheetViews>
    <sheetView zoomScalePageLayoutView="0" workbookViewId="0" topLeftCell="A1">
      <selection activeCell="A1" sqref="A1:K1"/>
    </sheetView>
  </sheetViews>
  <sheetFormatPr defaultColWidth="9.33203125" defaultRowHeight="11.25"/>
  <cols>
    <col min="1" max="1" width="27.66015625" style="70" customWidth="1"/>
    <col min="2" max="2" width="14.16015625" style="71" bestFit="1" customWidth="1"/>
    <col min="3" max="8" width="9.66015625" style="71" bestFit="1" customWidth="1"/>
    <col min="9" max="9" width="12.5" style="71" bestFit="1" customWidth="1"/>
    <col min="10" max="10" width="9.66015625" style="71" bestFit="1" customWidth="1"/>
    <col min="11" max="11" width="12.83203125" style="71" customWidth="1"/>
    <col min="12" max="20" width="9.66015625" style="71" bestFit="1" customWidth="1"/>
    <col min="21" max="22" width="9.5" style="71" bestFit="1" customWidth="1"/>
    <col min="23" max="16384" width="9.33203125" style="71" customWidth="1"/>
  </cols>
  <sheetData>
    <row r="1" spans="1:15" s="541" customFormat="1" ht="15.75">
      <c r="A1" s="797" t="s">
        <v>688</v>
      </c>
      <c r="B1" s="797"/>
      <c r="C1" s="797"/>
      <c r="D1" s="797"/>
      <c r="E1" s="797"/>
      <c r="F1" s="797"/>
      <c r="G1" s="797"/>
      <c r="H1" s="797"/>
      <c r="I1" s="797"/>
      <c r="J1" s="797"/>
      <c r="K1" s="797"/>
      <c r="M1" s="582" t="s">
        <v>710</v>
      </c>
      <c r="N1" s="582"/>
      <c r="O1" s="582"/>
    </row>
    <row r="3" spans="1:9" ht="13.5">
      <c r="A3" s="72"/>
      <c r="B3" s="73" t="s">
        <v>121</v>
      </c>
      <c r="D3" s="74"/>
      <c r="E3" s="74"/>
      <c r="F3" s="74"/>
      <c r="G3" s="74"/>
      <c r="H3" s="74"/>
      <c r="I3" s="74" t="s">
        <v>122</v>
      </c>
    </row>
    <row r="4" spans="1:11" ht="27">
      <c r="A4" s="72"/>
      <c r="B4" s="74" t="s">
        <v>123</v>
      </c>
      <c r="C4" s="74" t="s">
        <v>124</v>
      </c>
      <c r="D4" s="74" t="s">
        <v>57</v>
      </c>
      <c r="E4" s="74" t="s">
        <v>58</v>
      </c>
      <c r="F4" s="74" t="s">
        <v>119</v>
      </c>
      <c r="G4" s="74" t="s">
        <v>125</v>
      </c>
      <c r="H4" s="74" t="s">
        <v>126</v>
      </c>
      <c r="I4" s="74"/>
      <c r="K4" s="74" t="s">
        <v>185</v>
      </c>
    </row>
    <row r="5" spans="1:11" ht="15">
      <c r="A5" s="72" t="s">
        <v>122</v>
      </c>
      <c r="B5" s="417">
        <v>2</v>
      </c>
      <c r="C5" s="417">
        <v>270</v>
      </c>
      <c r="D5" s="417">
        <v>831</v>
      </c>
      <c r="E5" s="417">
        <v>942</v>
      </c>
      <c r="F5" s="417">
        <v>488</v>
      </c>
      <c r="G5" s="417">
        <v>139</v>
      </c>
      <c r="H5" s="417">
        <v>49</v>
      </c>
      <c r="I5" s="417">
        <v>2721</v>
      </c>
      <c r="J5" s="346"/>
      <c r="K5" s="345">
        <f>SUM(C5:G5)</f>
        <v>2670</v>
      </c>
    </row>
    <row r="6" spans="1:11" ht="13.5">
      <c r="A6" s="798" t="s">
        <v>127</v>
      </c>
      <c r="B6" s="798"/>
      <c r="C6" s="798"/>
      <c r="D6" s="416"/>
      <c r="E6" s="416"/>
      <c r="F6" s="416"/>
      <c r="G6" s="416"/>
      <c r="H6" s="416"/>
      <c r="I6" s="416"/>
      <c r="J6" s="346"/>
      <c r="K6" s="345"/>
    </row>
    <row r="7" spans="1:11" ht="15">
      <c r="A7" s="72" t="s">
        <v>128</v>
      </c>
      <c r="B7" s="417">
        <v>0</v>
      </c>
      <c r="C7" s="417">
        <v>24</v>
      </c>
      <c r="D7" s="417">
        <v>55</v>
      </c>
      <c r="E7" s="417">
        <v>72</v>
      </c>
      <c r="F7" s="417">
        <v>38</v>
      </c>
      <c r="G7" s="417">
        <v>7</v>
      </c>
      <c r="H7" s="417">
        <v>0</v>
      </c>
      <c r="I7" s="417">
        <v>196</v>
      </c>
      <c r="J7" s="346"/>
      <c r="K7" s="345">
        <f aca="true" t="shared" si="0" ref="K7:K20">SUM(C7:G7)</f>
        <v>196</v>
      </c>
    </row>
    <row r="8" spans="1:11" ht="15">
      <c r="A8" s="72" t="s">
        <v>35</v>
      </c>
      <c r="B8" s="417">
        <v>0</v>
      </c>
      <c r="C8" s="417">
        <v>5</v>
      </c>
      <c r="D8" s="417">
        <v>12</v>
      </c>
      <c r="E8" s="417">
        <v>10</v>
      </c>
      <c r="F8" s="417">
        <v>6</v>
      </c>
      <c r="G8" s="417">
        <v>0</v>
      </c>
      <c r="H8" s="417">
        <v>4</v>
      </c>
      <c r="I8" s="417">
        <v>37</v>
      </c>
      <c r="J8" s="346"/>
      <c r="K8" s="345">
        <f t="shared" si="0"/>
        <v>33</v>
      </c>
    </row>
    <row r="9" spans="1:11" ht="15">
      <c r="A9" s="72" t="s">
        <v>129</v>
      </c>
      <c r="B9" s="417">
        <v>0</v>
      </c>
      <c r="C9" s="417">
        <v>4</v>
      </c>
      <c r="D9" s="417">
        <v>17</v>
      </c>
      <c r="E9" s="417">
        <v>10</v>
      </c>
      <c r="F9" s="417">
        <v>6</v>
      </c>
      <c r="G9" s="417">
        <v>3</v>
      </c>
      <c r="H9" s="417">
        <v>1</v>
      </c>
      <c r="I9" s="417">
        <v>41</v>
      </c>
      <c r="J9" s="346"/>
      <c r="K9" s="345">
        <f t="shared" si="0"/>
        <v>40</v>
      </c>
    </row>
    <row r="10" spans="1:11" ht="15">
      <c r="A10" s="72" t="s">
        <v>37</v>
      </c>
      <c r="B10" s="417">
        <v>0</v>
      </c>
      <c r="C10" s="417">
        <v>16</v>
      </c>
      <c r="D10" s="417">
        <v>69</v>
      </c>
      <c r="E10" s="417">
        <v>61</v>
      </c>
      <c r="F10" s="417">
        <v>26</v>
      </c>
      <c r="G10" s="417">
        <v>3</v>
      </c>
      <c r="H10" s="417">
        <v>3</v>
      </c>
      <c r="I10" s="417">
        <v>178</v>
      </c>
      <c r="J10" s="346"/>
      <c r="K10" s="345">
        <f t="shared" si="0"/>
        <v>175</v>
      </c>
    </row>
    <row r="11" spans="1:11" ht="15">
      <c r="A11" s="72" t="s">
        <v>38</v>
      </c>
      <c r="B11" s="417">
        <v>0</v>
      </c>
      <c r="C11" s="417">
        <v>16</v>
      </c>
      <c r="D11" s="417">
        <v>33</v>
      </c>
      <c r="E11" s="417">
        <v>36</v>
      </c>
      <c r="F11" s="417">
        <v>20</v>
      </c>
      <c r="G11" s="417">
        <v>6</v>
      </c>
      <c r="H11" s="417">
        <v>2</v>
      </c>
      <c r="I11" s="417">
        <v>113</v>
      </c>
      <c r="J11" s="346"/>
      <c r="K11" s="345">
        <f t="shared" si="0"/>
        <v>111</v>
      </c>
    </row>
    <row r="12" spans="1:11" ht="15">
      <c r="A12" s="72" t="s">
        <v>39</v>
      </c>
      <c r="B12" s="417">
        <v>0</v>
      </c>
      <c r="C12" s="417">
        <v>23</v>
      </c>
      <c r="D12" s="417">
        <v>89</v>
      </c>
      <c r="E12" s="417">
        <v>77</v>
      </c>
      <c r="F12" s="417">
        <v>32</v>
      </c>
      <c r="G12" s="417">
        <v>11</v>
      </c>
      <c r="H12" s="417">
        <v>3</v>
      </c>
      <c r="I12" s="417">
        <v>235</v>
      </c>
      <c r="J12" s="346"/>
      <c r="K12" s="345">
        <f t="shared" si="0"/>
        <v>232</v>
      </c>
    </row>
    <row r="13" spans="1:11" ht="15">
      <c r="A13" s="72" t="s">
        <v>130</v>
      </c>
      <c r="B13" s="417">
        <v>0</v>
      </c>
      <c r="C13" s="417">
        <v>68</v>
      </c>
      <c r="D13" s="417">
        <v>229</v>
      </c>
      <c r="E13" s="417">
        <v>327</v>
      </c>
      <c r="F13" s="417">
        <v>175</v>
      </c>
      <c r="G13" s="417">
        <v>47</v>
      </c>
      <c r="H13" s="417">
        <v>13</v>
      </c>
      <c r="I13" s="417">
        <v>859</v>
      </c>
      <c r="J13" s="346"/>
      <c r="K13" s="345">
        <f t="shared" si="0"/>
        <v>846</v>
      </c>
    </row>
    <row r="14" spans="1:11" ht="15">
      <c r="A14" s="72" t="s">
        <v>131</v>
      </c>
      <c r="B14" s="417">
        <v>0</v>
      </c>
      <c r="C14" s="417">
        <v>18</v>
      </c>
      <c r="D14" s="417">
        <v>31</v>
      </c>
      <c r="E14" s="417">
        <v>28</v>
      </c>
      <c r="F14" s="417">
        <v>15</v>
      </c>
      <c r="G14" s="417">
        <v>7</v>
      </c>
      <c r="H14" s="417">
        <v>5</v>
      </c>
      <c r="I14" s="417">
        <v>104</v>
      </c>
      <c r="J14" s="346"/>
      <c r="K14" s="345">
        <f t="shared" si="0"/>
        <v>99</v>
      </c>
    </row>
    <row r="15" spans="1:11" ht="15">
      <c r="A15" s="72" t="s">
        <v>40</v>
      </c>
      <c r="B15" s="417">
        <v>1</v>
      </c>
      <c r="C15" s="417">
        <v>29</v>
      </c>
      <c r="D15" s="417">
        <v>105</v>
      </c>
      <c r="E15" s="417">
        <v>112</v>
      </c>
      <c r="F15" s="417">
        <v>54</v>
      </c>
      <c r="G15" s="417">
        <v>14</v>
      </c>
      <c r="H15" s="417">
        <v>4</v>
      </c>
      <c r="I15" s="417">
        <v>319</v>
      </c>
      <c r="J15" s="346"/>
      <c r="K15" s="345">
        <f t="shared" si="0"/>
        <v>314</v>
      </c>
    </row>
    <row r="16" spans="1:11" ht="15">
      <c r="A16" s="72" t="s">
        <v>41</v>
      </c>
      <c r="B16" s="417">
        <v>0</v>
      </c>
      <c r="C16" s="417">
        <v>40</v>
      </c>
      <c r="D16" s="417">
        <v>113</v>
      </c>
      <c r="E16" s="417">
        <v>128</v>
      </c>
      <c r="F16" s="417">
        <v>81</v>
      </c>
      <c r="G16" s="417">
        <v>33</v>
      </c>
      <c r="H16" s="417">
        <v>12</v>
      </c>
      <c r="I16" s="417">
        <v>407</v>
      </c>
      <c r="J16" s="346"/>
      <c r="K16" s="345">
        <f t="shared" si="0"/>
        <v>395</v>
      </c>
    </row>
    <row r="17" spans="1:11" ht="15">
      <c r="A17" s="72" t="s">
        <v>42</v>
      </c>
      <c r="B17" s="417">
        <v>0</v>
      </c>
      <c r="C17" s="417">
        <v>2</v>
      </c>
      <c r="D17" s="417">
        <v>1</v>
      </c>
      <c r="E17" s="417">
        <v>1</v>
      </c>
      <c r="F17" s="417">
        <v>0</v>
      </c>
      <c r="G17" s="417">
        <v>0</v>
      </c>
      <c r="H17" s="417">
        <v>0</v>
      </c>
      <c r="I17" s="417">
        <v>4</v>
      </c>
      <c r="J17" s="346"/>
      <c r="K17" s="345">
        <f t="shared" si="0"/>
        <v>4</v>
      </c>
    </row>
    <row r="18" spans="1:11" ht="15">
      <c r="A18" s="72" t="s">
        <v>43</v>
      </c>
      <c r="B18" s="417">
        <v>0</v>
      </c>
      <c r="C18" s="417">
        <v>1</v>
      </c>
      <c r="D18" s="417">
        <v>2</v>
      </c>
      <c r="E18" s="417">
        <v>3</v>
      </c>
      <c r="F18" s="417">
        <v>0</v>
      </c>
      <c r="G18" s="417">
        <v>1</v>
      </c>
      <c r="H18" s="417">
        <v>0</v>
      </c>
      <c r="I18" s="417">
        <v>7</v>
      </c>
      <c r="J18" s="346"/>
      <c r="K18" s="345">
        <f t="shared" si="0"/>
        <v>7</v>
      </c>
    </row>
    <row r="19" spans="1:11" ht="15">
      <c r="A19" s="72" t="s">
        <v>44</v>
      </c>
      <c r="B19" s="417">
        <v>1</v>
      </c>
      <c r="C19" s="417">
        <v>22</v>
      </c>
      <c r="D19" s="417">
        <v>74</v>
      </c>
      <c r="E19" s="417">
        <v>77</v>
      </c>
      <c r="F19" s="417">
        <v>32</v>
      </c>
      <c r="G19" s="417">
        <v>6</v>
      </c>
      <c r="H19" s="417">
        <v>2</v>
      </c>
      <c r="I19" s="417">
        <v>214</v>
      </c>
      <c r="J19" s="346"/>
      <c r="K19" s="345">
        <f t="shared" si="0"/>
        <v>211</v>
      </c>
    </row>
    <row r="20" spans="1:11" ht="15">
      <c r="A20" s="72" t="s">
        <v>45</v>
      </c>
      <c r="B20" s="417">
        <v>0</v>
      </c>
      <c r="C20" s="417">
        <v>2</v>
      </c>
      <c r="D20" s="417">
        <v>1</v>
      </c>
      <c r="E20" s="417">
        <v>0</v>
      </c>
      <c r="F20" s="417">
        <v>3</v>
      </c>
      <c r="G20" s="417">
        <v>1</v>
      </c>
      <c r="H20" s="417">
        <v>0</v>
      </c>
      <c r="I20" s="417">
        <v>7</v>
      </c>
      <c r="J20" s="346"/>
      <c r="K20" s="345">
        <f t="shared" si="0"/>
        <v>7</v>
      </c>
    </row>
    <row r="21" ht="6" customHeight="1"/>
    <row r="22" spans="1:20" s="217" customFormat="1" ht="12.75">
      <c r="A22" s="799" t="s">
        <v>689</v>
      </c>
      <c r="B22" s="799"/>
      <c r="C22" s="799"/>
      <c r="D22" s="799"/>
      <c r="E22" s="799"/>
      <c r="F22" s="799"/>
      <c r="G22" s="799"/>
      <c r="H22" s="799"/>
      <c r="I22" s="799"/>
      <c r="J22" s="799"/>
      <c r="K22" s="799"/>
      <c r="L22" s="799"/>
      <c r="M22" s="799"/>
      <c r="N22" s="799"/>
      <c r="O22" s="799"/>
      <c r="P22" s="799"/>
      <c r="Q22" s="799"/>
      <c r="R22" s="799"/>
      <c r="S22" s="799"/>
      <c r="T22" s="799"/>
    </row>
    <row r="23" s="217" customFormat="1" ht="6" customHeight="1">
      <c r="A23" s="544"/>
    </row>
    <row r="24" spans="1:22" s="217" customFormat="1" ht="12.75">
      <c r="A24" s="545" t="s">
        <v>132</v>
      </c>
      <c r="B24" s="546" t="s">
        <v>133</v>
      </c>
      <c r="C24" s="547" t="s">
        <v>176</v>
      </c>
      <c r="D24" s="546" t="s">
        <v>134</v>
      </c>
      <c r="E24" s="546" t="s">
        <v>135</v>
      </c>
      <c r="F24" s="546" t="s">
        <v>136</v>
      </c>
      <c r="G24" s="546" t="s">
        <v>137</v>
      </c>
      <c r="H24" s="546" t="s">
        <v>138</v>
      </c>
      <c r="I24" s="546" t="s">
        <v>139</v>
      </c>
      <c r="J24" s="546" t="s">
        <v>140</v>
      </c>
      <c r="K24" s="548" t="s">
        <v>141</v>
      </c>
      <c r="L24" s="546" t="s">
        <v>142</v>
      </c>
      <c r="M24" s="546" t="s">
        <v>143</v>
      </c>
      <c r="N24" s="546" t="s">
        <v>144</v>
      </c>
      <c r="O24" s="546" t="s">
        <v>145</v>
      </c>
      <c r="P24" s="546" t="s">
        <v>146</v>
      </c>
      <c r="Q24" s="546" t="s">
        <v>147</v>
      </c>
      <c r="R24" s="546" t="s">
        <v>148</v>
      </c>
      <c r="S24" s="546" t="s">
        <v>149</v>
      </c>
      <c r="T24" s="546" t="s">
        <v>150</v>
      </c>
      <c r="U24" s="546" t="s">
        <v>151</v>
      </c>
      <c r="V24" s="547" t="s">
        <v>152</v>
      </c>
    </row>
    <row r="25" spans="1:22" s="217" customFormat="1" ht="12.75">
      <c r="A25" s="217" t="s">
        <v>33</v>
      </c>
      <c r="B25" s="499">
        <v>5299900</v>
      </c>
      <c r="C25" s="549">
        <f aca="true" t="shared" si="1" ref="C25:C40">B25-SUM(D25:V25)</f>
        <v>0</v>
      </c>
      <c r="D25" s="499">
        <v>293586</v>
      </c>
      <c r="E25" s="499">
        <v>270900</v>
      </c>
      <c r="F25" s="499">
        <v>290266</v>
      </c>
      <c r="G25" s="499">
        <v>326831</v>
      </c>
      <c r="H25" s="499">
        <v>365580</v>
      </c>
      <c r="I25" s="499">
        <v>346349</v>
      </c>
      <c r="J25" s="499">
        <v>323786</v>
      </c>
      <c r="K25" s="499">
        <v>336101</v>
      </c>
      <c r="L25" s="499">
        <v>393664</v>
      </c>
      <c r="M25" s="499">
        <v>410769</v>
      </c>
      <c r="N25" s="499">
        <v>377317</v>
      </c>
      <c r="O25" s="499">
        <v>331924</v>
      </c>
      <c r="P25" s="499">
        <v>336463</v>
      </c>
      <c r="Q25" s="499">
        <v>264413</v>
      </c>
      <c r="R25" s="499">
        <v>220367</v>
      </c>
      <c r="S25" s="499">
        <v>179144</v>
      </c>
      <c r="T25" s="499">
        <v>125396</v>
      </c>
      <c r="U25" s="499">
        <v>71875</v>
      </c>
      <c r="V25" s="499">
        <v>35169</v>
      </c>
    </row>
    <row r="26" spans="1:22" s="217" customFormat="1" ht="6" customHeight="1">
      <c r="A26" s="550"/>
      <c r="B26" s="551"/>
      <c r="C26" s="549"/>
      <c r="D26" s="551"/>
      <c r="E26" s="551"/>
      <c r="F26" s="551"/>
      <c r="G26" s="551"/>
      <c r="H26" s="551"/>
      <c r="I26" s="551"/>
      <c r="J26" s="551"/>
      <c r="K26" s="552"/>
      <c r="L26" s="551"/>
      <c r="M26" s="551"/>
      <c r="N26" s="551"/>
      <c r="O26" s="551"/>
      <c r="P26" s="551"/>
      <c r="Q26" s="551"/>
      <c r="R26" s="551"/>
      <c r="S26" s="551"/>
      <c r="T26" s="551"/>
      <c r="U26" s="551"/>
      <c r="V26" s="553"/>
    </row>
    <row r="27" spans="1:22" s="217" customFormat="1" ht="12.75">
      <c r="A27" s="217" t="s">
        <v>34</v>
      </c>
      <c r="B27" s="499">
        <v>373760</v>
      </c>
      <c r="C27" s="549">
        <f t="shared" si="1"/>
        <v>0</v>
      </c>
      <c r="D27" s="554">
        <v>19746</v>
      </c>
      <c r="E27" s="554">
        <v>19112</v>
      </c>
      <c r="F27" s="554">
        <v>21068</v>
      </c>
      <c r="G27" s="554">
        <v>22878</v>
      </c>
      <c r="H27" s="554">
        <v>21612</v>
      </c>
      <c r="I27" s="554">
        <v>19804</v>
      </c>
      <c r="J27" s="554">
        <v>19165</v>
      </c>
      <c r="K27" s="554">
        <v>22200</v>
      </c>
      <c r="L27" s="554">
        <v>27636</v>
      </c>
      <c r="M27" s="554">
        <v>29399</v>
      </c>
      <c r="N27" s="554">
        <v>27526</v>
      </c>
      <c r="O27" s="554">
        <v>25106</v>
      </c>
      <c r="P27" s="554">
        <v>26593</v>
      </c>
      <c r="Q27" s="554">
        <v>21837</v>
      </c>
      <c r="R27" s="554">
        <v>17909</v>
      </c>
      <c r="S27" s="554">
        <v>14265</v>
      </c>
      <c r="T27" s="554">
        <v>9537</v>
      </c>
      <c r="U27" s="554">
        <v>5571</v>
      </c>
      <c r="V27" s="554">
        <v>2796</v>
      </c>
    </row>
    <row r="28" spans="1:22" s="217" customFormat="1" ht="12.75">
      <c r="A28" s="217" t="s">
        <v>35</v>
      </c>
      <c r="B28" s="499">
        <v>113880</v>
      </c>
      <c r="C28" s="549">
        <f t="shared" si="1"/>
        <v>0</v>
      </c>
      <c r="D28" s="554">
        <v>5720</v>
      </c>
      <c r="E28" s="554">
        <v>5893</v>
      </c>
      <c r="F28" s="554">
        <v>6363</v>
      </c>
      <c r="G28" s="554">
        <v>6435</v>
      </c>
      <c r="H28" s="554">
        <v>5289</v>
      </c>
      <c r="I28" s="554">
        <v>4999</v>
      </c>
      <c r="J28" s="554">
        <v>5087</v>
      </c>
      <c r="K28" s="554">
        <v>6590</v>
      </c>
      <c r="L28" s="554">
        <v>8616</v>
      </c>
      <c r="M28" s="554">
        <v>9251</v>
      </c>
      <c r="N28" s="554">
        <v>8725</v>
      </c>
      <c r="O28" s="554">
        <v>8017</v>
      </c>
      <c r="P28" s="554">
        <v>8935</v>
      </c>
      <c r="Q28" s="554">
        <v>7148</v>
      </c>
      <c r="R28" s="554">
        <v>5910</v>
      </c>
      <c r="S28" s="554">
        <v>4586</v>
      </c>
      <c r="T28" s="554">
        <v>3345</v>
      </c>
      <c r="U28" s="554">
        <v>2000</v>
      </c>
      <c r="V28" s="554">
        <v>971</v>
      </c>
    </row>
    <row r="29" spans="1:22" s="217" customFormat="1" ht="12.75">
      <c r="A29" s="217" t="s">
        <v>36</v>
      </c>
      <c r="B29" s="499">
        <v>151410</v>
      </c>
      <c r="C29" s="549">
        <f t="shared" si="1"/>
        <v>0</v>
      </c>
      <c r="D29" s="554">
        <v>7679</v>
      </c>
      <c r="E29" s="554">
        <v>7448</v>
      </c>
      <c r="F29" s="554">
        <v>8149</v>
      </c>
      <c r="G29" s="554">
        <v>8803</v>
      </c>
      <c r="H29" s="554">
        <v>7661</v>
      </c>
      <c r="I29" s="554">
        <v>7356</v>
      </c>
      <c r="J29" s="554">
        <v>6778</v>
      </c>
      <c r="K29" s="554">
        <v>8014</v>
      </c>
      <c r="L29" s="554">
        <v>10558</v>
      </c>
      <c r="M29" s="554">
        <v>12021</v>
      </c>
      <c r="N29" s="554">
        <v>11182</v>
      </c>
      <c r="O29" s="554">
        <v>10787</v>
      </c>
      <c r="P29" s="554">
        <v>11670</v>
      </c>
      <c r="Q29" s="554">
        <v>9949</v>
      </c>
      <c r="R29" s="554">
        <v>8157</v>
      </c>
      <c r="S29" s="554">
        <v>6693</v>
      </c>
      <c r="T29" s="554">
        <v>4642</v>
      </c>
      <c r="U29" s="554">
        <v>2613</v>
      </c>
      <c r="V29" s="554">
        <v>1250</v>
      </c>
    </row>
    <row r="30" spans="1:22" s="217" customFormat="1" ht="12.75">
      <c r="A30" s="217" t="s">
        <v>37</v>
      </c>
      <c r="B30" s="499">
        <v>365300</v>
      </c>
      <c r="C30" s="549">
        <f t="shared" si="1"/>
        <v>0</v>
      </c>
      <c r="D30" s="554">
        <v>20867</v>
      </c>
      <c r="E30" s="554">
        <v>19217</v>
      </c>
      <c r="F30" s="554">
        <v>20121</v>
      </c>
      <c r="G30" s="554">
        <v>22467</v>
      </c>
      <c r="H30" s="554">
        <v>24058</v>
      </c>
      <c r="I30" s="554">
        <v>20797</v>
      </c>
      <c r="J30" s="554">
        <v>20779</v>
      </c>
      <c r="K30" s="554">
        <v>22773</v>
      </c>
      <c r="L30" s="554">
        <v>27420</v>
      </c>
      <c r="M30" s="554">
        <v>27955</v>
      </c>
      <c r="N30" s="554">
        <v>26238</v>
      </c>
      <c r="O30" s="554">
        <v>23094</v>
      </c>
      <c r="P30" s="554">
        <v>24917</v>
      </c>
      <c r="Q30" s="554">
        <v>19839</v>
      </c>
      <c r="R30" s="554">
        <v>15625</v>
      </c>
      <c r="S30" s="554">
        <v>12583</v>
      </c>
      <c r="T30" s="554">
        <v>8802</v>
      </c>
      <c r="U30" s="554">
        <v>5173</v>
      </c>
      <c r="V30" s="554">
        <v>2575</v>
      </c>
    </row>
    <row r="31" spans="1:22" s="217" customFormat="1" ht="12.75">
      <c r="A31" s="217" t="s">
        <v>38</v>
      </c>
      <c r="B31" s="499">
        <v>298080</v>
      </c>
      <c r="C31" s="549">
        <f t="shared" si="1"/>
        <v>0</v>
      </c>
      <c r="D31" s="554">
        <v>16672</v>
      </c>
      <c r="E31" s="554">
        <v>16015</v>
      </c>
      <c r="F31" s="554">
        <v>17364</v>
      </c>
      <c r="G31" s="554">
        <v>18918</v>
      </c>
      <c r="H31" s="554">
        <v>19154</v>
      </c>
      <c r="I31" s="554">
        <v>17150</v>
      </c>
      <c r="J31" s="554">
        <v>17364</v>
      </c>
      <c r="K31" s="554">
        <v>19743</v>
      </c>
      <c r="L31" s="554">
        <v>23540</v>
      </c>
      <c r="M31" s="554">
        <v>23844</v>
      </c>
      <c r="N31" s="554">
        <v>21235</v>
      </c>
      <c r="O31" s="554">
        <v>18209</v>
      </c>
      <c r="P31" s="554">
        <v>19425</v>
      </c>
      <c r="Q31" s="554">
        <v>15107</v>
      </c>
      <c r="R31" s="554">
        <v>12565</v>
      </c>
      <c r="S31" s="554">
        <v>9794</v>
      </c>
      <c r="T31" s="554">
        <v>6521</v>
      </c>
      <c r="U31" s="554">
        <v>3694</v>
      </c>
      <c r="V31" s="554">
        <v>1766</v>
      </c>
    </row>
    <row r="32" spans="1:22" s="217" customFormat="1" ht="12.75">
      <c r="A32" s="217" t="s">
        <v>39</v>
      </c>
      <c r="B32" s="499">
        <v>569580</v>
      </c>
      <c r="C32" s="549">
        <f t="shared" si="1"/>
        <v>0</v>
      </c>
      <c r="D32" s="554">
        <v>32012</v>
      </c>
      <c r="E32" s="554">
        <v>28308</v>
      </c>
      <c r="F32" s="554">
        <v>29998</v>
      </c>
      <c r="G32" s="554">
        <v>35262</v>
      </c>
      <c r="H32" s="554">
        <v>41361</v>
      </c>
      <c r="I32" s="554">
        <v>39995</v>
      </c>
      <c r="J32" s="554">
        <v>36835</v>
      </c>
      <c r="K32" s="554">
        <v>37538</v>
      </c>
      <c r="L32" s="554">
        <v>41933</v>
      </c>
      <c r="M32" s="554">
        <v>43323</v>
      </c>
      <c r="N32" s="554">
        <v>39689</v>
      </c>
      <c r="O32" s="554">
        <v>36273</v>
      </c>
      <c r="P32" s="554">
        <v>36303</v>
      </c>
      <c r="Q32" s="554">
        <v>26757</v>
      </c>
      <c r="R32" s="554">
        <v>22000</v>
      </c>
      <c r="S32" s="554">
        <v>18068</v>
      </c>
      <c r="T32" s="554">
        <v>12824</v>
      </c>
      <c r="U32" s="554">
        <v>7491</v>
      </c>
      <c r="V32" s="554">
        <v>3610</v>
      </c>
    </row>
    <row r="33" spans="1:22" s="217" customFormat="1" ht="12.75">
      <c r="A33" s="217" t="s">
        <v>106</v>
      </c>
      <c r="B33" s="499">
        <v>1135400</v>
      </c>
      <c r="C33" s="549">
        <f t="shared" si="1"/>
        <v>0</v>
      </c>
      <c r="D33" s="554">
        <v>62462</v>
      </c>
      <c r="E33" s="554">
        <v>56242</v>
      </c>
      <c r="F33" s="554">
        <v>61000</v>
      </c>
      <c r="G33" s="554">
        <v>72536</v>
      </c>
      <c r="H33" s="554">
        <v>89817</v>
      </c>
      <c r="I33" s="554">
        <v>84174</v>
      </c>
      <c r="J33" s="554">
        <v>75033</v>
      </c>
      <c r="K33" s="554">
        <v>71648</v>
      </c>
      <c r="L33" s="554">
        <v>83984</v>
      </c>
      <c r="M33" s="554">
        <v>88464</v>
      </c>
      <c r="N33" s="554">
        <v>80508</v>
      </c>
      <c r="O33" s="554">
        <v>67217</v>
      </c>
      <c r="P33" s="554">
        <v>63620</v>
      </c>
      <c r="Q33" s="554">
        <v>50080</v>
      </c>
      <c r="R33" s="554">
        <v>43975</v>
      </c>
      <c r="S33" s="554">
        <v>37064</v>
      </c>
      <c r="T33" s="554">
        <v>25720</v>
      </c>
      <c r="U33" s="554">
        <v>14611</v>
      </c>
      <c r="V33" s="554">
        <v>7245</v>
      </c>
    </row>
    <row r="34" spans="1:22" s="217" customFormat="1" ht="12.75">
      <c r="A34" s="217" t="s">
        <v>79</v>
      </c>
      <c r="B34" s="499">
        <v>321660</v>
      </c>
      <c r="C34" s="549">
        <f t="shared" si="1"/>
        <v>0</v>
      </c>
      <c r="D34" s="554">
        <v>16742</v>
      </c>
      <c r="E34" s="554">
        <v>16822</v>
      </c>
      <c r="F34" s="554">
        <v>18261</v>
      </c>
      <c r="G34" s="554">
        <v>18575</v>
      </c>
      <c r="H34" s="554">
        <v>16344</v>
      </c>
      <c r="I34" s="554">
        <v>17112</v>
      </c>
      <c r="J34" s="554">
        <v>16668</v>
      </c>
      <c r="K34" s="554">
        <v>18506</v>
      </c>
      <c r="L34" s="554">
        <v>23024</v>
      </c>
      <c r="M34" s="554">
        <v>25426</v>
      </c>
      <c r="N34" s="554">
        <v>24177</v>
      </c>
      <c r="O34" s="554">
        <v>22876</v>
      </c>
      <c r="P34" s="554">
        <v>24216</v>
      </c>
      <c r="Q34" s="554">
        <v>19464</v>
      </c>
      <c r="R34" s="554">
        <v>15407</v>
      </c>
      <c r="S34" s="554">
        <v>12138</v>
      </c>
      <c r="T34" s="554">
        <v>8516</v>
      </c>
      <c r="U34" s="554">
        <v>4888</v>
      </c>
      <c r="V34" s="554">
        <v>2498</v>
      </c>
    </row>
    <row r="35" spans="1:22" s="217" customFormat="1" ht="12.75">
      <c r="A35" s="217" t="s">
        <v>40</v>
      </c>
      <c r="B35" s="499">
        <v>651620</v>
      </c>
      <c r="C35" s="549">
        <f t="shared" si="1"/>
        <v>0</v>
      </c>
      <c r="D35" s="554">
        <v>37873</v>
      </c>
      <c r="E35" s="554">
        <v>36087</v>
      </c>
      <c r="F35" s="554">
        <v>38291</v>
      </c>
      <c r="G35" s="554">
        <v>40471</v>
      </c>
      <c r="H35" s="554">
        <v>38748</v>
      </c>
      <c r="I35" s="554">
        <v>39689</v>
      </c>
      <c r="J35" s="554">
        <v>39991</v>
      </c>
      <c r="K35" s="554">
        <v>43343</v>
      </c>
      <c r="L35" s="554">
        <v>51432</v>
      </c>
      <c r="M35" s="554">
        <v>52230</v>
      </c>
      <c r="N35" s="554">
        <v>47689</v>
      </c>
      <c r="O35" s="554">
        <v>41750</v>
      </c>
      <c r="P35" s="554">
        <v>40019</v>
      </c>
      <c r="Q35" s="554">
        <v>31809</v>
      </c>
      <c r="R35" s="554">
        <v>26609</v>
      </c>
      <c r="S35" s="554">
        <v>20899</v>
      </c>
      <c r="T35" s="554">
        <v>13990</v>
      </c>
      <c r="U35" s="554">
        <v>7285</v>
      </c>
      <c r="V35" s="554">
        <v>3415</v>
      </c>
    </row>
    <row r="36" spans="1:22" s="217" customFormat="1" ht="12.75">
      <c r="A36" s="217" t="s">
        <v>41</v>
      </c>
      <c r="B36" s="499">
        <v>836610</v>
      </c>
      <c r="C36" s="549">
        <f t="shared" si="1"/>
        <v>0</v>
      </c>
      <c r="D36" s="554">
        <v>48792</v>
      </c>
      <c r="E36" s="554">
        <v>41758</v>
      </c>
      <c r="F36" s="554">
        <v>42712</v>
      </c>
      <c r="G36" s="554">
        <v>49959</v>
      </c>
      <c r="H36" s="554">
        <v>68674</v>
      </c>
      <c r="I36" s="554">
        <v>65804</v>
      </c>
      <c r="J36" s="554">
        <v>59663</v>
      </c>
      <c r="K36" s="554">
        <v>58336</v>
      </c>
      <c r="L36" s="554">
        <v>62138</v>
      </c>
      <c r="M36" s="554">
        <v>62189</v>
      </c>
      <c r="N36" s="554">
        <v>56339</v>
      </c>
      <c r="O36" s="554">
        <v>47687</v>
      </c>
      <c r="P36" s="554">
        <v>47598</v>
      </c>
      <c r="Q36" s="554">
        <v>36287</v>
      </c>
      <c r="R36" s="554">
        <v>29938</v>
      </c>
      <c r="S36" s="554">
        <v>24794</v>
      </c>
      <c r="T36" s="554">
        <v>18117</v>
      </c>
      <c r="U36" s="554">
        <v>10545</v>
      </c>
      <c r="V36" s="554">
        <v>5280</v>
      </c>
    </row>
    <row r="37" spans="1:22" s="217" customFormat="1" ht="12.75">
      <c r="A37" s="217" t="s">
        <v>42</v>
      </c>
      <c r="B37" s="499">
        <v>21420</v>
      </c>
      <c r="C37" s="549">
        <f t="shared" si="1"/>
        <v>0</v>
      </c>
      <c r="D37" s="554">
        <v>1107</v>
      </c>
      <c r="E37" s="554">
        <v>1048</v>
      </c>
      <c r="F37" s="554">
        <v>1169</v>
      </c>
      <c r="G37" s="554">
        <v>1316</v>
      </c>
      <c r="H37" s="554">
        <v>1140</v>
      </c>
      <c r="I37" s="554">
        <v>1075</v>
      </c>
      <c r="J37" s="554">
        <v>1068</v>
      </c>
      <c r="K37" s="554">
        <v>1197</v>
      </c>
      <c r="L37" s="554">
        <v>1567</v>
      </c>
      <c r="M37" s="554">
        <v>1732</v>
      </c>
      <c r="N37" s="554">
        <v>1607</v>
      </c>
      <c r="O37" s="554">
        <v>1523</v>
      </c>
      <c r="P37" s="554">
        <v>1602</v>
      </c>
      <c r="Q37" s="554">
        <v>1375</v>
      </c>
      <c r="R37" s="554">
        <v>1095</v>
      </c>
      <c r="S37" s="554">
        <v>748</v>
      </c>
      <c r="T37" s="554">
        <v>560</v>
      </c>
      <c r="U37" s="554">
        <v>318</v>
      </c>
      <c r="V37" s="554">
        <v>173</v>
      </c>
    </row>
    <row r="38" spans="1:22" s="217" customFormat="1" ht="12.75">
      <c r="A38" s="217" t="s">
        <v>43</v>
      </c>
      <c r="B38" s="499">
        <v>23240</v>
      </c>
      <c r="C38" s="549">
        <f t="shared" si="1"/>
        <v>0</v>
      </c>
      <c r="D38" s="554">
        <v>1381</v>
      </c>
      <c r="E38" s="554">
        <v>1361</v>
      </c>
      <c r="F38" s="554">
        <v>1432</v>
      </c>
      <c r="G38" s="554">
        <v>1476</v>
      </c>
      <c r="H38" s="554">
        <v>1297</v>
      </c>
      <c r="I38" s="554">
        <v>1271</v>
      </c>
      <c r="J38" s="554">
        <v>1408</v>
      </c>
      <c r="K38" s="554">
        <v>1526</v>
      </c>
      <c r="L38" s="554">
        <v>1644</v>
      </c>
      <c r="M38" s="554">
        <v>1848</v>
      </c>
      <c r="N38" s="554">
        <v>1638</v>
      </c>
      <c r="O38" s="554">
        <v>1582</v>
      </c>
      <c r="P38" s="554">
        <v>1580</v>
      </c>
      <c r="Q38" s="554">
        <v>1240</v>
      </c>
      <c r="R38" s="554">
        <v>913</v>
      </c>
      <c r="S38" s="554">
        <v>697</v>
      </c>
      <c r="T38" s="554">
        <v>491</v>
      </c>
      <c r="U38" s="554">
        <v>292</v>
      </c>
      <c r="V38" s="554">
        <v>163</v>
      </c>
    </row>
    <row r="39" spans="1:22" s="217" customFormat="1" ht="12.75">
      <c r="A39" s="217" t="s">
        <v>44</v>
      </c>
      <c r="B39" s="499">
        <v>410250</v>
      </c>
      <c r="C39" s="549">
        <f t="shared" si="1"/>
        <v>0</v>
      </c>
      <c r="D39" s="554">
        <v>21202</v>
      </c>
      <c r="E39" s="554">
        <v>20156</v>
      </c>
      <c r="F39" s="554">
        <v>22804</v>
      </c>
      <c r="G39" s="554">
        <v>26169</v>
      </c>
      <c r="H39" s="554">
        <v>29180</v>
      </c>
      <c r="I39" s="554">
        <v>25874</v>
      </c>
      <c r="J39" s="554">
        <v>22585</v>
      </c>
      <c r="K39" s="554">
        <v>23060</v>
      </c>
      <c r="L39" s="554">
        <v>28125</v>
      </c>
      <c r="M39" s="554">
        <v>30978</v>
      </c>
      <c r="N39" s="554">
        <v>28749</v>
      </c>
      <c r="O39" s="554">
        <v>25824</v>
      </c>
      <c r="P39" s="554">
        <v>27813</v>
      </c>
      <c r="Q39" s="554">
        <v>21802</v>
      </c>
      <c r="R39" s="554">
        <v>18747</v>
      </c>
      <c r="S39" s="554">
        <v>15649</v>
      </c>
      <c r="T39" s="554">
        <v>11503</v>
      </c>
      <c r="U39" s="554">
        <v>6864</v>
      </c>
      <c r="V39" s="554">
        <v>3166</v>
      </c>
    </row>
    <row r="40" spans="1:22" s="217" customFormat="1" ht="12.75">
      <c r="A40" s="217" t="s">
        <v>45</v>
      </c>
      <c r="B40" s="499">
        <v>27690</v>
      </c>
      <c r="C40" s="549">
        <f t="shared" si="1"/>
        <v>0</v>
      </c>
      <c r="D40" s="554">
        <v>1331</v>
      </c>
      <c r="E40" s="554">
        <v>1433</v>
      </c>
      <c r="F40" s="554">
        <v>1534</v>
      </c>
      <c r="G40" s="554">
        <v>1566</v>
      </c>
      <c r="H40" s="554">
        <v>1245</v>
      </c>
      <c r="I40" s="554">
        <v>1249</v>
      </c>
      <c r="J40" s="554">
        <v>1362</v>
      </c>
      <c r="K40" s="554">
        <v>1627</v>
      </c>
      <c r="L40" s="554">
        <v>2047</v>
      </c>
      <c r="M40" s="554">
        <v>2109</v>
      </c>
      <c r="N40" s="554">
        <v>2015</v>
      </c>
      <c r="O40" s="554">
        <v>1979</v>
      </c>
      <c r="P40" s="554">
        <v>2172</v>
      </c>
      <c r="Q40" s="554">
        <v>1719</v>
      </c>
      <c r="R40" s="554">
        <v>1517</v>
      </c>
      <c r="S40" s="554">
        <v>1166</v>
      </c>
      <c r="T40" s="554">
        <v>828</v>
      </c>
      <c r="U40" s="554">
        <v>530</v>
      </c>
      <c r="V40" s="554">
        <v>261</v>
      </c>
    </row>
    <row r="41" s="217" customFormat="1" ht="6" customHeight="1"/>
    <row r="42" spans="1:8" s="217" customFormat="1" ht="12.75">
      <c r="A42" s="787" t="s">
        <v>680</v>
      </c>
      <c r="B42" s="787"/>
      <c r="C42" s="787"/>
      <c r="D42" s="787"/>
      <c r="E42" s="787"/>
      <c r="F42" s="787"/>
      <c r="G42" s="787"/>
      <c r="H42" s="787"/>
    </row>
    <row r="43" s="217" customFormat="1" ht="6" customHeight="1"/>
    <row r="44" spans="3:11" s="217" customFormat="1" ht="38.25">
      <c r="C44" s="217" t="s">
        <v>153</v>
      </c>
      <c r="D44" s="217" t="s">
        <v>154</v>
      </c>
      <c r="E44" s="217" t="s">
        <v>155</v>
      </c>
      <c r="F44" s="217" t="s">
        <v>156</v>
      </c>
      <c r="G44" s="217" t="s">
        <v>157</v>
      </c>
      <c r="I44" s="505" t="s">
        <v>158</v>
      </c>
      <c r="K44" s="505" t="s">
        <v>184</v>
      </c>
    </row>
    <row r="45" spans="1:11" s="217" customFormat="1" ht="12.75">
      <c r="A45" s="217" t="s">
        <v>33</v>
      </c>
      <c r="C45" s="555">
        <f>G25+H25</f>
        <v>692411</v>
      </c>
      <c r="D45" s="555">
        <f>I25+J25</f>
        <v>670135</v>
      </c>
      <c r="E45" s="555">
        <f>K25+L25</f>
        <v>729765</v>
      </c>
      <c r="F45" s="555">
        <f>M25+N25</f>
        <v>788086</v>
      </c>
      <c r="G45" s="555">
        <f>O25+P25</f>
        <v>668387</v>
      </c>
      <c r="H45" s="556"/>
      <c r="I45" s="555">
        <f>B25</f>
        <v>5299900</v>
      </c>
      <c r="J45" s="220"/>
      <c r="K45" s="555">
        <f>SUM(C45:G45)</f>
        <v>3548784</v>
      </c>
    </row>
    <row r="46" spans="3:11" s="217" customFormat="1" ht="12.75">
      <c r="C46" s="555"/>
      <c r="D46" s="555"/>
      <c r="E46" s="555"/>
      <c r="F46" s="555"/>
      <c r="G46" s="555"/>
      <c r="H46" s="556"/>
      <c r="I46" s="555"/>
      <c r="J46" s="220"/>
      <c r="K46" s="555"/>
    </row>
    <row r="47" spans="1:11" s="217" customFormat="1" ht="12.75">
      <c r="A47" s="217" t="s">
        <v>34</v>
      </c>
      <c r="C47" s="555">
        <f aca="true" t="shared" si="2" ref="C47:C60">G27+H27</f>
        <v>44490</v>
      </c>
      <c r="D47" s="555">
        <f aca="true" t="shared" si="3" ref="D47:D60">I27+J27</f>
        <v>38969</v>
      </c>
      <c r="E47" s="555">
        <f aca="true" t="shared" si="4" ref="E47:E60">K27+L27</f>
        <v>49836</v>
      </c>
      <c r="F47" s="555">
        <f aca="true" t="shared" si="5" ref="F47:F60">M27+N27</f>
        <v>56925</v>
      </c>
      <c r="G47" s="555">
        <f aca="true" t="shared" si="6" ref="G47:G60">O27+P27</f>
        <v>51699</v>
      </c>
      <c r="H47" s="556"/>
      <c r="I47" s="555">
        <f aca="true" t="shared" si="7" ref="I47:I60">B27</f>
        <v>373760</v>
      </c>
      <c r="J47" s="220"/>
      <c r="K47" s="555">
        <f aca="true" t="shared" si="8" ref="K47:K60">SUM(C47:G47)</f>
        <v>241919</v>
      </c>
    </row>
    <row r="48" spans="1:11" s="217" customFormat="1" ht="12.75">
      <c r="A48" s="217" t="s">
        <v>35</v>
      </c>
      <c r="C48" s="555">
        <f t="shared" si="2"/>
        <v>11724</v>
      </c>
      <c r="D48" s="555">
        <f t="shared" si="3"/>
        <v>10086</v>
      </c>
      <c r="E48" s="555">
        <f t="shared" si="4"/>
        <v>15206</v>
      </c>
      <c r="F48" s="555">
        <f t="shared" si="5"/>
        <v>17976</v>
      </c>
      <c r="G48" s="555">
        <f t="shared" si="6"/>
        <v>16952</v>
      </c>
      <c r="H48" s="556"/>
      <c r="I48" s="555">
        <f t="shared" si="7"/>
        <v>113880</v>
      </c>
      <c r="J48" s="220"/>
      <c r="K48" s="555">
        <f t="shared" si="8"/>
        <v>71944</v>
      </c>
    </row>
    <row r="49" spans="1:11" s="217" customFormat="1" ht="12.75">
      <c r="A49" s="217" t="s">
        <v>36</v>
      </c>
      <c r="C49" s="555">
        <f t="shared" si="2"/>
        <v>16464</v>
      </c>
      <c r="D49" s="555">
        <f t="shared" si="3"/>
        <v>14134</v>
      </c>
      <c r="E49" s="555">
        <f t="shared" si="4"/>
        <v>18572</v>
      </c>
      <c r="F49" s="555">
        <f t="shared" si="5"/>
        <v>23203</v>
      </c>
      <c r="G49" s="555">
        <f t="shared" si="6"/>
        <v>22457</v>
      </c>
      <c r="H49" s="556"/>
      <c r="I49" s="555">
        <f t="shared" si="7"/>
        <v>151410</v>
      </c>
      <c r="J49" s="220"/>
      <c r="K49" s="555">
        <f t="shared" si="8"/>
        <v>94830</v>
      </c>
    </row>
    <row r="50" spans="1:11" s="217" customFormat="1" ht="12.75">
      <c r="A50" s="217" t="s">
        <v>37</v>
      </c>
      <c r="C50" s="555">
        <f t="shared" si="2"/>
        <v>46525</v>
      </c>
      <c r="D50" s="555">
        <f t="shared" si="3"/>
        <v>41576</v>
      </c>
      <c r="E50" s="555">
        <f t="shared" si="4"/>
        <v>50193</v>
      </c>
      <c r="F50" s="555">
        <f t="shared" si="5"/>
        <v>54193</v>
      </c>
      <c r="G50" s="555">
        <f t="shared" si="6"/>
        <v>48011</v>
      </c>
      <c r="H50" s="556"/>
      <c r="I50" s="555">
        <f t="shared" si="7"/>
        <v>365300</v>
      </c>
      <c r="J50" s="220"/>
      <c r="K50" s="555">
        <f t="shared" si="8"/>
        <v>240498</v>
      </c>
    </row>
    <row r="51" spans="1:11" s="217" customFormat="1" ht="12.75">
      <c r="A51" s="217" t="s">
        <v>38</v>
      </c>
      <c r="C51" s="555">
        <f t="shared" si="2"/>
        <v>38072</v>
      </c>
      <c r="D51" s="555">
        <f t="shared" si="3"/>
        <v>34514</v>
      </c>
      <c r="E51" s="555">
        <f t="shared" si="4"/>
        <v>43283</v>
      </c>
      <c r="F51" s="555">
        <f t="shared" si="5"/>
        <v>45079</v>
      </c>
      <c r="G51" s="555">
        <f t="shared" si="6"/>
        <v>37634</v>
      </c>
      <c r="H51" s="556"/>
      <c r="I51" s="555">
        <f t="shared" si="7"/>
        <v>298080</v>
      </c>
      <c r="J51" s="220"/>
      <c r="K51" s="555">
        <f t="shared" si="8"/>
        <v>198582</v>
      </c>
    </row>
    <row r="52" spans="1:11" s="217" customFormat="1" ht="12.75">
      <c r="A52" s="217" t="s">
        <v>39</v>
      </c>
      <c r="C52" s="555">
        <f t="shared" si="2"/>
        <v>76623</v>
      </c>
      <c r="D52" s="555">
        <f t="shared" si="3"/>
        <v>76830</v>
      </c>
      <c r="E52" s="555">
        <f t="shared" si="4"/>
        <v>79471</v>
      </c>
      <c r="F52" s="555">
        <f t="shared" si="5"/>
        <v>83012</v>
      </c>
      <c r="G52" s="555">
        <f t="shared" si="6"/>
        <v>72576</v>
      </c>
      <c r="H52" s="556"/>
      <c r="I52" s="555">
        <f t="shared" si="7"/>
        <v>569580</v>
      </c>
      <c r="J52" s="220"/>
      <c r="K52" s="555">
        <f t="shared" si="8"/>
        <v>388512</v>
      </c>
    </row>
    <row r="53" spans="1:11" s="217" customFormat="1" ht="12.75">
      <c r="A53" s="217" t="s">
        <v>106</v>
      </c>
      <c r="C53" s="555">
        <f t="shared" si="2"/>
        <v>162353</v>
      </c>
      <c r="D53" s="555">
        <f t="shared" si="3"/>
        <v>159207</v>
      </c>
      <c r="E53" s="555">
        <f t="shared" si="4"/>
        <v>155632</v>
      </c>
      <c r="F53" s="555">
        <f t="shared" si="5"/>
        <v>168972</v>
      </c>
      <c r="G53" s="555">
        <f t="shared" si="6"/>
        <v>130837</v>
      </c>
      <c r="H53" s="556"/>
      <c r="I53" s="555">
        <f t="shared" si="7"/>
        <v>1135400</v>
      </c>
      <c r="J53" s="220"/>
      <c r="K53" s="555">
        <f t="shared" si="8"/>
        <v>777001</v>
      </c>
    </row>
    <row r="54" spans="1:11" s="217" customFormat="1" ht="12.75">
      <c r="A54" s="217" t="s">
        <v>79</v>
      </c>
      <c r="C54" s="555">
        <f t="shared" si="2"/>
        <v>34919</v>
      </c>
      <c r="D54" s="555">
        <f t="shared" si="3"/>
        <v>33780</v>
      </c>
      <c r="E54" s="555">
        <f t="shared" si="4"/>
        <v>41530</v>
      </c>
      <c r="F54" s="555">
        <f t="shared" si="5"/>
        <v>49603</v>
      </c>
      <c r="G54" s="555">
        <f t="shared" si="6"/>
        <v>47092</v>
      </c>
      <c r="H54" s="556"/>
      <c r="I54" s="555">
        <f t="shared" si="7"/>
        <v>321660</v>
      </c>
      <c r="J54" s="220"/>
      <c r="K54" s="555">
        <f t="shared" si="8"/>
        <v>206924</v>
      </c>
    </row>
    <row r="55" spans="1:11" s="217" customFormat="1" ht="12.75">
      <c r="A55" s="217" t="s">
        <v>40</v>
      </c>
      <c r="C55" s="555">
        <f t="shared" si="2"/>
        <v>79219</v>
      </c>
      <c r="D55" s="555">
        <f t="shared" si="3"/>
        <v>79680</v>
      </c>
      <c r="E55" s="555">
        <f t="shared" si="4"/>
        <v>94775</v>
      </c>
      <c r="F55" s="555">
        <f t="shared" si="5"/>
        <v>99919</v>
      </c>
      <c r="G55" s="555">
        <f t="shared" si="6"/>
        <v>81769</v>
      </c>
      <c r="H55" s="556"/>
      <c r="I55" s="555">
        <f t="shared" si="7"/>
        <v>651620</v>
      </c>
      <c r="J55" s="220"/>
      <c r="K55" s="555">
        <f t="shared" si="8"/>
        <v>435362</v>
      </c>
    </row>
    <row r="56" spans="1:11" s="217" customFormat="1" ht="12.75">
      <c r="A56" s="217" t="s">
        <v>41</v>
      </c>
      <c r="C56" s="555">
        <f t="shared" si="2"/>
        <v>118633</v>
      </c>
      <c r="D56" s="555">
        <f t="shared" si="3"/>
        <v>125467</v>
      </c>
      <c r="E56" s="555">
        <f t="shared" si="4"/>
        <v>120474</v>
      </c>
      <c r="F56" s="555">
        <f t="shared" si="5"/>
        <v>118528</v>
      </c>
      <c r="G56" s="555">
        <f t="shared" si="6"/>
        <v>95285</v>
      </c>
      <c r="H56" s="556"/>
      <c r="I56" s="555">
        <f t="shared" si="7"/>
        <v>836610</v>
      </c>
      <c r="J56" s="220"/>
      <c r="K56" s="555">
        <f t="shared" si="8"/>
        <v>578387</v>
      </c>
    </row>
    <row r="57" spans="1:11" s="217" customFormat="1" ht="12.75">
      <c r="A57" s="217" t="s">
        <v>42</v>
      </c>
      <c r="C57" s="555">
        <f t="shared" si="2"/>
        <v>2456</v>
      </c>
      <c r="D57" s="555">
        <f t="shared" si="3"/>
        <v>2143</v>
      </c>
      <c r="E57" s="555">
        <f t="shared" si="4"/>
        <v>2764</v>
      </c>
      <c r="F57" s="555">
        <f t="shared" si="5"/>
        <v>3339</v>
      </c>
      <c r="G57" s="555">
        <f t="shared" si="6"/>
        <v>3125</v>
      </c>
      <c r="H57" s="556"/>
      <c r="I57" s="555">
        <f t="shared" si="7"/>
        <v>21420</v>
      </c>
      <c r="J57" s="220"/>
      <c r="K57" s="555">
        <f t="shared" si="8"/>
        <v>13827</v>
      </c>
    </row>
    <row r="58" spans="1:11" s="217" customFormat="1" ht="12.75">
      <c r="A58" s="217" t="s">
        <v>43</v>
      </c>
      <c r="C58" s="555">
        <f t="shared" si="2"/>
        <v>2773</v>
      </c>
      <c r="D58" s="555">
        <f t="shared" si="3"/>
        <v>2679</v>
      </c>
      <c r="E58" s="555">
        <f t="shared" si="4"/>
        <v>3170</v>
      </c>
      <c r="F58" s="555">
        <f t="shared" si="5"/>
        <v>3486</v>
      </c>
      <c r="G58" s="555">
        <f t="shared" si="6"/>
        <v>3162</v>
      </c>
      <c r="H58" s="556"/>
      <c r="I58" s="555">
        <f t="shared" si="7"/>
        <v>23240</v>
      </c>
      <c r="J58" s="220"/>
      <c r="K58" s="555">
        <f t="shared" si="8"/>
        <v>15270</v>
      </c>
    </row>
    <row r="59" spans="1:11" s="217" customFormat="1" ht="12.75">
      <c r="A59" s="217" t="s">
        <v>44</v>
      </c>
      <c r="C59" s="555">
        <f t="shared" si="2"/>
        <v>55349</v>
      </c>
      <c r="D59" s="555">
        <f t="shared" si="3"/>
        <v>48459</v>
      </c>
      <c r="E59" s="555">
        <f t="shared" si="4"/>
        <v>51185</v>
      </c>
      <c r="F59" s="555">
        <f t="shared" si="5"/>
        <v>59727</v>
      </c>
      <c r="G59" s="555">
        <f t="shared" si="6"/>
        <v>53637</v>
      </c>
      <c r="H59" s="556"/>
      <c r="I59" s="555">
        <f t="shared" si="7"/>
        <v>410250</v>
      </c>
      <c r="J59" s="220"/>
      <c r="K59" s="555">
        <f t="shared" si="8"/>
        <v>268357</v>
      </c>
    </row>
    <row r="60" spans="1:11" s="217" customFormat="1" ht="12.75">
      <c r="A60" s="217" t="s">
        <v>45</v>
      </c>
      <c r="C60" s="555">
        <f t="shared" si="2"/>
        <v>2811</v>
      </c>
      <c r="D60" s="555">
        <f t="shared" si="3"/>
        <v>2611</v>
      </c>
      <c r="E60" s="555">
        <f t="shared" si="4"/>
        <v>3674</v>
      </c>
      <c r="F60" s="555">
        <f t="shared" si="5"/>
        <v>4124</v>
      </c>
      <c r="G60" s="555">
        <f t="shared" si="6"/>
        <v>4151</v>
      </c>
      <c r="H60" s="556"/>
      <c r="I60" s="555">
        <f t="shared" si="7"/>
        <v>27690</v>
      </c>
      <c r="J60" s="220"/>
      <c r="K60" s="555">
        <f t="shared" si="8"/>
        <v>17371</v>
      </c>
    </row>
    <row r="61" s="217" customFormat="1" ht="6" customHeight="1">
      <c r="A61" s="544"/>
    </row>
    <row r="62" spans="1:13" s="217" customFormat="1" ht="12.75">
      <c r="A62" s="787" t="s">
        <v>159</v>
      </c>
      <c r="B62" s="787"/>
      <c r="C62" s="787"/>
      <c r="D62" s="787"/>
      <c r="E62" s="787"/>
      <c r="F62" s="787"/>
      <c r="G62" s="787"/>
      <c r="H62" s="787"/>
      <c r="I62" s="787"/>
      <c r="J62" s="787"/>
      <c r="K62" s="787"/>
      <c r="L62" s="787"/>
      <c r="M62" s="787"/>
    </row>
    <row r="63" s="217" customFormat="1" ht="6" customHeight="1">
      <c r="A63" s="544"/>
    </row>
    <row r="64" spans="1:11" s="217" customFormat="1" ht="12.75">
      <c r="A64" s="544" t="s">
        <v>33</v>
      </c>
      <c r="C64" s="534">
        <f>200*C5/C45</f>
        <v>0.07798836240325471</v>
      </c>
      <c r="D64" s="534">
        <f>200*D5/D45</f>
        <v>0.24800972938288554</v>
      </c>
      <c r="E64" s="534">
        <f>200*E5/E45</f>
        <v>0.258165299788288</v>
      </c>
      <c r="F64" s="534">
        <f>200*F5/F45</f>
        <v>0.12384435201234383</v>
      </c>
      <c r="G64" s="534">
        <f>200*G5/G45</f>
        <v>0.04159267011476884</v>
      </c>
      <c r="H64" s="556"/>
      <c r="I64" s="534">
        <f>200*I5/I45</f>
        <v>0.10268118266382384</v>
      </c>
      <c r="J64" s="220"/>
      <c r="K64" s="534">
        <f>200*K5/K45</f>
        <v>0.150474077881325</v>
      </c>
    </row>
    <row r="65" spans="1:11" s="217" customFormat="1" ht="6" customHeight="1">
      <c r="A65" s="544"/>
      <c r="C65" s="534"/>
      <c r="D65" s="534"/>
      <c r="E65" s="534"/>
      <c r="F65" s="534"/>
      <c r="G65" s="534"/>
      <c r="H65" s="556"/>
      <c r="I65" s="534"/>
      <c r="J65" s="220"/>
      <c r="K65" s="534"/>
    </row>
    <row r="66" spans="1:11" s="217" customFormat="1" ht="12.75">
      <c r="A66" s="217" t="s">
        <v>34</v>
      </c>
      <c r="C66" s="534">
        <f aca="true" t="shared" si="9" ref="C66:G79">200*C7/C47</f>
        <v>0.1078894133513149</v>
      </c>
      <c r="D66" s="534">
        <f t="shared" si="9"/>
        <v>0.28227565500782675</v>
      </c>
      <c r="E66" s="534">
        <f t="shared" si="9"/>
        <v>0.2889477486154587</v>
      </c>
      <c r="F66" s="534">
        <f t="shared" si="9"/>
        <v>0.13350900307422048</v>
      </c>
      <c r="G66" s="534">
        <f t="shared" si="9"/>
        <v>0.027079827462813594</v>
      </c>
      <c r="H66" s="556"/>
      <c r="I66" s="534">
        <f aca="true" t="shared" si="10" ref="I66:I79">200*I7/I47</f>
        <v>0.10488013698630137</v>
      </c>
      <c r="J66" s="220"/>
      <c r="K66" s="534">
        <f aca="true" t="shared" si="11" ref="K66:K79">200*K7/K47</f>
        <v>0.16203770683575908</v>
      </c>
    </row>
    <row r="67" spans="1:11" s="217" customFormat="1" ht="12.75">
      <c r="A67" s="217" t="s">
        <v>35</v>
      </c>
      <c r="C67" s="534">
        <f t="shared" si="9"/>
        <v>0.08529512111907199</v>
      </c>
      <c r="D67" s="534">
        <f t="shared" si="9"/>
        <v>0.2379535990481856</v>
      </c>
      <c r="E67" s="534">
        <f t="shared" si="9"/>
        <v>0.1315270288044193</v>
      </c>
      <c r="F67" s="534">
        <f t="shared" si="9"/>
        <v>0.06675567423230974</v>
      </c>
      <c r="G67" s="534">
        <f t="shared" si="9"/>
        <v>0</v>
      </c>
      <c r="H67" s="556"/>
      <c r="I67" s="534">
        <f t="shared" si="10"/>
        <v>0.06498068141903758</v>
      </c>
      <c r="J67" s="220"/>
      <c r="K67" s="534">
        <f t="shared" si="11"/>
        <v>0.0917380184588013</v>
      </c>
    </row>
    <row r="68" spans="1:11" s="217" customFormat="1" ht="12.75">
      <c r="A68" s="217" t="s">
        <v>36</v>
      </c>
      <c r="C68" s="534">
        <f t="shared" si="9"/>
        <v>0.04859086491739553</v>
      </c>
      <c r="D68" s="534">
        <f t="shared" si="9"/>
        <v>0.24055469081647093</v>
      </c>
      <c r="E68" s="534">
        <f t="shared" si="9"/>
        <v>0.10768899418479431</v>
      </c>
      <c r="F68" s="534">
        <f t="shared" si="9"/>
        <v>0.051717450329698746</v>
      </c>
      <c r="G68" s="534">
        <f t="shared" si="9"/>
        <v>0.026717727212005167</v>
      </c>
      <c r="H68" s="556"/>
      <c r="I68" s="534">
        <f t="shared" si="10"/>
        <v>0.05415758536424278</v>
      </c>
      <c r="J68" s="220"/>
      <c r="K68" s="534">
        <f t="shared" si="11"/>
        <v>0.08436148898028051</v>
      </c>
    </row>
    <row r="69" spans="1:11" s="217" customFormat="1" ht="12.75">
      <c r="A69" s="217" t="s">
        <v>37</v>
      </c>
      <c r="C69" s="534">
        <f t="shared" si="9"/>
        <v>0.06878022568511553</v>
      </c>
      <c r="D69" s="534">
        <f t="shared" si="9"/>
        <v>0.33192226284394843</v>
      </c>
      <c r="E69" s="534">
        <f t="shared" si="9"/>
        <v>0.24306178152331998</v>
      </c>
      <c r="F69" s="534">
        <f t="shared" si="9"/>
        <v>0.09595335190891813</v>
      </c>
      <c r="G69" s="534">
        <f t="shared" si="9"/>
        <v>0.012497136072983275</v>
      </c>
      <c r="H69" s="556"/>
      <c r="I69" s="534">
        <f t="shared" si="10"/>
        <v>0.09745414727621134</v>
      </c>
      <c r="J69" s="220"/>
      <c r="K69" s="534">
        <f t="shared" si="11"/>
        <v>0.14553135577011037</v>
      </c>
    </row>
    <row r="70" spans="1:11" s="217" customFormat="1" ht="12.75">
      <c r="A70" s="217" t="s">
        <v>38</v>
      </c>
      <c r="C70" s="534">
        <f t="shared" si="9"/>
        <v>0.08405127127547804</v>
      </c>
      <c r="D70" s="534">
        <f t="shared" si="9"/>
        <v>0.19122674856579938</v>
      </c>
      <c r="E70" s="534">
        <f t="shared" si="9"/>
        <v>0.16634706466742138</v>
      </c>
      <c r="F70" s="534">
        <f t="shared" si="9"/>
        <v>0.0887331129794361</v>
      </c>
      <c r="G70" s="534">
        <f t="shared" si="9"/>
        <v>0.031886060477228036</v>
      </c>
      <c r="H70" s="556"/>
      <c r="I70" s="534">
        <f t="shared" si="10"/>
        <v>0.0758185721953838</v>
      </c>
      <c r="J70" s="220"/>
      <c r="K70" s="534">
        <f t="shared" si="11"/>
        <v>0.11179260960207874</v>
      </c>
    </row>
    <row r="71" spans="1:11" s="217" customFormat="1" ht="12.75">
      <c r="A71" s="217" t="s">
        <v>39</v>
      </c>
      <c r="C71" s="534">
        <f t="shared" si="9"/>
        <v>0.06003419338840818</v>
      </c>
      <c r="D71" s="534">
        <f t="shared" si="9"/>
        <v>0.23168033320317585</v>
      </c>
      <c r="E71" s="534">
        <f t="shared" si="9"/>
        <v>0.19378137937109133</v>
      </c>
      <c r="F71" s="534">
        <f t="shared" si="9"/>
        <v>0.07709728713920878</v>
      </c>
      <c r="G71" s="534">
        <f t="shared" si="9"/>
        <v>0.030313051146384478</v>
      </c>
      <c r="H71" s="556"/>
      <c r="I71" s="534">
        <f t="shared" si="10"/>
        <v>0.08251694230836756</v>
      </c>
      <c r="J71" s="220"/>
      <c r="K71" s="534">
        <f t="shared" si="11"/>
        <v>0.11943003047524915</v>
      </c>
    </row>
    <row r="72" spans="1:11" s="217" customFormat="1" ht="12.75">
      <c r="A72" s="217" t="s">
        <v>106</v>
      </c>
      <c r="C72" s="534">
        <f t="shared" si="9"/>
        <v>0.08376808559127334</v>
      </c>
      <c r="D72" s="534">
        <f t="shared" si="9"/>
        <v>0.2876757931497987</v>
      </c>
      <c r="E72" s="534">
        <f t="shared" si="9"/>
        <v>0.42022206230081216</v>
      </c>
      <c r="F72" s="534">
        <f t="shared" si="9"/>
        <v>0.2071349099259049</v>
      </c>
      <c r="G72" s="534">
        <f t="shared" si="9"/>
        <v>0.07184512026414547</v>
      </c>
      <c r="H72" s="556"/>
      <c r="I72" s="534">
        <f t="shared" si="10"/>
        <v>0.1513123128412894</v>
      </c>
      <c r="J72" s="220"/>
      <c r="K72" s="534">
        <f t="shared" si="11"/>
        <v>0.21776033750278315</v>
      </c>
    </row>
    <row r="73" spans="1:11" s="217" customFormat="1" ht="12.75">
      <c r="A73" s="217" t="s">
        <v>79</v>
      </c>
      <c r="C73" s="534">
        <f t="shared" si="9"/>
        <v>0.10309573584581459</v>
      </c>
      <c r="D73" s="534">
        <f t="shared" si="9"/>
        <v>0.18354055654233273</v>
      </c>
      <c r="E73" s="534">
        <f t="shared" si="9"/>
        <v>0.13484228268721407</v>
      </c>
      <c r="F73" s="534">
        <f t="shared" si="9"/>
        <v>0.060480212890349376</v>
      </c>
      <c r="G73" s="534">
        <f t="shared" si="9"/>
        <v>0.029729041026076614</v>
      </c>
      <c r="H73" s="556"/>
      <c r="I73" s="534">
        <f t="shared" si="10"/>
        <v>0.0646645526332152</v>
      </c>
      <c r="J73" s="220"/>
      <c r="K73" s="534">
        <f t="shared" si="11"/>
        <v>0.0956873054841391</v>
      </c>
    </row>
    <row r="74" spans="1:11" s="217" customFormat="1" ht="12.75">
      <c r="A74" s="217" t="s">
        <v>40</v>
      </c>
      <c r="C74" s="534">
        <f t="shared" si="9"/>
        <v>0.0732147590855729</v>
      </c>
      <c r="D74" s="534">
        <f t="shared" si="9"/>
        <v>0.2635542168674699</v>
      </c>
      <c r="E74" s="534">
        <f t="shared" si="9"/>
        <v>0.23634924821946715</v>
      </c>
      <c r="F74" s="534">
        <f t="shared" si="9"/>
        <v>0.10808755091624216</v>
      </c>
      <c r="G74" s="534">
        <f t="shared" si="9"/>
        <v>0.03424280595335641</v>
      </c>
      <c r="H74" s="556"/>
      <c r="I74" s="534">
        <f t="shared" si="10"/>
        <v>0.09790982474448298</v>
      </c>
      <c r="J74" s="220"/>
      <c r="K74" s="534">
        <f t="shared" si="11"/>
        <v>0.14424777541448267</v>
      </c>
    </row>
    <row r="75" spans="1:11" s="217" customFormat="1" ht="12.75">
      <c r="A75" s="217" t="s">
        <v>41</v>
      </c>
      <c r="C75" s="534">
        <f t="shared" si="9"/>
        <v>0.06743486213785371</v>
      </c>
      <c r="D75" s="534">
        <f t="shared" si="9"/>
        <v>0.1801270453585405</v>
      </c>
      <c r="E75" s="534">
        <f t="shared" si="9"/>
        <v>0.21249398210402246</v>
      </c>
      <c r="F75" s="534">
        <f t="shared" si="9"/>
        <v>0.13667656587473</v>
      </c>
      <c r="G75" s="534">
        <f t="shared" si="9"/>
        <v>0.06926588655087369</v>
      </c>
      <c r="H75" s="556"/>
      <c r="I75" s="534">
        <f t="shared" si="10"/>
        <v>0.09729742651892757</v>
      </c>
      <c r="J75" s="220"/>
      <c r="K75" s="534">
        <f t="shared" si="11"/>
        <v>0.13658674901061055</v>
      </c>
    </row>
    <row r="76" spans="1:11" s="217" customFormat="1" ht="12.75">
      <c r="A76" s="217" t="s">
        <v>42</v>
      </c>
      <c r="C76" s="534">
        <f t="shared" si="9"/>
        <v>0.16286644951140064</v>
      </c>
      <c r="D76" s="534">
        <f t="shared" si="9"/>
        <v>0.09332711152589827</v>
      </c>
      <c r="E76" s="534">
        <f t="shared" si="9"/>
        <v>0.0723589001447178</v>
      </c>
      <c r="F76" s="534">
        <f t="shared" si="9"/>
        <v>0</v>
      </c>
      <c r="G76" s="534">
        <f t="shared" si="9"/>
        <v>0</v>
      </c>
      <c r="H76" s="556"/>
      <c r="I76" s="534">
        <f t="shared" si="10"/>
        <v>0.03734827264239029</v>
      </c>
      <c r="J76" s="220"/>
      <c r="K76" s="534">
        <f t="shared" si="11"/>
        <v>0.05785781442106024</v>
      </c>
    </row>
    <row r="77" spans="1:11" s="217" customFormat="1" ht="12.75">
      <c r="A77" s="217" t="s">
        <v>43</v>
      </c>
      <c r="C77" s="534">
        <f t="shared" si="9"/>
        <v>0.0721240533717995</v>
      </c>
      <c r="D77" s="534">
        <f t="shared" si="9"/>
        <v>0.14930944382232175</v>
      </c>
      <c r="E77" s="534">
        <f t="shared" si="9"/>
        <v>0.1892744479495268</v>
      </c>
      <c r="F77" s="534">
        <f t="shared" si="9"/>
        <v>0</v>
      </c>
      <c r="G77" s="534">
        <f t="shared" si="9"/>
        <v>0.06325110689437065</v>
      </c>
      <c r="H77" s="556"/>
      <c r="I77" s="534">
        <f t="shared" si="10"/>
        <v>0.060240963855421686</v>
      </c>
      <c r="J77" s="220"/>
      <c r="K77" s="534">
        <f t="shared" si="11"/>
        <v>0.091683038637852</v>
      </c>
    </row>
    <row r="78" spans="1:11" s="217" customFormat="1" ht="12.75">
      <c r="A78" s="217" t="s">
        <v>44</v>
      </c>
      <c r="C78" s="534">
        <f t="shared" si="9"/>
        <v>0.07949556450884389</v>
      </c>
      <c r="D78" s="534">
        <f t="shared" si="9"/>
        <v>0.3054128232113746</v>
      </c>
      <c r="E78" s="534">
        <f t="shared" si="9"/>
        <v>0.30086939533066326</v>
      </c>
      <c r="F78" s="534">
        <f t="shared" si="9"/>
        <v>0.1071542183602056</v>
      </c>
      <c r="G78" s="534">
        <f t="shared" si="9"/>
        <v>0.022372615918116227</v>
      </c>
      <c r="H78" s="556"/>
      <c r="I78" s="534">
        <f t="shared" si="10"/>
        <v>0.10432663010359537</v>
      </c>
      <c r="J78" s="220"/>
      <c r="K78" s="534">
        <f t="shared" si="11"/>
        <v>0.15725321120745872</v>
      </c>
    </row>
    <row r="79" spans="1:11" s="217" customFormat="1" ht="12.75">
      <c r="A79" s="217" t="s">
        <v>45</v>
      </c>
      <c r="C79" s="534">
        <f t="shared" si="9"/>
        <v>0.1422981145499822</v>
      </c>
      <c r="D79" s="534">
        <f t="shared" si="9"/>
        <v>0.07659900421294523</v>
      </c>
      <c r="E79" s="534">
        <f t="shared" si="9"/>
        <v>0</v>
      </c>
      <c r="F79" s="534">
        <f t="shared" si="9"/>
        <v>0.1454898157129001</v>
      </c>
      <c r="G79" s="534">
        <f t="shared" si="9"/>
        <v>0.0481811611659841</v>
      </c>
      <c r="H79" s="556"/>
      <c r="I79" s="534">
        <f t="shared" si="10"/>
        <v>0.05055976886962803</v>
      </c>
      <c r="J79" s="220"/>
      <c r="K79" s="534">
        <f t="shared" si="11"/>
        <v>0.080594093604283</v>
      </c>
    </row>
    <row r="81" ht="12">
      <c r="A81" s="366" t="s">
        <v>316</v>
      </c>
    </row>
  </sheetData>
  <sheetProtection/>
  <mergeCells count="6">
    <mergeCell ref="A62:M62"/>
    <mergeCell ref="A1:K1"/>
    <mergeCell ref="A6:C6"/>
    <mergeCell ref="A22:T22"/>
    <mergeCell ref="A42:H42"/>
    <mergeCell ref="M1:O1"/>
  </mergeCells>
  <hyperlinks>
    <hyperlink ref="M1:O1" location="Contents!A1" display="Back to contents"/>
  </hyperlinks>
  <printOptions/>
  <pageMargins left="0.7480314960629921" right="0.7480314960629921" top="0.2755905511811024" bottom="0.31496062992125984" header="0.15748031496062992" footer="0.1968503937007874"/>
  <pageSetup fitToHeight="2" horizontalDpi="600" verticalDpi="600" orientation="landscape" paperSize="9" scale="66" r:id="rId1"/>
  <rowBreaks count="1" manualBreakCount="1">
    <brk id="60" max="255" man="1"/>
  </rowBreaks>
  <ignoredErrors>
    <ignoredError sqref="K5:K20" formulaRange="1"/>
  </ignoredErrors>
</worksheet>
</file>

<file path=xl/worksheets/sheet38.xml><?xml version="1.0" encoding="utf-8"?>
<worksheet xmlns="http://schemas.openxmlformats.org/spreadsheetml/2006/main" xmlns:r="http://schemas.openxmlformats.org/officeDocument/2006/relationships">
  <sheetPr>
    <tabColor rgb="FFFFFF00"/>
  </sheetPr>
  <dimension ref="A1:DI86"/>
  <sheetViews>
    <sheetView zoomScalePageLayoutView="0" workbookViewId="0" topLeftCell="A1">
      <selection activeCell="A1" sqref="A1:N1"/>
    </sheetView>
  </sheetViews>
  <sheetFormatPr defaultColWidth="9.33203125" defaultRowHeight="11.25"/>
  <cols>
    <col min="1" max="1" width="28.83203125" style="0" customWidth="1"/>
    <col min="2" max="2" width="16.5" style="0" customWidth="1"/>
    <col min="3" max="3" width="8.5" style="0" customWidth="1"/>
    <col min="4" max="20" width="9.83203125" style="0" bestFit="1" customWidth="1"/>
    <col min="21" max="32" width="9.33203125" style="0" customWidth="1"/>
  </cols>
  <sheetData>
    <row r="1" spans="1:108" ht="18.75">
      <c r="A1" s="805" t="s">
        <v>575</v>
      </c>
      <c r="B1" s="805"/>
      <c r="C1" s="805"/>
      <c r="D1" s="805"/>
      <c r="E1" s="805"/>
      <c r="F1" s="805"/>
      <c r="G1" s="805"/>
      <c r="H1" s="805"/>
      <c r="I1" s="805"/>
      <c r="J1" s="805"/>
      <c r="K1" s="805"/>
      <c r="L1" s="805"/>
      <c r="M1" s="805"/>
      <c r="N1" s="805"/>
      <c r="O1" s="485"/>
      <c r="P1" s="806" t="s">
        <v>690</v>
      </c>
      <c r="Q1" s="806"/>
      <c r="R1" s="806"/>
      <c r="S1" s="806"/>
      <c r="T1" s="582" t="s">
        <v>710</v>
      </c>
      <c r="U1" s="582"/>
      <c r="V1" s="582"/>
      <c r="W1" s="467"/>
      <c r="X1" s="467"/>
      <c r="Y1" s="467"/>
      <c r="Z1" s="467"/>
      <c r="AA1" s="467"/>
      <c r="AB1" s="467"/>
      <c r="AC1" s="467"/>
      <c r="AD1" s="467"/>
      <c r="AE1" s="467"/>
      <c r="AF1" s="467"/>
      <c r="AG1" s="467"/>
      <c r="AH1" s="469"/>
      <c r="AI1" s="469"/>
      <c r="AJ1" s="469"/>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9"/>
      <c r="BM1" s="469"/>
      <c r="BN1" s="469"/>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3"/>
      <c r="CQ1" s="463"/>
      <c r="CR1" s="463"/>
      <c r="CS1" s="463"/>
      <c r="CT1" s="463"/>
      <c r="CU1" s="463"/>
      <c r="CV1" s="463"/>
      <c r="CW1" s="463"/>
      <c r="CX1" s="463"/>
      <c r="CY1" s="463"/>
      <c r="CZ1" s="463"/>
      <c r="DA1" s="463"/>
      <c r="DB1" s="463"/>
      <c r="DC1" s="463"/>
      <c r="DD1" s="463"/>
    </row>
    <row r="2" spans="1:108" ht="12.75">
      <c r="A2" s="471"/>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8"/>
      <c r="AI2" s="468"/>
      <c r="AJ2" s="468"/>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8"/>
      <c r="BJ2" s="468"/>
      <c r="BK2" s="468"/>
      <c r="BL2" s="468"/>
      <c r="BM2" s="468"/>
      <c r="BN2" s="468"/>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803" t="s">
        <v>576</v>
      </c>
      <c r="CN2" s="803"/>
      <c r="CO2" s="803"/>
      <c r="CP2" s="463"/>
      <c r="CQ2" s="463"/>
      <c r="CR2" s="463"/>
      <c r="CS2" s="463"/>
      <c r="CT2" s="463"/>
      <c r="CU2" s="463"/>
      <c r="CV2" s="463"/>
      <c r="CW2" s="463"/>
      <c r="CX2" s="463"/>
      <c r="CY2" s="463"/>
      <c r="CZ2" s="463"/>
      <c r="DA2" s="463"/>
      <c r="DB2" s="463"/>
      <c r="DC2" s="463"/>
      <c r="DD2" s="463"/>
    </row>
    <row r="3" spans="1:108" ht="12.75">
      <c r="A3" s="472" t="s">
        <v>577</v>
      </c>
      <c r="B3" s="473" t="s">
        <v>133</v>
      </c>
      <c r="C3" s="473">
        <v>0</v>
      </c>
      <c r="D3" s="473">
        <v>1</v>
      </c>
      <c r="E3" s="473">
        <v>2</v>
      </c>
      <c r="F3" s="473">
        <v>3</v>
      </c>
      <c r="G3" s="473">
        <v>4</v>
      </c>
      <c r="H3" s="473">
        <v>5</v>
      </c>
      <c r="I3" s="473">
        <v>6</v>
      </c>
      <c r="J3" s="473">
        <v>7</v>
      </c>
      <c r="K3" s="473">
        <v>8</v>
      </c>
      <c r="L3" s="473">
        <v>9</v>
      </c>
      <c r="M3" s="473">
        <v>10</v>
      </c>
      <c r="N3" s="473">
        <v>11</v>
      </c>
      <c r="O3" s="473">
        <v>12</v>
      </c>
      <c r="P3" s="473">
        <v>13</v>
      </c>
      <c r="Q3" s="473">
        <v>14</v>
      </c>
      <c r="R3" s="473">
        <v>15</v>
      </c>
      <c r="S3" s="473">
        <v>16</v>
      </c>
      <c r="T3" s="473">
        <v>17</v>
      </c>
      <c r="U3" s="474">
        <v>18</v>
      </c>
      <c r="V3" s="473">
        <v>19</v>
      </c>
      <c r="W3" s="473">
        <v>20</v>
      </c>
      <c r="X3" s="473">
        <v>21</v>
      </c>
      <c r="Y3" s="473">
        <v>22</v>
      </c>
      <c r="Z3" s="473">
        <v>23</v>
      </c>
      <c r="AA3" s="473">
        <v>24</v>
      </c>
      <c r="AB3" s="473">
        <v>25</v>
      </c>
      <c r="AC3" s="473">
        <v>26</v>
      </c>
      <c r="AD3" s="473">
        <v>27</v>
      </c>
      <c r="AE3" s="473">
        <v>28</v>
      </c>
      <c r="AF3" s="473">
        <v>29</v>
      </c>
      <c r="AG3" s="473">
        <v>30</v>
      </c>
      <c r="AH3" s="473">
        <v>31</v>
      </c>
      <c r="AI3" s="473">
        <v>32</v>
      </c>
      <c r="AJ3" s="473">
        <v>33</v>
      </c>
      <c r="AK3" s="473">
        <v>34</v>
      </c>
      <c r="AL3" s="473">
        <v>35</v>
      </c>
      <c r="AM3" s="473">
        <v>36</v>
      </c>
      <c r="AN3" s="473">
        <v>37</v>
      </c>
      <c r="AO3" s="473">
        <v>38</v>
      </c>
      <c r="AP3" s="473">
        <v>39</v>
      </c>
      <c r="AQ3" s="473">
        <v>40</v>
      </c>
      <c r="AR3" s="473">
        <v>41</v>
      </c>
      <c r="AS3" s="473">
        <v>42</v>
      </c>
      <c r="AT3" s="473">
        <v>43</v>
      </c>
      <c r="AU3" s="473">
        <v>44</v>
      </c>
      <c r="AV3" s="473">
        <v>45</v>
      </c>
      <c r="AW3" s="473">
        <v>46</v>
      </c>
      <c r="AX3" s="473">
        <v>47</v>
      </c>
      <c r="AY3" s="473">
        <v>48</v>
      </c>
      <c r="AZ3" s="473">
        <v>49</v>
      </c>
      <c r="BA3" s="473">
        <v>50</v>
      </c>
      <c r="BB3" s="473">
        <v>51</v>
      </c>
      <c r="BC3" s="473">
        <v>52</v>
      </c>
      <c r="BD3" s="473">
        <v>53</v>
      </c>
      <c r="BE3" s="473">
        <v>54</v>
      </c>
      <c r="BF3" s="473">
        <v>55</v>
      </c>
      <c r="BG3" s="473">
        <v>56</v>
      </c>
      <c r="BH3" s="473">
        <v>57</v>
      </c>
      <c r="BI3" s="473">
        <v>58</v>
      </c>
      <c r="BJ3" s="473">
        <v>59</v>
      </c>
      <c r="BK3" s="473">
        <v>60</v>
      </c>
      <c r="BL3" s="473">
        <v>61</v>
      </c>
      <c r="BM3" s="473">
        <v>62</v>
      </c>
      <c r="BN3" s="473">
        <v>63</v>
      </c>
      <c r="BO3" s="473">
        <v>64</v>
      </c>
      <c r="BP3" s="473">
        <v>65</v>
      </c>
      <c r="BQ3" s="473">
        <v>66</v>
      </c>
      <c r="BR3" s="473">
        <v>67</v>
      </c>
      <c r="BS3" s="473">
        <v>68</v>
      </c>
      <c r="BT3" s="473">
        <v>69</v>
      </c>
      <c r="BU3" s="473">
        <v>70</v>
      </c>
      <c r="BV3" s="473">
        <v>71</v>
      </c>
      <c r="BW3" s="473">
        <v>72</v>
      </c>
      <c r="BX3" s="473">
        <v>73</v>
      </c>
      <c r="BY3" s="473">
        <v>74</v>
      </c>
      <c r="BZ3" s="473">
        <v>75</v>
      </c>
      <c r="CA3" s="473">
        <v>76</v>
      </c>
      <c r="CB3" s="473">
        <v>77</v>
      </c>
      <c r="CC3" s="473">
        <v>78</v>
      </c>
      <c r="CD3" s="473">
        <v>79</v>
      </c>
      <c r="CE3" s="473">
        <v>80</v>
      </c>
      <c r="CF3" s="473">
        <v>81</v>
      </c>
      <c r="CG3" s="473">
        <v>82</v>
      </c>
      <c r="CH3" s="473">
        <v>83</v>
      </c>
      <c r="CI3" s="473">
        <v>84</v>
      </c>
      <c r="CJ3" s="473">
        <v>85</v>
      </c>
      <c r="CK3" s="473">
        <v>86</v>
      </c>
      <c r="CL3" s="473">
        <v>87</v>
      </c>
      <c r="CM3" s="473">
        <v>88</v>
      </c>
      <c r="CN3" s="473">
        <v>89</v>
      </c>
      <c r="CO3" s="473" t="s">
        <v>152</v>
      </c>
      <c r="CP3" s="463"/>
      <c r="CQ3" s="463"/>
      <c r="CR3" s="463"/>
      <c r="CS3" s="463"/>
      <c r="CT3" s="463"/>
      <c r="CU3" s="463"/>
      <c r="CV3" s="463"/>
      <c r="CW3" s="463"/>
      <c r="CX3" s="463"/>
      <c r="CY3" s="463"/>
      <c r="CZ3" s="463"/>
      <c r="DA3" s="463"/>
      <c r="DB3" s="463"/>
      <c r="DC3" s="463"/>
      <c r="DD3" s="463"/>
    </row>
    <row r="4" spans="1:108" ht="12.75">
      <c r="A4" s="464" t="s">
        <v>33</v>
      </c>
      <c r="B4" s="466">
        <v>5299900</v>
      </c>
      <c r="C4" s="466">
        <v>60365</v>
      </c>
      <c r="D4" s="466">
        <v>57682</v>
      </c>
      <c r="E4" s="466">
        <v>59379</v>
      </c>
      <c r="F4" s="466">
        <v>59234</v>
      </c>
      <c r="G4" s="466">
        <v>56926</v>
      </c>
      <c r="H4" s="466">
        <v>55769</v>
      </c>
      <c r="I4" s="466">
        <v>55429</v>
      </c>
      <c r="J4" s="466">
        <v>54406</v>
      </c>
      <c r="K4" s="466">
        <v>52686</v>
      </c>
      <c r="L4" s="466">
        <v>52610</v>
      </c>
      <c r="M4" s="466">
        <v>54673</v>
      </c>
      <c r="N4" s="466">
        <v>56125</v>
      </c>
      <c r="O4" s="466">
        <v>58327</v>
      </c>
      <c r="P4" s="466">
        <v>59523</v>
      </c>
      <c r="Q4" s="466">
        <v>61618</v>
      </c>
      <c r="R4" s="466">
        <v>61351</v>
      </c>
      <c r="S4" s="466">
        <v>61972</v>
      </c>
      <c r="T4" s="466">
        <v>63983</v>
      </c>
      <c r="U4" s="466">
        <v>66503</v>
      </c>
      <c r="V4" s="466">
        <v>73022</v>
      </c>
      <c r="W4" s="466">
        <v>75298</v>
      </c>
      <c r="X4" s="466">
        <v>72740</v>
      </c>
      <c r="Y4" s="466">
        <v>72567</v>
      </c>
      <c r="Z4" s="466">
        <v>73748</v>
      </c>
      <c r="AA4" s="466">
        <v>71227</v>
      </c>
      <c r="AB4" s="466">
        <v>70658</v>
      </c>
      <c r="AC4" s="466">
        <v>69901</v>
      </c>
      <c r="AD4" s="466">
        <v>67576</v>
      </c>
      <c r="AE4" s="466">
        <v>68651</v>
      </c>
      <c r="AF4" s="466">
        <v>69563</v>
      </c>
      <c r="AG4" s="466">
        <v>69237</v>
      </c>
      <c r="AH4" s="466">
        <v>67851</v>
      </c>
      <c r="AI4" s="466">
        <v>65690</v>
      </c>
      <c r="AJ4" s="466">
        <v>61116</v>
      </c>
      <c r="AK4" s="466">
        <v>59892</v>
      </c>
      <c r="AL4" s="466">
        <v>63532</v>
      </c>
      <c r="AM4" s="466">
        <v>64101</v>
      </c>
      <c r="AN4" s="466">
        <v>65333</v>
      </c>
      <c r="AO4" s="466">
        <v>69274</v>
      </c>
      <c r="AP4" s="466">
        <v>73861</v>
      </c>
      <c r="AQ4" s="466">
        <v>76830</v>
      </c>
      <c r="AR4" s="466">
        <v>76006</v>
      </c>
      <c r="AS4" s="466">
        <v>78902</v>
      </c>
      <c r="AT4" s="466">
        <v>80567</v>
      </c>
      <c r="AU4" s="466">
        <v>81359</v>
      </c>
      <c r="AV4" s="466">
        <v>80824</v>
      </c>
      <c r="AW4" s="466">
        <v>83684</v>
      </c>
      <c r="AX4" s="466">
        <v>82822</v>
      </c>
      <c r="AY4" s="466">
        <v>82600</v>
      </c>
      <c r="AZ4" s="466">
        <v>80839</v>
      </c>
      <c r="BA4" s="466">
        <v>78927</v>
      </c>
      <c r="BB4" s="466">
        <v>76317</v>
      </c>
      <c r="BC4" s="466">
        <v>75902</v>
      </c>
      <c r="BD4" s="466">
        <v>74011</v>
      </c>
      <c r="BE4" s="466">
        <v>72160</v>
      </c>
      <c r="BF4" s="466">
        <v>70059</v>
      </c>
      <c r="BG4" s="466">
        <v>67109</v>
      </c>
      <c r="BH4" s="466">
        <v>66477</v>
      </c>
      <c r="BI4" s="466">
        <v>65258</v>
      </c>
      <c r="BJ4" s="466">
        <v>63021</v>
      </c>
      <c r="BK4" s="466">
        <v>64020</v>
      </c>
      <c r="BL4" s="466">
        <v>64169</v>
      </c>
      <c r="BM4" s="466">
        <v>66134</v>
      </c>
      <c r="BN4" s="466">
        <v>68143</v>
      </c>
      <c r="BO4" s="466">
        <v>73997</v>
      </c>
      <c r="BP4" s="466">
        <v>56210</v>
      </c>
      <c r="BQ4" s="466">
        <v>53253</v>
      </c>
      <c r="BR4" s="466">
        <v>54249</v>
      </c>
      <c r="BS4" s="466">
        <v>52419</v>
      </c>
      <c r="BT4" s="466">
        <v>48282</v>
      </c>
      <c r="BU4" s="466">
        <v>44833</v>
      </c>
      <c r="BV4" s="466">
        <v>45742</v>
      </c>
      <c r="BW4" s="466">
        <v>44742</v>
      </c>
      <c r="BX4" s="466">
        <v>43605</v>
      </c>
      <c r="BY4" s="466">
        <v>41445</v>
      </c>
      <c r="BZ4" s="466">
        <v>39876</v>
      </c>
      <c r="CA4" s="466">
        <v>38103</v>
      </c>
      <c r="CB4" s="466">
        <v>35407</v>
      </c>
      <c r="CC4" s="466">
        <v>33215</v>
      </c>
      <c r="CD4" s="466">
        <v>32543</v>
      </c>
      <c r="CE4" s="466">
        <v>30248</v>
      </c>
      <c r="CF4" s="466">
        <v>27468</v>
      </c>
      <c r="CG4" s="466">
        <v>25190</v>
      </c>
      <c r="CH4" s="466">
        <v>22178</v>
      </c>
      <c r="CI4" s="466">
        <v>20312</v>
      </c>
      <c r="CJ4" s="466">
        <v>18642</v>
      </c>
      <c r="CK4" s="466">
        <v>16140</v>
      </c>
      <c r="CL4" s="466">
        <v>14326</v>
      </c>
      <c r="CM4" s="466">
        <v>11959</v>
      </c>
      <c r="CN4" s="466">
        <v>10808</v>
      </c>
      <c r="CO4" s="466">
        <v>35169</v>
      </c>
      <c r="CP4" s="463"/>
      <c r="CQ4" s="463"/>
      <c r="CR4" s="463"/>
      <c r="CS4" s="463"/>
      <c r="CT4" s="463"/>
      <c r="CU4" s="463"/>
      <c r="CV4" s="463"/>
      <c r="CW4" s="463"/>
      <c r="CX4" s="463"/>
      <c r="CY4" s="463"/>
      <c r="CZ4" s="463"/>
      <c r="DA4" s="463"/>
      <c r="DB4" s="463"/>
      <c r="DC4" s="463"/>
      <c r="DD4" s="463"/>
    </row>
    <row r="5" spans="1:108" ht="12.75">
      <c r="A5" s="475" t="s">
        <v>34</v>
      </c>
      <c r="B5" s="476">
        <v>373760</v>
      </c>
      <c r="C5" s="476">
        <v>4021</v>
      </c>
      <c r="D5" s="476">
        <v>3782</v>
      </c>
      <c r="E5" s="476">
        <v>4017</v>
      </c>
      <c r="F5" s="476">
        <v>3981</v>
      </c>
      <c r="G5" s="476">
        <v>3945</v>
      </c>
      <c r="H5" s="476">
        <v>3867</v>
      </c>
      <c r="I5" s="476">
        <v>3875</v>
      </c>
      <c r="J5" s="476">
        <v>3832</v>
      </c>
      <c r="K5" s="476">
        <v>3755</v>
      </c>
      <c r="L5" s="476">
        <v>3783</v>
      </c>
      <c r="M5" s="476">
        <v>3905</v>
      </c>
      <c r="N5" s="476">
        <v>4019</v>
      </c>
      <c r="O5" s="476">
        <v>4115</v>
      </c>
      <c r="P5" s="476">
        <v>4465</v>
      </c>
      <c r="Q5" s="476">
        <v>4564</v>
      </c>
      <c r="R5" s="476">
        <v>4473</v>
      </c>
      <c r="S5" s="476">
        <v>4682</v>
      </c>
      <c r="T5" s="476">
        <v>4825</v>
      </c>
      <c r="U5" s="476">
        <v>4550</v>
      </c>
      <c r="V5" s="476">
        <v>4348</v>
      </c>
      <c r="W5" s="476">
        <v>4391</v>
      </c>
      <c r="X5" s="476">
        <v>4234</v>
      </c>
      <c r="Y5" s="476">
        <v>4307</v>
      </c>
      <c r="Z5" s="476">
        <v>4385</v>
      </c>
      <c r="AA5" s="476">
        <v>4295</v>
      </c>
      <c r="AB5" s="476">
        <v>4190</v>
      </c>
      <c r="AC5" s="476">
        <v>3980</v>
      </c>
      <c r="AD5" s="476">
        <v>3827</v>
      </c>
      <c r="AE5" s="476">
        <v>3761</v>
      </c>
      <c r="AF5" s="476">
        <v>4046</v>
      </c>
      <c r="AG5" s="476">
        <v>4025</v>
      </c>
      <c r="AH5" s="476">
        <v>4012</v>
      </c>
      <c r="AI5" s="476">
        <v>3932</v>
      </c>
      <c r="AJ5" s="476">
        <v>3631</v>
      </c>
      <c r="AK5" s="476">
        <v>3565</v>
      </c>
      <c r="AL5" s="476">
        <v>4001</v>
      </c>
      <c r="AM5" s="476">
        <v>4193</v>
      </c>
      <c r="AN5" s="476">
        <v>4306</v>
      </c>
      <c r="AO5" s="476">
        <v>4652</v>
      </c>
      <c r="AP5" s="476">
        <v>5048</v>
      </c>
      <c r="AQ5" s="476">
        <v>5318</v>
      </c>
      <c r="AR5" s="476">
        <v>5349</v>
      </c>
      <c r="AS5" s="476">
        <v>5492</v>
      </c>
      <c r="AT5" s="476">
        <v>5686</v>
      </c>
      <c r="AU5" s="476">
        <v>5791</v>
      </c>
      <c r="AV5" s="476">
        <v>5711</v>
      </c>
      <c r="AW5" s="476">
        <v>6058</v>
      </c>
      <c r="AX5" s="476">
        <v>5941</v>
      </c>
      <c r="AY5" s="476">
        <v>5908</v>
      </c>
      <c r="AZ5" s="476">
        <v>5781</v>
      </c>
      <c r="BA5" s="476">
        <v>5667</v>
      </c>
      <c r="BB5" s="476">
        <v>5455</v>
      </c>
      <c r="BC5" s="476">
        <v>5618</v>
      </c>
      <c r="BD5" s="476">
        <v>5455</v>
      </c>
      <c r="BE5" s="476">
        <v>5331</v>
      </c>
      <c r="BF5" s="476">
        <v>5118</v>
      </c>
      <c r="BG5" s="476">
        <v>5021</v>
      </c>
      <c r="BH5" s="476">
        <v>5014</v>
      </c>
      <c r="BI5" s="476">
        <v>5080</v>
      </c>
      <c r="BJ5" s="476">
        <v>4873</v>
      </c>
      <c r="BK5" s="476">
        <v>4946</v>
      </c>
      <c r="BL5" s="476">
        <v>4941</v>
      </c>
      <c r="BM5" s="476">
        <v>5250</v>
      </c>
      <c r="BN5" s="476">
        <v>5426</v>
      </c>
      <c r="BO5" s="476">
        <v>6030</v>
      </c>
      <c r="BP5" s="476">
        <v>4523</v>
      </c>
      <c r="BQ5" s="476">
        <v>4436</v>
      </c>
      <c r="BR5" s="476">
        <v>4523</v>
      </c>
      <c r="BS5" s="476">
        <v>4371</v>
      </c>
      <c r="BT5" s="476">
        <v>3984</v>
      </c>
      <c r="BU5" s="476">
        <v>3664</v>
      </c>
      <c r="BV5" s="476">
        <v>3794</v>
      </c>
      <c r="BW5" s="476">
        <v>3554</v>
      </c>
      <c r="BX5" s="476">
        <v>3553</v>
      </c>
      <c r="BY5" s="476">
        <v>3344</v>
      </c>
      <c r="BZ5" s="476">
        <v>3152</v>
      </c>
      <c r="CA5" s="476">
        <v>3034</v>
      </c>
      <c r="CB5" s="476">
        <v>2804</v>
      </c>
      <c r="CC5" s="476">
        <v>2712</v>
      </c>
      <c r="CD5" s="476">
        <v>2563</v>
      </c>
      <c r="CE5" s="476">
        <v>2390</v>
      </c>
      <c r="CF5" s="476">
        <v>2086</v>
      </c>
      <c r="CG5" s="476">
        <v>1870</v>
      </c>
      <c r="CH5" s="476">
        <v>1716</v>
      </c>
      <c r="CI5" s="476">
        <v>1475</v>
      </c>
      <c r="CJ5" s="476">
        <v>1482</v>
      </c>
      <c r="CK5" s="466">
        <v>1210</v>
      </c>
      <c r="CL5" s="466">
        <v>1105</v>
      </c>
      <c r="CM5" s="466">
        <v>955</v>
      </c>
      <c r="CN5" s="466">
        <v>819</v>
      </c>
      <c r="CO5" s="466">
        <v>2796</v>
      </c>
      <c r="CP5" s="463"/>
      <c r="CQ5" s="463"/>
      <c r="CR5" s="463"/>
      <c r="CS5" s="463"/>
      <c r="CT5" s="463"/>
      <c r="CU5" s="463"/>
      <c r="CV5" s="463"/>
      <c r="CW5" s="463"/>
      <c r="CX5" s="463"/>
      <c r="CY5" s="463"/>
      <c r="CZ5" s="463"/>
      <c r="DA5" s="463"/>
      <c r="DB5" s="463"/>
      <c r="DC5" s="463"/>
      <c r="DD5" s="463"/>
    </row>
    <row r="6" spans="1:108" ht="12.75">
      <c r="A6" s="475" t="s">
        <v>35</v>
      </c>
      <c r="B6" s="476">
        <v>113880</v>
      </c>
      <c r="C6" s="476">
        <v>1114</v>
      </c>
      <c r="D6" s="476">
        <v>1080</v>
      </c>
      <c r="E6" s="476">
        <v>1172</v>
      </c>
      <c r="F6" s="476">
        <v>1189</v>
      </c>
      <c r="G6" s="476">
        <v>1165</v>
      </c>
      <c r="H6" s="476">
        <v>1171</v>
      </c>
      <c r="I6" s="476">
        <v>1178</v>
      </c>
      <c r="J6" s="476">
        <v>1211</v>
      </c>
      <c r="K6" s="476">
        <v>1144</v>
      </c>
      <c r="L6" s="476">
        <v>1189</v>
      </c>
      <c r="M6" s="476">
        <v>1176</v>
      </c>
      <c r="N6" s="476">
        <v>1286</v>
      </c>
      <c r="O6" s="476">
        <v>1255</v>
      </c>
      <c r="P6" s="476">
        <v>1287</v>
      </c>
      <c r="Q6" s="476">
        <v>1359</v>
      </c>
      <c r="R6" s="476">
        <v>1354</v>
      </c>
      <c r="S6" s="476">
        <v>1353</v>
      </c>
      <c r="T6" s="476">
        <v>1330</v>
      </c>
      <c r="U6" s="476">
        <v>1287</v>
      </c>
      <c r="V6" s="476">
        <v>1111</v>
      </c>
      <c r="W6" s="476">
        <v>1057</v>
      </c>
      <c r="X6" s="476">
        <v>1122</v>
      </c>
      <c r="Y6" s="476">
        <v>1029</v>
      </c>
      <c r="Z6" s="476">
        <v>1076</v>
      </c>
      <c r="AA6" s="476">
        <v>1005</v>
      </c>
      <c r="AB6" s="476">
        <v>1022</v>
      </c>
      <c r="AC6" s="476">
        <v>976</v>
      </c>
      <c r="AD6" s="476">
        <v>989</v>
      </c>
      <c r="AE6" s="476">
        <v>1015</v>
      </c>
      <c r="AF6" s="476">
        <v>997</v>
      </c>
      <c r="AG6" s="476">
        <v>1064</v>
      </c>
      <c r="AH6" s="476">
        <v>1079</v>
      </c>
      <c r="AI6" s="476">
        <v>992</v>
      </c>
      <c r="AJ6" s="476">
        <v>932</v>
      </c>
      <c r="AK6" s="476">
        <v>1020</v>
      </c>
      <c r="AL6" s="476">
        <v>1095</v>
      </c>
      <c r="AM6" s="476">
        <v>1254</v>
      </c>
      <c r="AN6" s="476">
        <v>1261</v>
      </c>
      <c r="AO6" s="476">
        <v>1382</v>
      </c>
      <c r="AP6" s="476">
        <v>1598</v>
      </c>
      <c r="AQ6" s="476">
        <v>1614</v>
      </c>
      <c r="AR6" s="476">
        <v>1620</v>
      </c>
      <c r="AS6" s="476">
        <v>1743</v>
      </c>
      <c r="AT6" s="476">
        <v>1791</v>
      </c>
      <c r="AU6" s="476">
        <v>1848</v>
      </c>
      <c r="AV6" s="476">
        <v>1825</v>
      </c>
      <c r="AW6" s="476">
        <v>1909</v>
      </c>
      <c r="AX6" s="476">
        <v>1843</v>
      </c>
      <c r="AY6" s="476">
        <v>1907</v>
      </c>
      <c r="AZ6" s="476">
        <v>1767</v>
      </c>
      <c r="BA6" s="476">
        <v>1762</v>
      </c>
      <c r="BB6" s="476">
        <v>1783</v>
      </c>
      <c r="BC6" s="476">
        <v>1788</v>
      </c>
      <c r="BD6" s="476">
        <v>1699</v>
      </c>
      <c r="BE6" s="476">
        <v>1693</v>
      </c>
      <c r="BF6" s="476">
        <v>1641</v>
      </c>
      <c r="BG6" s="476">
        <v>1608</v>
      </c>
      <c r="BH6" s="476">
        <v>1609</v>
      </c>
      <c r="BI6" s="476">
        <v>1614</v>
      </c>
      <c r="BJ6" s="476">
        <v>1545</v>
      </c>
      <c r="BK6" s="476">
        <v>1619</v>
      </c>
      <c r="BL6" s="476">
        <v>1654</v>
      </c>
      <c r="BM6" s="476">
        <v>1727</v>
      </c>
      <c r="BN6" s="476">
        <v>1834</v>
      </c>
      <c r="BO6" s="476">
        <v>2101</v>
      </c>
      <c r="BP6" s="476">
        <v>1525</v>
      </c>
      <c r="BQ6" s="476">
        <v>1417</v>
      </c>
      <c r="BR6" s="476">
        <v>1479</v>
      </c>
      <c r="BS6" s="476">
        <v>1474</v>
      </c>
      <c r="BT6" s="476">
        <v>1253</v>
      </c>
      <c r="BU6" s="476">
        <v>1179</v>
      </c>
      <c r="BV6" s="476">
        <v>1230</v>
      </c>
      <c r="BW6" s="476">
        <v>1241</v>
      </c>
      <c r="BX6" s="476">
        <v>1166</v>
      </c>
      <c r="BY6" s="476">
        <v>1094</v>
      </c>
      <c r="BZ6" s="476">
        <v>1018</v>
      </c>
      <c r="CA6" s="476">
        <v>964</v>
      </c>
      <c r="CB6" s="476">
        <v>904</v>
      </c>
      <c r="CC6" s="476">
        <v>882</v>
      </c>
      <c r="CD6" s="476">
        <v>818</v>
      </c>
      <c r="CE6" s="476">
        <v>808</v>
      </c>
      <c r="CF6" s="476">
        <v>736</v>
      </c>
      <c r="CG6" s="476">
        <v>666</v>
      </c>
      <c r="CH6" s="476">
        <v>607</v>
      </c>
      <c r="CI6" s="476">
        <v>528</v>
      </c>
      <c r="CJ6" s="476">
        <v>497</v>
      </c>
      <c r="CK6" s="466">
        <v>465</v>
      </c>
      <c r="CL6" s="466">
        <v>398</v>
      </c>
      <c r="CM6" s="466">
        <v>335</v>
      </c>
      <c r="CN6" s="466">
        <v>305</v>
      </c>
      <c r="CO6" s="466">
        <v>971</v>
      </c>
      <c r="CP6" s="463"/>
      <c r="CQ6" s="463"/>
      <c r="CR6" s="463"/>
      <c r="CS6" s="463"/>
      <c r="CT6" s="463"/>
      <c r="CU6" s="463"/>
      <c r="CV6" s="463"/>
      <c r="CW6" s="463"/>
      <c r="CX6" s="463"/>
      <c r="CY6" s="463"/>
      <c r="CZ6" s="463"/>
      <c r="DA6" s="463"/>
      <c r="DB6" s="463"/>
      <c r="DC6" s="463"/>
      <c r="DD6" s="463"/>
    </row>
    <row r="7" spans="1:108" ht="12.75">
      <c r="A7" s="475" t="s">
        <v>36</v>
      </c>
      <c r="B7" s="476">
        <v>151410</v>
      </c>
      <c r="C7" s="476">
        <v>1523</v>
      </c>
      <c r="D7" s="476">
        <v>1528</v>
      </c>
      <c r="E7" s="476">
        <v>1519</v>
      </c>
      <c r="F7" s="476">
        <v>1530</v>
      </c>
      <c r="G7" s="476">
        <v>1579</v>
      </c>
      <c r="H7" s="476">
        <v>1531</v>
      </c>
      <c r="I7" s="476">
        <v>1562</v>
      </c>
      <c r="J7" s="476">
        <v>1473</v>
      </c>
      <c r="K7" s="476">
        <v>1479</v>
      </c>
      <c r="L7" s="476">
        <v>1403</v>
      </c>
      <c r="M7" s="476">
        <v>1488</v>
      </c>
      <c r="N7" s="476">
        <v>1536</v>
      </c>
      <c r="O7" s="476">
        <v>1611</v>
      </c>
      <c r="P7" s="476">
        <v>1789</v>
      </c>
      <c r="Q7" s="476">
        <v>1725</v>
      </c>
      <c r="R7" s="476">
        <v>1801</v>
      </c>
      <c r="S7" s="476">
        <v>1921</v>
      </c>
      <c r="T7" s="476">
        <v>1909</v>
      </c>
      <c r="U7" s="476">
        <v>1670</v>
      </c>
      <c r="V7" s="476">
        <v>1502</v>
      </c>
      <c r="W7" s="476">
        <v>1536</v>
      </c>
      <c r="X7" s="476">
        <v>1461</v>
      </c>
      <c r="Y7" s="476">
        <v>1483</v>
      </c>
      <c r="Z7" s="476">
        <v>1644</v>
      </c>
      <c r="AA7" s="476">
        <v>1537</v>
      </c>
      <c r="AB7" s="476">
        <v>1451</v>
      </c>
      <c r="AC7" s="476">
        <v>1521</v>
      </c>
      <c r="AD7" s="476">
        <v>1478</v>
      </c>
      <c r="AE7" s="476">
        <v>1410</v>
      </c>
      <c r="AF7" s="476">
        <v>1496</v>
      </c>
      <c r="AG7" s="476">
        <v>1409</v>
      </c>
      <c r="AH7" s="476">
        <v>1426</v>
      </c>
      <c r="AI7" s="476">
        <v>1364</v>
      </c>
      <c r="AJ7" s="476">
        <v>1318</v>
      </c>
      <c r="AK7" s="476">
        <v>1261</v>
      </c>
      <c r="AL7" s="476">
        <v>1450</v>
      </c>
      <c r="AM7" s="476">
        <v>1461</v>
      </c>
      <c r="AN7" s="476">
        <v>1578</v>
      </c>
      <c r="AO7" s="476">
        <v>1682</v>
      </c>
      <c r="AP7" s="476">
        <v>1843</v>
      </c>
      <c r="AQ7" s="476">
        <v>1990</v>
      </c>
      <c r="AR7" s="476">
        <v>2000</v>
      </c>
      <c r="AS7" s="476">
        <v>2143</v>
      </c>
      <c r="AT7" s="476">
        <v>2143</v>
      </c>
      <c r="AU7" s="476">
        <v>2282</v>
      </c>
      <c r="AV7" s="476">
        <v>2290</v>
      </c>
      <c r="AW7" s="476">
        <v>2452</v>
      </c>
      <c r="AX7" s="476">
        <v>2432</v>
      </c>
      <c r="AY7" s="476">
        <v>2426</v>
      </c>
      <c r="AZ7" s="476">
        <v>2421</v>
      </c>
      <c r="BA7" s="476">
        <v>2353</v>
      </c>
      <c r="BB7" s="476">
        <v>2237</v>
      </c>
      <c r="BC7" s="476">
        <v>2229</v>
      </c>
      <c r="BD7" s="476">
        <v>2222</v>
      </c>
      <c r="BE7" s="476">
        <v>2141</v>
      </c>
      <c r="BF7" s="476">
        <v>2221</v>
      </c>
      <c r="BG7" s="476">
        <v>2170</v>
      </c>
      <c r="BH7" s="476">
        <v>2141</v>
      </c>
      <c r="BI7" s="476">
        <v>2122</v>
      </c>
      <c r="BJ7" s="476">
        <v>2133</v>
      </c>
      <c r="BK7" s="476">
        <v>2175</v>
      </c>
      <c r="BL7" s="476">
        <v>2208</v>
      </c>
      <c r="BM7" s="476">
        <v>2298</v>
      </c>
      <c r="BN7" s="476">
        <v>2382</v>
      </c>
      <c r="BO7" s="476">
        <v>2607</v>
      </c>
      <c r="BP7" s="476">
        <v>2077</v>
      </c>
      <c r="BQ7" s="476">
        <v>2007</v>
      </c>
      <c r="BR7" s="476">
        <v>2026</v>
      </c>
      <c r="BS7" s="476">
        <v>1969</v>
      </c>
      <c r="BT7" s="476">
        <v>1870</v>
      </c>
      <c r="BU7" s="476">
        <v>1712</v>
      </c>
      <c r="BV7" s="476">
        <v>1733</v>
      </c>
      <c r="BW7" s="476">
        <v>1617</v>
      </c>
      <c r="BX7" s="476">
        <v>1539</v>
      </c>
      <c r="BY7" s="476">
        <v>1556</v>
      </c>
      <c r="BZ7" s="476">
        <v>1507</v>
      </c>
      <c r="CA7" s="476">
        <v>1376</v>
      </c>
      <c r="CB7" s="476">
        <v>1325</v>
      </c>
      <c r="CC7" s="476">
        <v>1298</v>
      </c>
      <c r="CD7" s="476">
        <v>1187</v>
      </c>
      <c r="CE7" s="476">
        <v>1091</v>
      </c>
      <c r="CF7" s="476">
        <v>1023</v>
      </c>
      <c r="CG7" s="476">
        <v>939</v>
      </c>
      <c r="CH7" s="476">
        <v>810</v>
      </c>
      <c r="CI7" s="476">
        <v>779</v>
      </c>
      <c r="CJ7" s="476">
        <v>685</v>
      </c>
      <c r="CK7" s="466">
        <v>584</v>
      </c>
      <c r="CL7" s="466">
        <v>504</v>
      </c>
      <c r="CM7" s="466">
        <v>442</v>
      </c>
      <c r="CN7" s="466">
        <v>398</v>
      </c>
      <c r="CO7" s="466">
        <v>1250</v>
      </c>
      <c r="CP7" s="463"/>
      <c r="CQ7" s="463"/>
      <c r="CR7" s="463"/>
      <c r="CS7" s="463"/>
      <c r="CT7" s="463"/>
      <c r="CU7" s="463"/>
      <c r="CV7" s="463"/>
      <c r="CW7" s="463"/>
      <c r="CX7" s="463"/>
      <c r="CY7" s="463"/>
      <c r="CZ7" s="463"/>
      <c r="DA7" s="463"/>
      <c r="DB7" s="463"/>
      <c r="DC7" s="463"/>
      <c r="DD7" s="463"/>
    </row>
    <row r="8" spans="1:108" ht="12.75">
      <c r="A8" s="475" t="s">
        <v>37</v>
      </c>
      <c r="B8" s="476">
        <v>365300</v>
      </c>
      <c r="C8" s="476">
        <v>4264</v>
      </c>
      <c r="D8" s="476">
        <v>4179</v>
      </c>
      <c r="E8" s="476">
        <v>4218</v>
      </c>
      <c r="F8" s="476">
        <v>4230</v>
      </c>
      <c r="G8" s="476">
        <v>3976</v>
      </c>
      <c r="H8" s="476">
        <v>4020</v>
      </c>
      <c r="I8" s="476">
        <v>3958</v>
      </c>
      <c r="J8" s="476">
        <v>3876</v>
      </c>
      <c r="K8" s="476">
        <v>3729</v>
      </c>
      <c r="L8" s="476">
        <v>3634</v>
      </c>
      <c r="M8" s="476">
        <v>3877</v>
      </c>
      <c r="N8" s="476">
        <v>3791</v>
      </c>
      <c r="O8" s="476">
        <v>4135</v>
      </c>
      <c r="P8" s="476">
        <v>4086</v>
      </c>
      <c r="Q8" s="476">
        <v>4232</v>
      </c>
      <c r="R8" s="476">
        <v>4280</v>
      </c>
      <c r="S8" s="476">
        <v>4358</v>
      </c>
      <c r="T8" s="476">
        <v>4436</v>
      </c>
      <c r="U8" s="476">
        <v>4396</v>
      </c>
      <c r="V8" s="476">
        <v>4997</v>
      </c>
      <c r="W8" s="476">
        <v>5121</v>
      </c>
      <c r="X8" s="476">
        <v>5104</v>
      </c>
      <c r="Y8" s="476">
        <v>4970</v>
      </c>
      <c r="Z8" s="476">
        <v>4616</v>
      </c>
      <c r="AA8" s="476">
        <v>4247</v>
      </c>
      <c r="AB8" s="476">
        <v>4317</v>
      </c>
      <c r="AC8" s="476">
        <v>4122</v>
      </c>
      <c r="AD8" s="476">
        <v>4019</v>
      </c>
      <c r="AE8" s="476">
        <v>4138</v>
      </c>
      <c r="AF8" s="476">
        <v>4201</v>
      </c>
      <c r="AG8" s="476">
        <v>4384</v>
      </c>
      <c r="AH8" s="476">
        <v>4299</v>
      </c>
      <c r="AI8" s="476">
        <v>4238</v>
      </c>
      <c r="AJ8" s="476">
        <v>3932</v>
      </c>
      <c r="AK8" s="476">
        <v>3926</v>
      </c>
      <c r="AL8" s="476">
        <v>4258</v>
      </c>
      <c r="AM8" s="476">
        <v>4292</v>
      </c>
      <c r="AN8" s="476">
        <v>4416</v>
      </c>
      <c r="AO8" s="476">
        <v>4750</v>
      </c>
      <c r="AP8" s="476">
        <v>5057</v>
      </c>
      <c r="AQ8" s="476">
        <v>5361</v>
      </c>
      <c r="AR8" s="476">
        <v>5173</v>
      </c>
      <c r="AS8" s="476">
        <v>5576</v>
      </c>
      <c r="AT8" s="476">
        <v>5620</v>
      </c>
      <c r="AU8" s="476">
        <v>5690</v>
      </c>
      <c r="AV8" s="476">
        <v>5528</v>
      </c>
      <c r="AW8" s="476">
        <v>5671</v>
      </c>
      <c r="AX8" s="476">
        <v>5681</v>
      </c>
      <c r="AY8" s="476">
        <v>5543</v>
      </c>
      <c r="AZ8" s="476">
        <v>5532</v>
      </c>
      <c r="BA8" s="476">
        <v>5357</v>
      </c>
      <c r="BB8" s="476">
        <v>5404</v>
      </c>
      <c r="BC8" s="476">
        <v>5303</v>
      </c>
      <c r="BD8" s="476">
        <v>5174</v>
      </c>
      <c r="BE8" s="476">
        <v>5000</v>
      </c>
      <c r="BF8" s="476">
        <v>4813</v>
      </c>
      <c r="BG8" s="476">
        <v>4622</v>
      </c>
      <c r="BH8" s="476">
        <v>4667</v>
      </c>
      <c r="BI8" s="476">
        <v>4539</v>
      </c>
      <c r="BJ8" s="476">
        <v>4453</v>
      </c>
      <c r="BK8" s="476">
        <v>4614</v>
      </c>
      <c r="BL8" s="476">
        <v>4658</v>
      </c>
      <c r="BM8" s="476">
        <v>4892</v>
      </c>
      <c r="BN8" s="476">
        <v>5092</v>
      </c>
      <c r="BO8" s="476">
        <v>5661</v>
      </c>
      <c r="BP8" s="476">
        <v>4229</v>
      </c>
      <c r="BQ8" s="476">
        <v>4046</v>
      </c>
      <c r="BR8" s="476">
        <v>4124</v>
      </c>
      <c r="BS8" s="476">
        <v>3860</v>
      </c>
      <c r="BT8" s="476">
        <v>3580</v>
      </c>
      <c r="BU8" s="476">
        <v>3151</v>
      </c>
      <c r="BV8" s="476">
        <v>3239</v>
      </c>
      <c r="BW8" s="476">
        <v>3217</v>
      </c>
      <c r="BX8" s="476">
        <v>3023</v>
      </c>
      <c r="BY8" s="476">
        <v>2995</v>
      </c>
      <c r="BZ8" s="476">
        <v>2905</v>
      </c>
      <c r="CA8" s="476">
        <v>2684</v>
      </c>
      <c r="CB8" s="476">
        <v>2472</v>
      </c>
      <c r="CC8" s="476">
        <v>2332</v>
      </c>
      <c r="CD8" s="476">
        <v>2190</v>
      </c>
      <c r="CE8" s="476">
        <v>2040</v>
      </c>
      <c r="CF8" s="476">
        <v>1953</v>
      </c>
      <c r="CG8" s="476">
        <v>1717</v>
      </c>
      <c r="CH8" s="476">
        <v>1578</v>
      </c>
      <c r="CI8" s="476">
        <v>1514</v>
      </c>
      <c r="CJ8" s="476">
        <v>1369</v>
      </c>
      <c r="CK8" s="466">
        <v>1141</v>
      </c>
      <c r="CL8" s="466">
        <v>1065</v>
      </c>
      <c r="CM8" s="466">
        <v>858</v>
      </c>
      <c r="CN8" s="466">
        <v>740</v>
      </c>
      <c r="CO8" s="466">
        <v>2575</v>
      </c>
      <c r="CP8" s="463"/>
      <c r="CQ8" s="463"/>
      <c r="CR8" s="463"/>
      <c r="CS8" s="463"/>
      <c r="CT8" s="463"/>
      <c r="CU8" s="463"/>
      <c r="CV8" s="463"/>
      <c r="CW8" s="463"/>
      <c r="CX8" s="463"/>
      <c r="CY8" s="463"/>
      <c r="CZ8" s="463"/>
      <c r="DA8" s="463"/>
      <c r="DB8" s="463"/>
      <c r="DC8" s="463"/>
      <c r="DD8" s="463"/>
    </row>
    <row r="9" spans="1:108" ht="12.75">
      <c r="A9" s="475" t="s">
        <v>38</v>
      </c>
      <c r="B9" s="476">
        <v>298080</v>
      </c>
      <c r="C9" s="476">
        <v>3220</v>
      </c>
      <c r="D9" s="476">
        <v>3310</v>
      </c>
      <c r="E9" s="476">
        <v>3399</v>
      </c>
      <c r="F9" s="476">
        <v>3399</v>
      </c>
      <c r="G9" s="476">
        <v>3344</v>
      </c>
      <c r="H9" s="476">
        <v>3261</v>
      </c>
      <c r="I9" s="476">
        <v>3301</v>
      </c>
      <c r="J9" s="476">
        <v>3225</v>
      </c>
      <c r="K9" s="476">
        <v>3134</v>
      </c>
      <c r="L9" s="476">
        <v>3094</v>
      </c>
      <c r="M9" s="476">
        <v>3211</v>
      </c>
      <c r="N9" s="476">
        <v>3371</v>
      </c>
      <c r="O9" s="476">
        <v>3527</v>
      </c>
      <c r="P9" s="476">
        <v>3557</v>
      </c>
      <c r="Q9" s="476">
        <v>3698</v>
      </c>
      <c r="R9" s="476">
        <v>3593</v>
      </c>
      <c r="S9" s="476">
        <v>3715</v>
      </c>
      <c r="T9" s="476">
        <v>3605</v>
      </c>
      <c r="U9" s="476">
        <v>3849</v>
      </c>
      <c r="V9" s="476">
        <v>4156</v>
      </c>
      <c r="W9" s="476">
        <v>4331</v>
      </c>
      <c r="X9" s="476">
        <v>3931</v>
      </c>
      <c r="Y9" s="476">
        <v>3620</v>
      </c>
      <c r="Z9" s="476">
        <v>3763</v>
      </c>
      <c r="AA9" s="476">
        <v>3509</v>
      </c>
      <c r="AB9" s="476">
        <v>3434</v>
      </c>
      <c r="AC9" s="476">
        <v>3477</v>
      </c>
      <c r="AD9" s="476">
        <v>3287</v>
      </c>
      <c r="AE9" s="476">
        <v>3408</v>
      </c>
      <c r="AF9" s="476">
        <v>3544</v>
      </c>
      <c r="AG9" s="476">
        <v>3470</v>
      </c>
      <c r="AH9" s="476">
        <v>3550</v>
      </c>
      <c r="AI9" s="476">
        <v>3571</v>
      </c>
      <c r="AJ9" s="476">
        <v>3414</v>
      </c>
      <c r="AK9" s="476">
        <v>3359</v>
      </c>
      <c r="AL9" s="476">
        <v>3591</v>
      </c>
      <c r="AM9" s="476">
        <v>3749</v>
      </c>
      <c r="AN9" s="476">
        <v>3777</v>
      </c>
      <c r="AO9" s="476">
        <v>4147</v>
      </c>
      <c r="AP9" s="476">
        <v>4479</v>
      </c>
      <c r="AQ9" s="476">
        <v>4557</v>
      </c>
      <c r="AR9" s="476">
        <v>4576</v>
      </c>
      <c r="AS9" s="476">
        <v>4758</v>
      </c>
      <c r="AT9" s="476">
        <v>4833</v>
      </c>
      <c r="AU9" s="476">
        <v>4816</v>
      </c>
      <c r="AV9" s="476">
        <v>4793</v>
      </c>
      <c r="AW9" s="476">
        <v>4962</v>
      </c>
      <c r="AX9" s="476">
        <v>4789</v>
      </c>
      <c r="AY9" s="476">
        <v>4730</v>
      </c>
      <c r="AZ9" s="476">
        <v>4570</v>
      </c>
      <c r="BA9" s="476">
        <v>4505</v>
      </c>
      <c r="BB9" s="476">
        <v>4374</v>
      </c>
      <c r="BC9" s="476">
        <v>4221</v>
      </c>
      <c r="BD9" s="476">
        <v>4131</v>
      </c>
      <c r="BE9" s="476">
        <v>4004</v>
      </c>
      <c r="BF9" s="476">
        <v>3802</v>
      </c>
      <c r="BG9" s="476">
        <v>3630</v>
      </c>
      <c r="BH9" s="476">
        <v>3630</v>
      </c>
      <c r="BI9" s="476">
        <v>3641</v>
      </c>
      <c r="BJ9" s="476">
        <v>3506</v>
      </c>
      <c r="BK9" s="476">
        <v>3732</v>
      </c>
      <c r="BL9" s="476">
        <v>3719</v>
      </c>
      <c r="BM9" s="476">
        <v>3767</v>
      </c>
      <c r="BN9" s="476">
        <v>3897</v>
      </c>
      <c r="BO9" s="476">
        <v>4310</v>
      </c>
      <c r="BP9" s="476">
        <v>3158</v>
      </c>
      <c r="BQ9" s="476">
        <v>3063</v>
      </c>
      <c r="BR9" s="476">
        <v>3131</v>
      </c>
      <c r="BS9" s="476">
        <v>3029</v>
      </c>
      <c r="BT9" s="476">
        <v>2726</v>
      </c>
      <c r="BU9" s="476">
        <v>2566</v>
      </c>
      <c r="BV9" s="476">
        <v>2532</v>
      </c>
      <c r="BW9" s="476">
        <v>2608</v>
      </c>
      <c r="BX9" s="476">
        <v>2445</v>
      </c>
      <c r="BY9" s="476">
        <v>2414</v>
      </c>
      <c r="BZ9" s="476">
        <v>2232</v>
      </c>
      <c r="CA9" s="476">
        <v>2105</v>
      </c>
      <c r="CB9" s="476">
        <v>1902</v>
      </c>
      <c r="CC9" s="476">
        <v>1802</v>
      </c>
      <c r="CD9" s="476">
        <v>1753</v>
      </c>
      <c r="CE9" s="476">
        <v>1552</v>
      </c>
      <c r="CF9" s="476">
        <v>1469</v>
      </c>
      <c r="CG9" s="476">
        <v>1325</v>
      </c>
      <c r="CH9" s="476">
        <v>1144</v>
      </c>
      <c r="CI9" s="476">
        <v>1031</v>
      </c>
      <c r="CJ9" s="476">
        <v>940</v>
      </c>
      <c r="CK9" s="466">
        <v>873</v>
      </c>
      <c r="CL9" s="466">
        <v>729</v>
      </c>
      <c r="CM9" s="466">
        <v>594</v>
      </c>
      <c r="CN9" s="466">
        <v>558</v>
      </c>
      <c r="CO9" s="466">
        <v>1766</v>
      </c>
      <c r="CP9" s="463"/>
      <c r="CQ9" s="463"/>
      <c r="CR9" s="463"/>
      <c r="CS9" s="463"/>
      <c r="CT9" s="463"/>
      <c r="CU9" s="463"/>
      <c r="CV9" s="463"/>
      <c r="CW9" s="463"/>
      <c r="CX9" s="463"/>
      <c r="CY9" s="463"/>
      <c r="CZ9" s="463"/>
      <c r="DA9" s="463"/>
      <c r="DB9" s="463"/>
      <c r="DC9" s="463"/>
      <c r="DD9" s="463"/>
    </row>
    <row r="10" spans="1:108" ht="12.75">
      <c r="A10" s="475" t="s">
        <v>39</v>
      </c>
      <c r="B10" s="476">
        <v>569580</v>
      </c>
      <c r="C10" s="476">
        <v>6510</v>
      </c>
      <c r="D10" s="476">
        <v>6480</v>
      </c>
      <c r="E10" s="476">
        <v>6518</v>
      </c>
      <c r="F10" s="476">
        <v>6427</v>
      </c>
      <c r="G10" s="476">
        <v>6077</v>
      </c>
      <c r="H10" s="476">
        <v>5929</v>
      </c>
      <c r="I10" s="476">
        <v>5718</v>
      </c>
      <c r="J10" s="476">
        <v>5564</v>
      </c>
      <c r="K10" s="476">
        <v>5574</v>
      </c>
      <c r="L10" s="476">
        <v>5523</v>
      </c>
      <c r="M10" s="476">
        <v>5595</v>
      </c>
      <c r="N10" s="476">
        <v>5896</v>
      </c>
      <c r="O10" s="476">
        <v>6066</v>
      </c>
      <c r="P10" s="476">
        <v>6130</v>
      </c>
      <c r="Q10" s="476">
        <v>6311</v>
      </c>
      <c r="R10" s="476">
        <v>6336</v>
      </c>
      <c r="S10" s="476">
        <v>6625</v>
      </c>
      <c r="T10" s="476">
        <v>6862</v>
      </c>
      <c r="U10" s="476">
        <v>7285</v>
      </c>
      <c r="V10" s="476">
        <v>8154</v>
      </c>
      <c r="W10" s="476">
        <v>8585</v>
      </c>
      <c r="X10" s="476">
        <v>8241</v>
      </c>
      <c r="Y10" s="476">
        <v>8141</v>
      </c>
      <c r="Z10" s="476">
        <v>8246</v>
      </c>
      <c r="AA10" s="476">
        <v>8148</v>
      </c>
      <c r="AB10" s="476">
        <v>8182</v>
      </c>
      <c r="AC10" s="476">
        <v>8139</v>
      </c>
      <c r="AD10" s="476">
        <v>7823</v>
      </c>
      <c r="AE10" s="476">
        <v>7919</v>
      </c>
      <c r="AF10" s="476">
        <v>7932</v>
      </c>
      <c r="AG10" s="476">
        <v>7757</v>
      </c>
      <c r="AH10" s="476">
        <v>7749</v>
      </c>
      <c r="AI10" s="476">
        <v>7393</v>
      </c>
      <c r="AJ10" s="476">
        <v>6989</v>
      </c>
      <c r="AK10" s="476">
        <v>6947</v>
      </c>
      <c r="AL10" s="476">
        <v>7230</v>
      </c>
      <c r="AM10" s="476">
        <v>7079</v>
      </c>
      <c r="AN10" s="476">
        <v>7409</v>
      </c>
      <c r="AO10" s="476">
        <v>7801</v>
      </c>
      <c r="AP10" s="476">
        <v>8019</v>
      </c>
      <c r="AQ10" s="476">
        <v>8447</v>
      </c>
      <c r="AR10" s="476">
        <v>8059</v>
      </c>
      <c r="AS10" s="476">
        <v>8502</v>
      </c>
      <c r="AT10" s="476">
        <v>8326</v>
      </c>
      <c r="AU10" s="476">
        <v>8599</v>
      </c>
      <c r="AV10" s="476">
        <v>8534</v>
      </c>
      <c r="AW10" s="476">
        <v>8831</v>
      </c>
      <c r="AX10" s="476">
        <v>8651</v>
      </c>
      <c r="AY10" s="476">
        <v>8815</v>
      </c>
      <c r="AZ10" s="476">
        <v>8492</v>
      </c>
      <c r="BA10" s="476">
        <v>8161</v>
      </c>
      <c r="BB10" s="476">
        <v>7956</v>
      </c>
      <c r="BC10" s="476">
        <v>7922</v>
      </c>
      <c r="BD10" s="476">
        <v>7935</v>
      </c>
      <c r="BE10" s="476">
        <v>7715</v>
      </c>
      <c r="BF10" s="476">
        <v>7701</v>
      </c>
      <c r="BG10" s="476">
        <v>7356</v>
      </c>
      <c r="BH10" s="476">
        <v>7359</v>
      </c>
      <c r="BI10" s="476">
        <v>7036</v>
      </c>
      <c r="BJ10" s="476">
        <v>6821</v>
      </c>
      <c r="BK10" s="476">
        <v>6932</v>
      </c>
      <c r="BL10" s="476">
        <v>6899</v>
      </c>
      <c r="BM10" s="476">
        <v>7248</v>
      </c>
      <c r="BN10" s="476">
        <v>7301</v>
      </c>
      <c r="BO10" s="476">
        <v>7923</v>
      </c>
      <c r="BP10" s="476">
        <v>5935</v>
      </c>
      <c r="BQ10" s="476">
        <v>5290</v>
      </c>
      <c r="BR10" s="476">
        <v>5307</v>
      </c>
      <c r="BS10" s="476">
        <v>5252</v>
      </c>
      <c r="BT10" s="476">
        <v>4973</v>
      </c>
      <c r="BU10" s="476">
        <v>4423</v>
      </c>
      <c r="BV10" s="476">
        <v>4683</v>
      </c>
      <c r="BW10" s="476">
        <v>4428</v>
      </c>
      <c r="BX10" s="476">
        <v>4353</v>
      </c>
      <c r="BY10" s="476">
        <v>4113</v>
      </c>
      <c r="BZ10" s="476">
        <v>3954</v>
      </c>
      <c r="CA10" s="476">
        <v>3835</v>
      </c>
      <c r="CB10" s="476">
        <v>3619</v>
      </c>
      <c r="CC10" s="476">
        <v>3368</v>
      </c>
      <c r="CD10" s="476">
        <v>3292</v>
      </c>
      <c r="CE10" s="476">
        <v>3017</v>
      </c>
      <c r="CF10" s="476">
        <v>2764</v>
      </c>
      <c r="CG10" s="476">
        <v>2593</v>
      </c>
      <c r="CH10" s="476">
        <v>2336</v>
      </c>
      <c r="CI10" s="476">
        <v>2114</v>
      </c>
      <c r="CJ10" s="476">
        <v>1880</v>
      </c>
      <c r="CK10" s="466">
        <v>1748</v>
      </c>
      <c r="CL10" s="466">
        <v>1512</v>
      </c>
      <c r="CM10" s="466">
        <v>1191</v>
      </c>
      <c r="CN10" s="466">
        <v>1160</v>
      </c>
      <c r="CO10" s="466">
        <v>3610</v>
      </c>
      <c r="CP10" s="463"/>
      <c r="CQ10" s="463"/>
      <c r="CR10" s="463"/>
      <c r="CS10" s="463"/>
      <c r="CT10" s="463"/>
      <c r="CU10" s="463"/>
      <c r="CV10" s="463"/>
      <c r="CW10" s="463"/>
      <c r="CX10" s="463"/>
      <c r="CY10" s="463"/>
      <c r="CZ10" s="463"/>
      <c r="DA10" s="463"/>
      <c r="DB10" s="463"/>
      <c r="DC10" s="463"/>
      <c r="DD10" s="463"/>
    </row>
    <row r="11" spans="1:108" ht="15">
      <c r="A11" s="477" t="s">
        <v>106</v>
      </c>
      <c r="B11" s="476">
        <v>1135400</v>
      </c>
      <c r="C11" s="476">
        <v>13424</v>
      </c>
      <c r="D11" s="476">
        <v>12396</v>
      </c>
      <c r="E11" s="476">
        <v>12341</v>
      </c>
      <c r="F11" s="476">
        <v>12455</v>
      </c>
      <c r="G11" s="476">
        <v>11846</v>
      </c>
      <c r="H11" s="476">
        <v>11559</v>
      </c>
      <c r="I11" s="476">
        <v>11606</v>
      </c>
      <c r="J11" s="476">
        <v>11300</v>
      </c>
      <c r="K11" s="476">
        <v>10924</v>
      </c>
      <c r="L11" s="476">
        <v>10853</v>
      </c>
      <c r="M11" s="476">
        <v>11597</v>
      </c>
      <c r="N11" s="476">
        <v>11872</v>
      </c>
      <c r="O11" s="476">
        <v>12040</v>
      </c>
      <c r="P11" s="476">
        <v>12531</v>
      </c>
      <c r="Q11" s="476">
        <v>12960</v>
      </c>
      <c r="R11" s="476">
        <v>12928</v>
      </c>
      <c r="S11" s="476">
        <v>12863</v>
      </c>
      <c r="T11" s="476">
        <v>13473</v>
      </c>
      <c r="U11" s="476">
        <v>15212</v>
      </c>
      <c r="V11" s="476">
        <v>18060</v>
      </c>
      <c r="W11" s="476">
        <v>17970</v>
      </c>
      <c r="X11" s="476">
        <v>17760</v>
      </c>
      <c r="Y11" s="476">
        <v>17992</v>
      </c>
      <c r="Z11" s="476">
        <v>18396</v>
      </c>
      <c r="AA11" s="476">
        <v>17699</v>
      </c>
      <c r="AB11" s="476">
        <v>17507</v>
      </c>
      <c r="AC11" s="476">
        <v>17022</v>
      </c>
      <c r="AD11" s="476">
        <v>16354</v>
      </c>
      <c r="AE11" s="476">
        <v>16862</v>
      </c>
      <c r="AF11" s="476">
        <v>16429</v>
      </c>
      <c r="AG11" s="476">
        <v>16655</v>
      </c>
      <c r="AH11" s="476">
        <v>15806</v>
      </c>
      <c r="AI11" s="476">
        <v>15194</v>
      </c>
      <c r="AJ11" s="476">
        <v>14066</v>
      </c>
      <c r="AK11" s="476">
        <v>13312</v>
      </c>
      <c r="AL11" s="476">
        <v>13899</v>
      </c>
      <c r="AM11" s="476">
        <v>13777</v>
      </c>
      <c r="AN11" s="476">
        <v>13834</v>
      </c>
      <c r="AO11" s="476">
        <v>14614</v>
      </c>
      <c r="AP11" s="476">
        <v>15524</v>
      </c>
      <c r="AQ11" s="476">
        <v>16214</v>
      </c>
      <c r="AR11" s="476">
        <v>16277</v>
      </c>
      <c r="AS11" s="476">
        <v>16864</v>
      </c>
      <c r="AT11" s="476">
        <v>17265</v>
      </c>
      <c r="AU11" s="476">
        <v>17364</v>
      </c>
      <c r="AV11" s="476">
        <v>17418</v>
      </c>
      <c r="AW11" s="476">
        <v>17775</v>
      </c>
      <c r="AX11" s="476">
        <v>17948</v>
      </c>
      <c r="AY11" s="476">
        <v>17633</v>
      </c>
      <c r="AZ11" s="476">
        <v>17690</v>
      </c>
      <c r="BA11" s="476">
        <v>17108</v>
      </c>
      <c r="BB11" s="476">
        <v>16213</v>
      </c>
      <c r="BC11" s="476">
        <v>16408</v>
      </c>
      <c r="BD11" s="476">
        <v>15666</v>
      </c>
      <c r="BE11" s="476">
        <v>15113</v>
      </c>
      <c r="BF11" s="476">
        <v>14843</v>
      </c>
      <c r="BG11" s="476">
        <v>13945</v>
      </c>
      <c r="BH11" s="476">
        <v>13353</v>
      </c>
      <c r="BI11" s="476">
        <v>12884</v>
      </c>
      <c r="BJ11" s="476">
        <v>12192</v>
      </c>
      <c r="BK11" s="476">
        <v>12517</v>
      </c>
      <c r="BL11" s="476">
        <v>12307</v>
      </c>
      <c r="BM11" s="476">
        <v>12482</v>
      </c>
      <c r="BN11" s="476">
        <v>12702</v>
      </c>
      <c r="BO11" s="476">
        <v>13612</v>
      </c>
      <c r="BP11" s="476">
        <v>10557</v>
      </c>
      <c r="BQ11" s="476">
        <v>10142</v>
      </c>
      <c r="BR11" s="476">
        <v>10350</v>
      </c>
      <c r="BS11" s="476">
        <v>9906</v>
      </c>
      <c r="BT11" s="476">
        <v>9125</v>
      </c>
      <c r="BU11" s="476">
        <v>8851</v>
      </c>
      <c r="BV11" s="476">
        <v>8886</v>
      </c>
      <c r="BW11" s="476">
        <v>9002</v>
      </c>
      <c r="BX11" s="476">
        <v>8791</v>
      </c>
      <c r="BY11" s="476">
        <v>8445</v>
      </c>
      <c r="BZ11" s="476">
        <v>8141</v>
      </c>
      <c r="CA11" s="476">
        <v>8030</v>
      </c>
      <c r="CB11" s="476">
        <v>7216</v>
      </c>
      <c r="CC11" s="476">
        <v>6815</v>
      </c>
      <c r="CD11" s="476">
        <v>6862</v>
      </c>
      <c r="CE11" s="476">
        <v>6331</v>
      </c>
      <c r="CF11" s="476">
        <v>5641</v>
      </c>
      <c r="CG11" s="476">
        <v>5188</v>
      </c>
      <c r="CH11" s="476">
        <v>4531</v>
      </c>
      <c r="CI11" s="476">
        <v>4029</v>
      </c>
      <c r="CJ11" s="476">
        <v>3887</v>
      </c>
      <c r="CK11" s="466">
        <v>3293</v>
      </c>
      <c r="CL11" s="466">
        <v>2824</v>
      </c>
      <c r="CM11" s="466">
        <v>2388</v>
      </c>
      <c r="CN11" s="466">
        <v>2219</v>
      </c>
      <c r="CO11" s="466">
        <v>7245</v>
      </c>
      <c r="CP11" s="470"/>
      <c r="CQ11" s="470"/>
      <c r="CR11" s="470"/>
      <c r="CS11" s="470"/>
      <c r="CT11" s="470"/>
      <c r="CU11" s="470"/>
      <c r="CV11" s="470"/>
      <c r="CW11" s="470"/>
      <c r="CX11" s="470"/>
      <c r="CY11" s="470"/>
      <c r="CZ11" s="470"/>
      <c r="DA11" s="470"/>
      <c r="DB11" s="470"/>
      <c r="DC11" s="470"/>
      <c r="DD11" s="470"/>
    </row>
    <row r="12" spans="1:108" ht="15">
      <c r="A12" s="477" t="s">
        <v>79</v>
      </c>
      <c r="B12" s="476">
        <v>321660</v>
      </c>
      <c r="C12" s="476">
        <v>3272</v>
      </c>
      <c r="D12" s="476">
        <v>3197</v>
      </c>
      <c r="E12" s="476">
        <v>3459</v>
      </c>
      <c r="F12" s="476">
        <v>3448</v>
      </c>
      <c r="G12" s="476">
        <v>3366</v>
      </c>
      <c r="H12" s="476">
        <v>3346</v>
      </c>
      <c r="I12" s="476">
        <v>3388</v>
      </c>
      <c r="J12" s="476">
        <v>3430</v>
      </c>
      <c r="K12" s="476">
        <v>3296</v>
      </c>
      <c r="L12" s="476">
        <v>3362</v>
      </c>
      <c r="M12" s="476">
        <v>3420</v>
      </c>
      <c r="N12" s="476">
        <v>3401</v>
      </c>
      <c r="O12" s="476">
        <v>3815</v>
      </c>
      <c r="P12" s="476">
        <v>3777</v>
      </c>
      <c r="Q12" s="476">
        <v>3848</v>
      </c>
      <c r="R12" s="476">
        <v>3869</v>
      </c>
      <c r="S12" s="476">
        <v>3960</v>
      </c>
      <c r="T12" s="476">
        <v>4044</v>
      </c>
      <c r="U12" s="476">
        <v>3513</v>
      </c>
      <c r="V12" s="476">
        <v>3189</v>
      </c>
      <c r="W12" s="476">
        <v>3197</v>
      </c>
      <c r="X12" s="476">
        <v>3057</v>
      </c>
      <c r="Y12" s="476">
        <v>3242</v>
      </c>
      <c r="Z12" s="476">
        <v>3427</v>
      </c>
      <c r="AA12" s="476">
        <v>3421</v>
      </c>
      <c r="AB12" s="476">
        <v>3432</v>
      </c>
      <c r="AC12" s="476">
        <v>3457</v>
      </c>
      <c r="AD12" s="476">
        <v>3387</v>
      </c>
      <c r="AE12" s="476">
        <v>3380</v>
      </c>
      <c r="AF12" s="476">
        <v>3456</v>
      </c>
      <c r="AG12" s="476">
        <v>3666</v>
      </c>
      <c r="AH12" s="476">
        <v>3454</v>
      </c>
      <c r="AI12" s="476">
        <v>3339</v>
      </c>
      <c r="AJ12" s="476">
        <v>3107</v>
      </c>
      <c r="AK12" s="476">
        <v>3102</v>
      </c>
      <c r="AL12" s="476">
        <v>3392</v>
      </c>
      <c r="AM12" s="476">
        <v>3529</v>
      </c>
      <c r="AN12" s="476">
        <v>3552</v>
      </c>
      <c r="AO12" s="476">
        <v>3838</v>
      </c>
      <c r="AP12" s="476">
        <v>4195</v>
      </c>
      <c r="AQ12" s="476">
        <v>4358</v>
      </c>
      <c r="AR12" s="476">
        <v>4446</v>
      </c>
      <c r="AS12" s="476">
        <v>4480</v>
      </c>
      <c r="AT12" s="476">
        <v>4837</v>
      </c>
      <c r="AU12" s="476">
        <v>4903</v>
      </c>
      <c r="AV12" s="476">
        <v>5003</v>
      </c>
      <c r="AW12" s="476">
        <v>5185</v>
      </c>
      <c r="AX12" s="476">
        <v>5207</v>
      </c>
      <c r="AY12" s="476">
        <v>5081</v>
      </c>
      <c r="AZ12" s="476">
        <v>4950</v>
      </c>
      <c r="BA12" s="476">
        <v>5033</v>
      </c>
      <c r="BB12" s="476">
        <v>4866</v>
      </c>
      <c r="BC12" s="476">
        <v>4813</v>
      </c>
      <c r="BD12" s="476">
        <v>4757</v>
      </c>
      <c r="BE12" s="476">
        <v>4708</v>
      </c>
      <c r="BF12" s="476">
        <v>4682</v>
      </c>
      <c r="BG12" s="476">
        <v>4521</v>
      </c>
      <c r="BH12" s="476">
        <v>4549</v>
      </c>
      <c r="BI12" s="476">
        <v>4575</v>
      </c>
      <c r="BJ12" s="476">
        <v>4549</v>
      </c>
      <c r="BK12" s="476">
        <v>4621</v>
      </c>
      <c r="BL12" s="476">
        <v>4577</v>
      </c>
      <c r="BM12" s="476">
        <v>4801</v>
      </c>
      <c r="BN12" s="476">
        <v>4980</v>
      </c>
      <c r="BO12" s="476">
        <v>5237</v>
      </c>
      <c r="BP12" s="476">
        <v>4099</v>
      </c>
      <c r="BQ12" s="476">
        <v>3865</v>
      </c>
      <c r="BR12" s="476">
        <v>4065</v>
      </c>
      <c r="BS12" s="476">
        <v>3904</v>
      </c>
      <c r="BT12" s="476">
        <v>3531</v>
      </c>
      <c r="BU12" s="476">
        <v>3180</v>
      </c>
      <c r="BV12" s="476">
        <v>3303</v>
      </c>
      <c r="BW12" s="476">
        <v>3118</v>
      </c>
      <c r="BX12" s="476">
        <v>3004</v>
      </c>
      <c r="BY12" s="476">
        <v>2802</v>
      </c>
      <c r="BZ12" s="476">
        <v>2698</v>
      </c>
      <c r="CA12" s="476">
        <v>2565</v>
      </c>
      <c r="CB12" s="476">
        <v>2411</v>
      </c>
      <c r="CC12" s="476">
        <v>2233</v>
      </c>
      <c r="CD12" s="476">
        <v>2231</v>
      </c>
      <c r="CE12" s="476">
        <v>2053</v>
      </c>
      <c r="CF12" s="476">
        <v>1867</v>
      </c>
      <c r="CG12" s="476">
        <v>1763</v>
      </c>
      <c r="CH12" s="476">
        <v>1461</v>
      </c>
      <c r="CI12" s="476">
        <v>1372</v>
      </c>
      <c r="CJ12" s="476">
        <v>1246</v>
      </c>
      <c r="CK12" s="466">
        <v>1097</v>
      </c>
      <c r="CL12" s="466">
        <v>995</v>
      </c>
      <c r="CM12" s="466">
        <v>815</v>
      </c>
      <c r="CN12" s="466">
        <v>735</v>
      </c>
      <c r="CO12" s="466">
        <v>2498</v>
      </c>
      <c r="CP12" s="470"/>
      <c r="CQ12" s="470"/>
      <c r="CR12" s="470"/>
      <c r="CS12" s="470"/>
      <c r="CT12" s="470"/>
      <c r="CU12" s="470"/>
      <c r="CV12" s="470"/>
      <c r="CW12" s="470"/>
      <c r="CX12" s="470"/>
      <c r="CY12" s="470"/>
      <c r="CZ12" s="470"/>
      <c r="DA12" s="470"/>
      <c r="DB12" s="470"/>
      <c r="DC12" s="470"/>
      <c r="DD12" s="470"/>
    </row>
    <row r="13" spans="1:108" ht="12.75">
      <c r="A13" s="475" t="s">
        <v>40</v>
      </c>
      <c r="B13" s="476">
        <v>651620</v>
      </c>
      <c r="C13" s="476">
        <v>7520</v>
      </c>
      <c r="D13" s="476">
        <v>7358</v>
      </c>
      <c r="E13" s="476">
        <v>7668</v>
      </c>
      <c r="F13" s="476">
        <v>7737</v>
      </c>
      <c r="G13" s="476">
        <v>7590</v>
      </c>
      <c r="H13" s="476">
        <v>7394</v>
      </c>
      <c r="I13" s="476">
        <v>7376</v>
      </c>
      <c r="J13" s="476">
        <v>7343</v>
      </c>
      <c r="K13" s="476">
        <v>6998</v>
      </c>
      <c r="L13" s="476">
        <v>6976</v>
      </c>
      <c r="M13" s="476">
        <v>7203</v>
      </c>
      <c r="N13" s="476">
        <v>7414</v>
      </c>
      <c r="O13" s="476">
        <v>7804</v>
      </c>
      <c r="P13" s="476">
        <v>7667</v>
      </c>
      <c r="Q13" s="476">
        <v>8203</v>
      </c>
      <c r="R13" s="476">
        <v>7941</v>
      </c>
      <c r="S13" s="476">
        <v>7853</v>
      </c>
      <c r="T13" s="476">
        <v>8222</v>
      </c>
      <c r="U13" s="476">
        <v>8073</v>
      </c>
      <c r="V13" s="476">
        <v>8382</v>
      </c>
      <c r="W13" s="476">
        <v>8027</v>
      </c>
      <c r="X13" s="476">
        <v>7599</v>
      </c>
      <c r="Y13" s="476">
        <v>7547</v>
      </c>
      <c r="Z13" s="476">
        <v>7906</v>
      </c>
      <c r="AA13" s="476">
        <v>7669</v>
      </c>
      <c r="AB13" s="476">
        <v>7860</v>
      </c>
      <c r="AC13" s="476">
        <v>7831</v>
      </c>
      <c r="AD13" s="476">
        <v>7831</v>
      </c>
      <c r="AE13" s="476">
        <v>7933</v>
      </c>
      <c r="AF13" s="476">
        <v>8234</v>
      </c>
      <c r="AG13" s="476">
        <v>8492</v>
      </c>
      <c r="AH13" s="476">
        <v>8580</v>
      </c>
      <c r="AI13" s="476">
        <v>8008</v>
      </c>
      <c r="AJ13" s="476">
        <v>7586</v>
      </c>
      <c r="AK13" s="476">
        <v>7325</v>
      </c>
      <c r="AL13" s="476">
        <v>8229</v>
      </c>
      <c r="AM13" s="476">
        <v>8257</v>
      </c>
      <c r="AN13" s="476">
        <v>8388</v>
      </c>
      <c r="AO13" s="476">
        <v>8904</v>
      </c>
      <c r="AP13" s="476">
        <v>9565</v>
      </c>
      <c r="AQ13" s="476">
        <v>9944</v>
      </c>
      <c r="AR13" s="476">
        <v>10080</v>
      </c>
      <c r="AS13" s="476">
        <v>10369</v>
      </c>
      <c r="AT13" s="476">
        <v>10529</v>
      </c>
      <c r="AU13" s="476">
        <v>10510</v>
      </c>
      <c r="AV13" s="476">
        <v>10284</v>
      </c>
      <c r="AW13" s="476">
        <v>10610</v>
      </c>
      <c r="AX13" s="476">
        <v>10615</v>
      </c>
      <c r="AY13" s="476">
        <v>10409</v>
      </c>
      <c r="AZ13" s="476">
        <v>10312</v>
      </c>
      <c r="BA13" s="476">
        <v>10002</v>
      </c>
      <c r="BB13" s="476">
        <v>9757</v>
      </c>
      <c r="BC13" s="476">
        <v>9527</v>
      </c>
      <c r="BD13" s="476">
        <v>9307</v>
      </c>
      <c r="BE13" s="476">
        <v>9096</v>
      </c>
      <c r="BF13" s="476">
        <v>8830</v>
      </c>
      <c r="BG13" s="476">
        <v>8440</v>
      </c>
      <c r="BH13" s="476">
        <v>8491</v>
      </c>
      <c r="BI13" s="476">
        <v>8174</v>
      </c>
      <c r="BJ13" s="476">
        <v>7815</v>
      </c>
      <c r="BK13" s="476">
        <v>7612</v>
      </c>
      <c r="BL13" s="476">
        <v>7756</v>
      </c>
      <c r="BM13" s="476">
        <v>7888</v>
      </c>
      <c r="BN13" s="476">
        <v>8150</v>
      </c>
      <c r="BO13" s="476">
        <v>8613</v>
      </c>
      <c r="BP13" s="476">
        <v>6692</v>
      </c>
      <c r="BQ13" s="476">
        <v>6326</v>
      </c>
      <c r="BR13" s="476">
        <v>6591</v>
      </c>
      <c r="BS13" s="476">
        <v>6423</v>
      </c>
      <c r="BT13" s="476">
        <v>5777</v>
      </c>
      <c r="BU13" s="476">
        <v>5494</v>
      </c>
      <c r="BV13" s="476">
        <v>5534</v>
      </c>
      <c r="BW13" s="476">
        <v>5359</v>
      </c>
      <c r="BX13" s="476">
        <v>5298</v>
      </c>
      <c r="BY13" s="476">
        <v>4924</v>
      </c>
      <c r="BZ13" s="476">
        <v>4752</v>
      </c>
      <c r="CA13" s="476">
        <v>4364</v>
      </c>
      <c r="CB13" s="476">
        <v>4130</v>
      </c>
      <c r="CC13" s="476">
        <v>3954</v>
      </c>
      <c r="CD13" s="476">
        <v>3699</v>
      </c>
      <c r="CE13" s="476">
        <v>3400</v>
      </c>
      <c r="CF13" s="476">
        <v>3114</v>
      </c>
      <c r="CG13" s="476">
        <v>2868</v>
      </c>
      <c r="CH13" s="476">
        <v>2394</v>
      </c>
      <c r="CI13" s="476">
        <v>2214</v>
      </c>
      <c r="CJ13" s="476">
        <v>1961</v>
      </c>
      <c r="CK13" s="466">
        <v>1605</v>
      </c>
      <c r="CL13" s="466">
        <v>1467</v>
      </c>
      <c r="CM13" s="466">
        <v>1195</v>
      </c>
      <c r="CN13" s="466">
        <v>1057</v>
      </c>
      <c r="CO13" s="466">
        <v>3415</v>
      </c>
      <c r="CP13" s="463"/>
      <c r="CQ13" s="463"/>
      <c r="CR13" s="463"/>
      <c r="CS13" s="463"/>
      <c r="CT13" s="463"/>
      <c r="CU13" s="463"/>
      <c r="CV13" s="463"/>
      <c r="CW13" s="463"/>
      <c r="CX13" s="463"/>
      <c r="CY13" s="463"/>
      <c r="CZ13" s="463"/>
      <c r="DA13" s="463"/>
      <c r="DB13" s="463"/>
      <c r="DC13" s="463"/>
      <c r="DD13" s="463"/>
    </row>
    <row r="14" spans="1:108" ht="12.75">
      <c r="A14" s="475" t="s">
        <v>41</v>
      </c>
      <c r="B14" s="476">
        <v>836610</v>
      </c>
      <c r="C14" s="476">
        <v>10458</v>
      </c>
      <c r="D14" s="476">
        <v>9466</v>
      </c>
      <c r="E14" s="476">
        <v>9974</v>
      </c>
      <c r="F14" s="476">
        <v>9796</v>
      </c>
      <c r="G14" s="476">
        <v>9098</v>
      </c>
      <c r="H14" s="476">
        <v>8940</v>
      </c>
      <c r="I14" s="476">
        <v>8521</v>
      </c>
      <c r="J14" s="476">
        <v>8315</v>
      </c>
      <c r="K14" s="476">
        <v>7896</v>
      </c>
      <c r="L14" s="476">
        <v>8086</v>
      </c>
      <c r="M14" s="476">
        <v>8143</v>
      </c>
      <c r="N14" s="476">
        <v>8342</v>
      </c>
      <c r="O14" s="476">
        <v>8684</v>
      </c>
      <c r="P14" s="476">
        <v>8665</v>
      </c>
      <c r="Q14" s="476">
        <v>8878</v>
      </c>
      <c r="R14" s="476">
        <v>8977</v>
      </c>
      <c r="S14" s="476">
        <v>8994</v>
      </c>
      <c r="T14" s="476">
        <v>9349</v>
      </c>
      <c r="U14" s="476">
        <v>10392</v>
      </c>
      <c r="V14" s="476">
        <v>12247</v>
      </c>
      <c r="W14" s="476">
        <v>13993</v>
      </c>
      <c r="X14" s="476">
        <v>13741</v>
      </c>
      <c r="Y14" s="476">
        <v>13795</v>
      </c>
      <c r="Z14" s="476">
        <v>13862</v>
      </c>
      <c r="AA14" s="476">
        <v>13283</v>
      </c>
      <c r="AB14" s="476">
        <v>13213</v>
      </c>
      <c r="AC14" s="476">
        <v>13322</v>
      </c>
      <c r="AD14" s="476">
        <v>12791</v>
      </c>
      <c r="AE14" s="476">
        <v>13109</v>
      </c>
      <c r="AF14" s="476">
        <v>13369</v>
      </c>
      <c r="AG14" s="476">
        <v>12627</v>
      </c>
      <c r="AH14" s="476">
        <v>12489</v>
      </c>
      <c r="AI14" s="476">
        <v>12272</v>
      </c>
      <c r="AJ14" s="476">
        <v>11191</v>
      </c>
      <c r="AK14" s="476">
        <v>11084</v>
      </c>
      <c r="AL14" s="476">
        <v>11264</v>
      </c>
      <c r="AM14" s="476">
        <v>11412</v>
      </c>
      <c r="AN14" s="476">
        <v>11550</v>
      </c>
      <c r="AO14" s="476">
        <v>11745</v>
      </c>
      <c r="AP14" s="476">
        <v>12365</v>
      </c>
      <c r="AQ14" s="476">
        <v>12593</v>
      </c>
      <c r="AR14" s="476">
        <v>11997</v>
      </c>
      <c r="AS14" s="476">
        <v>12258</v>
      </c>
      <c r="AT14" s="476">
        <v>12670</v>
      </c>
      <c r="AU14" s="476">
        <v>12620</v>
      </c>
      <c r="AV14" s="476">
        <v>12238</v>
      </c>
      <c r="AW14" s="476">
        <v>12787</v>
      </c>
      <c r="AX14" s="476">
        <v>12407</v>
      </c>
      <c r="AY14" s="476">
        <v>12712</v>
      </c>
      <c r="AZ14" s="476">
        <v>12045</v>
      </c>
      <c r="BA14" s="476">
        <v>11957</v>
      </c>
      <c r="BB14" s="476">
        <v>11433</v>
      </c>
      <c r="BC14" s="476">
        <v>11282</v>
      </c>
      <c r="BD14" s="476">
        <v>10925</v>
      </c>
      <c r="BE14" s="476">
        <v>10742</v>
      </c>
      <c r="BF14" s="476">
        <v>10109</v>
      </c>
      <c r="BG14" s="476">
        <v>9550</v>
      </c>
      <c r="BH14" s="476">
        <v>9593</v>
      </c>
      <c r="BI14" s="476">
        <v>9249</v>
      </c>
      <c r="BJ14" s="476">
        <v>9186</v>
      </c>
      <c r="BK14" s="476">
        <v>9136</v>
      </c>
      <c r="BL14" s="476">
        <v>9136</v>
      </c>
      <c r="BM14" s="476">
        <v>9304</v>
      </c>
      <c r="BN14" s="476">
        <v>9619</v>
      </c>
      <c r="BO14" s="476">
        <v>10403</v>
      </c>
      <c r="BP14" s="476">
        <v>7839</v>
      </c>
      <c r="BQ14" s="476">
        <v>7381</v>
      </c>
      <c r="BR14" s="476">
        <v>7424</v>
      </c>
      <c r="BS14" s="476">
        <v>7075</v>
      </c>
      <c r="BT14" s="476">
        <v>6568</v>
      </c>
      <c r="BU14" s="476">
        <v>6179</v>
      </c>
      <c r="BV14" s="476">
        <v>6099</v>
      </c>
      <c r="BW14" s="476">
        <v>6081</v>
      </c>
      <c r="BX14" s="476">
        <v>6029</v>
      </c>
      <c r="BY14" s="476">
        <v>5550</v>
      </c>
      <c r="BZ14" s="476">
        <v>5538</v>
      </c>
      <c r="CA14" s="476">
        <v>5223</v>
      </c>
      <c r="CB14" s="476">
        <v>4940</v>
      </c>
      <c r="CC14" s="476">
        <v>4529</v>
      </c>
      <c r="CD14" s="476">
        <v>4564</v>
      </c>
      <c r="CE14" s="476">
        <v>4379</v>
      </c>
      <c r="CF14" s="476">
        <v>3937</v>
      </c>
      <c r="CG14" s="476">
        <v>3563</v>
      </c>
      <c r="CH14" s="476">
        <v>3190</v>
      </c>
      <c r="CI14" s="476">
        <v>3048</v>
      </c>
      <c r="CJ14" s="476">
        <v>2708</v>
      </c>
      <c r="CK14" s="466">
        <v>2350</v>
      </c>
      <c r="CL14" s="466">
        <v>2123</v>
      </c>
      <c r="CM14" s="466">
        <v>1765</v>
      </c>
      <c r="CN14" s="466">
        <v>1599</v>
      </c>
      <c r="CO14" s="466">
        <v>5280</v>
      </c>
      <c r="CP14" s="463"/>
      <c r="CQ14" s="463"/>
      <c r="CR14" s="463"/>
      <c r="CS14" s="463"/>
      <c r="CT14" s="463"/>
      <c r="CU14" s="463"/>
      <c r="CV14" s="463"/>
      <c r="CW14" s="463"/>
      <c r="CX14" s="463"/>
      <c r="CY14" s="463"/>
      <c r="CZ14" s="463"/>
      <c r="DA14" s="463"/>
      <c r="DB14" s="463"/>
      <c r="DC14" s="463"/>
      <c r="DD14" s="463"/>
    </row>
    <row r="15" spans="1:108" ht="12.75">
      <c r="A15" s="475" t="s">
        <v>42</v>
      </c>
      <c r="B15" s="476">
        <v>21420</v>
      </c>
      <c r="C15" s="476">
        <v>220</v>
      </c>
      <c r="D15" s="476">
        <v>205</v>
      </c>
      <c r="E15" s="476">
        <v>233</v>
      </c>
      <c r="F15" s="476">
        <v>223</v>
      </c>
      <c r="G15" s="476">
        <v>226</v>
      </c>
      <c r="H15" s="476">
        <v>218</v>
      </c>
      <c r="I15" s="476">
        <v>222</v>
      </c>
      <c r="J15" s="476">
        <v>196</v>
      </c>
      <c r="K15" s="476">
        <v>203</v>
      </c>
      <c r="L15" s="476">
        <v>209</v>
      </c>
      <c r="M15" s="476">
        <v>193</v>
      </c>
      <c r="N15" s="476">
        <v>214</v>
      </c>
      <c r="O15" s="476">
        <v>258</v>
      </c>
      <c r="P15" s="476">
        <v>227</v>
      </c>
      <c r="Q15" s="476">
        <v>277</v>
      </c>
      <c r="R15" s="476">
        <v>273</v>
      </c>
      <c r="S15" s="476">
        <v>291</v>
      </c>
      <c r="T15" s="476">
        <v>278</v>
      </c>
      <c r="U15" s="476">
        <v>258</v>
      </c>
      <c r="V15" s="476">
        <v>216</v>
      </c>
      <c r="W15" s="476">
        <v>222</v>
      </c>
      <c r="X15" s="476">
        <v>237</v>
      </c>
      <c r="Y15" s="476">
        <v>208</v>
      </c>
      <c r="Z15" s="476">
        <v>227</v>
      </c>
      <c r="AA15" s="476">
        <v>246</v>
      </c>
      <c r="AB15" s="476">
        <v>216</v>
      </c>
      <c r="AC15" s="476">
        <v>237</v>
      </c>
      <c r="AD15" s="476">
        <v>188</v>
      </c>
      <c r="AE15" s="476">
        <v>221</v>
      </c>
      <c r="AF15" s="476">
        <v>213</v>
      </c>
      <c r="AG15" s="476">
        <v>216</v>
      </c>
      <c r="AH15" s="476">
        <v>217</v>
      </c>
      <c r="AI15" s="476">
        <v>232</v>
      </c>
      <c r="AJ15" s="476">
        <v>213</v>
      </c>
      <c r="AK15" s="476">
        <v>190</v>
      </c>
      <c r="AL15" s="476">
        <v>200</v>
      </c>
      <c r="AM15" s="476">
        <v>237</v>
      </c>
      <c r="AN15" s="476">
        <v>221</v>
      </c>
      <c r="AO15" s="476">
        <v>275</v>
      </c>
      <c r="AP15" s="476">
        <v>264</v>
      </c>
      <c r="AQ15" s="476">
        <v>286</v>
      </c>
      <c r="AR15" s="476">
        <v>307</v>
      </c>
      <c r="AS15" s="476">
        <v>285</v>
      </c>
      <c r="AT15" s="476">
        <v>331</v>
      </c>
      <c r="AU15" s="476">
        <v>358</v>
      </c>
      <c r="AV15" s="476">
        <v>367</v>
      </c>
      <c r="AW15" s="476">
        <v>361</v>
      </c>
      <c r="AX15" s="476">
        <v>324</v>
      </c>
      <c r="AY15" s="476">
        <v>360</v>
      </c>
      <c r="AZ15" s="476">
        <v>320</v>
      </c>
      <c r="BA15" s="476">
        <v>329</v>
      </c>
      <c r="BB15" s="476">
        <v>329</v>
      </c>
      <c r="BC15" s="476">
        <v>311</v>
      </c>
      <c r="BD15" s="476">
        <v>296</v>
      </c>
      <c r="BE15" s="476">
        <v>342</v>
      </c>
      <c r="BF15" s="476">
        <v>314</v>
      </c>
      <c r="BG15" s="476">
        <v>300</v>
      </c>
      <c r="BH15" s="476">
        <v>301</v>
      </c>
      <c r="BI15" s="476">
        <v>318</v>
      </c>
      <c r="BJ15" s="476">
        <v>290</v>
      </c>
      <c r="BK15" s="476">
        <v>319</v>
      </c>
      <c r="BL15" s="476">
        <v>279</v>
      </c>
      <c r="BM15" s="476">
        <v>333</v>
      </c>
      <c r="BN15" s="476">
        <v>311</v>
      </c>
      <c r="BO15" s="476">
        <v>360</v>
      </c>
      <c r="BP15" s="476">
        <v>272</v>
      </c>
      <c r="BQ15" s="476">
        <v>260</v>
      </c>
      <c r="BR15" s="476">
        <v>279</v>
      </c>
      <c r="BS15" s="476">
        <v>281</v>
      </c>
      <c r="BT15" s="476">
        <v>283</v>
      </c>
      <c r="BU15" s="476">
        <v>200</v>
      </c>
      <c r="BV15" s="476">
        <v>276</v>
      </c>
      <c r="BW15" s="476">
        <v>219</v>
      </c>
      <c r="BX15" s="476">
        <v>219</v>
      </c>
      <c r="BY15" s="476">
        <v>181</v>
      </c>
      <c r="BZ15" s="476">
        <v>163</v>
      </c>
      <c r="CA15" s="476">
        <v>172</v>
      </c>
      <c r="CB15" s="476">
        <v>156</v>
      </c>
      <c r="CC15" s="476">
        <v>128</v>
      </c>
      <c r="CD15" s="476">
        <v>129</v>
      </c>
      <c r="CE15" s="476">
        <v>118</v>
      </c>
      <c r="CF15" s="476">
        <v>145</v>
      </c>
      <c r="CG15" s="476">
        <v>114</v>
      </c>
      <c r="CH15" s="476">
        <v>100</v>
      </c>
      <c r="CI15" s="476">
        <v>83</v>
      </c>
      <c r="CJ15" s="476">
        <v>82</v>
      </c>
      <c r="CK15" s="466">
        <v>74</v>
      </c>
      <c r="CL15" s="466">
        <v>59</v>
      </c>
      <c r="CM15" s="466">
        <v>44</v>
      </c>
      <c r="CN15" s="466">
        <v>59</v>
      </c>
      <c r="CO15" s="466">
        <v>173</v>
      </c>
      <c r="CP15" s="463"/>
      <c r="CQ15" s="463"/>
      <c r="CR15" s="463"/>
      <c r="CS15" s="463"/>
      <c r="CT15" s="463"/>
      <c r="CU15" s="463"/>
      <c r="CV15" s="463"/>
      <c r="CW15" s="463"/>
      <c r="CX15" s="463"/>
      <c r="CY15" s="463"/>
      <c r="CZ15" s="463"/>
      <c r="DA15" s="463"/>
      <c r="DB15" s="463"/>
      <c r="DC15" s="463"/>
      <c r="DD15" s="463"/>
    </row>
    <row r="16" spans="1:108" ht="12.75">
      <c r="A16" s="475" t="s">
        <v>43</v>
      </c>
      <c r="B16" s="476">
        <v>23240</v>
      </c>
      <c r="C16" s="476">
        <v>279</v>
      </c>
      <c r="D16" s="476">
        <v>287</v>
      </c>
      <c r="E16" s="476">
        <v>281</v>
      </c>
      <c r="F16" s="476">
        <v>246</v>
      </c>
      <c r="G16" s="476">
        <v>288</v>
      </c>
      <c r="H16" s="476">
        <v>297</v>
      </c>
      <c r="I16" s="476">
        <v>268</v>
      </c>
      <c r="J16" s="476">
        <v>264</v>
      </c>
      <c r="K16" s="476">
        <v>267</v>
      </c>
      <c r="L16" s="476">
        <v>265</v>
      </c>
      <c r="M16" s="476">
        <v>256</v>
      </c>
      <c r="N16" s="476">
        <v>300</v>
      </c>
      <c r="O16" s="476">
        <v>289</v>
      </c>
      <c r="P16" s="476">
        <v>289</v>
      </c>
      <c r="Q16" s="476">
        <v>298</v>
      </c>
      <c r="R16" s="476">
        <v>301</v>
      </c>
      <c r="S16" s="476">
        <v>318</v>
      </c>
      <c r="T16" s="476">
        <v>309</v>
      </c>
      <c r="U16" s="476">
        <v>284</v>
      </c>
      <c r="V16" s="476">
        <v>264</v>
      </c>
      <c r="W16" s="476">
        <v>228</v>
      </c>
      <c r="X16" s="476">
        <v>242</v>
      </c>
      <c r="Y16" s="476">
        <v>259</v>
      </c>
      <c r="Z16" s="476">
        <v>266</v>
      </c>
      <c r="AA16" s="476">
        <v>302</v>
      </c>
      <c r="AB16" s="476">
        <v>272</v>
      </c>
      <c r="AC16" s="476">
        <v>257</v>
      </c>
      <c r="AD16" s="476">
        <v>223</v>
      </c>
      <c r="AE16" s="476">
        <v>243</v>
      </c>
      <c r="AF16" s="476">
        <v>276</v>
      </c>
      <c r="AG16" s="476">
        <v>292</v>
      </c>
      <c r="AH16" s="476">
        <v>261</v>
      </c>
      <c r="AI16" s="476">
        <v>282</v>
      </c>
      <c r="AJ16" s="476">
        <v>244</v>
      </c>
      <c r="AK16" s="476">
        <v>329</v>
      </c>
      <c r="AL16" s="476">
        <v>262</v>
      </c>
      <c r="AM16" s="476">
        <v>286</v>
      </c>
      <c r="AN16" s="476">
        <v>315</v>
      </c>
      <c r="AO16" s="476">
        <v>329</v>
      </c>
      <c r="AP16" s="476">
        <v>334</v>
      </c>
      <c r="AQ16" s="476">
        <v>322</v>
      </c>
      <c r="AR16" s="476">
        <v>327</v>
      </c>
      <c r="AS16" s="476">
        <v>321</v>
      </c>
      <c r="AT16" s="476">
        <v>342</v>
      </c>
      <c r="AU16" s="476">
        <v>332</v>
      </c>
      <c r="AV16" s="476">
        <v>386</v>
      </c>
      <c r="AW16" s="476">
        <v>344</v>
      </c>
      <c r="AX16" s="476">
        <v>390</v>
      </c>
      <c r="AY16" s="476">
        <v>380</v>
      </c>
      <c r="AZ16" s="476">
        <v>348</v>
      </c>
      <c r="BA16" s="476">
        <v>358</v>
      </c>
      <c r="BB16" s="476">
        <v>322</v>
      </c>
      <c r="BC16" s="476">
        <v>314</v>
      </c>
      <c r="BD16" s="476">
        <v>344</v>
      </c>
      <c r="BE16" s="476">
        <v>300</v>
      </c>
      <c r="BF16" s="476">
        <v>326</v>
      </c>
      <c r="BG16" s="476">
        <v>350</v>
      </c>
      <c r="BH16" s="476">
        <v>311</v>
      </c>
      <c r="BI16" s="476">
        <v>287</v>
      </c>
      <c r="BJ16" s="476">
        <v>308</v>
      </c>
      <c r="BK16" s="476">
        <v>312</v>
      </c>
      <c r="BL16" s="476">
        <v>328</v>
      </c>
      <c r="BM16" s="476">
        <v>301</v>
      </c>
      <c r="BN16" s="476">
        <v>307</v>
      </c>
      <c r="BO16" s="476">
        <v>332</v>
      </c>
      <c r="BP16" s="476">
        <v>237</v>
      </c>
      <c r="BQ16" s="476">
        <v>254</v>
      </c>
      <c r="BR16" s="476">
        <v>239</v>
      </c>
      <c r="BS16" s="476">
        <v>268</v>
      </c>
      <c r="BT16" s="476">
        <v>242</v>
      </c>
      <c r="BU16" s="476">
        <v>186</v>
      </c>
      <c r="BV16" s="476">
        <v>206</v>
      </c>
      <c r="BW16" s="476">
        <v>180</v>
      </c>
      <c r="BX16" s="476">
        <v>175</v>
      </c>
      <c r="BY16" s="476">
        <v>166</v>
      </c>
      <c r="BZ16" s="476">
        <v>159</v>
      </c>
      <c r="CA16" s="476">
        <v>153</v>
      </c>
      <c r="CB16" s="476">
        <v>145</v>
      </c>
      <c r="CC16" s="476">
        <v>118</v>
      </c>
      <c r="CD16" s="476">
        <v>122</v>
      </c>
      <c r="CE16" s="476">
        <v>111</v>
      </c>
      <c r="CF16" s="476">
        <v>96</v>
      </c>
      <c r="CG16" s="476">
        <v>107</v>
      </c>
      <c r="CH16" s="476">
        <v>96</v>
      </c>
      <c r="CI16" s="476">
        <v>81</v>
      </c>
      <c r="CJ16" s="476">
        <v>65</v>
      </c>
      <c r="CK16" s="466">
        <v>77</v>
      </c>
      <c r="CL16" s="466">
        <v>54</v>
      </c>
      <c r="CM16" s="466">
        <v>48</v>
      </c>
      <c r="CN16" s="466">
        <v>48</v>
      </c>
      <c r="CO16" s="466">
        <v>163</v>
      </c>
      <c r="CP16" s="463"/>
      <c r="CQ16" s="463"/>
      <c r="CR16" s="463"/>
      <c r="CS16" s="463"/>
      <c r="CT16" s="463"/>
      <c r="CU16" s="463"/>
      <c r="CV16" s="463"/>
      <c r="CW16" s="463"/>
      <c r="CX16" s="463"/>
      <c r="CY16" s="463"/>
      <c r="CZ16" s="463"/>
      <c r="DA16" s="463"/>
      <c r="DB16" s="463"/>
      <c r="DC16" s="463"/>
      <c r="DD16" s="463"/>
    </row>
    <row r="17" spans="1:108" ht="12.75">
      <c r="A17" s="475" t="s">
        <v>44</v>
      </c>
      <c r="B17" s="476">
        <v>410250</v>
      </c>
      <c r="C17" s="476">
        <v>4304</v>
      </c>
      <c r="D17" s="476">
        <v>4173</v>
      </c>
      <c r="E17" s="476">
        <v>4306</v>
      </c>
      <c r="F17" s="476">
        <v>4291</v>
      </c>
      <c r="G17" s="476">
        <v>4128</v>
      </c>
      <c r="H17" s="476">
        <v>3938</v>
      </c>
      <c r="I17" s="476">
        <v>4185</v>
      </c>
      <c r="J17" s="476">
        <v>4070</v>
      </c>
      <c r="K17" s="476">
        <v>3991</v>
      </c>
      <c r="L17" s="476">
        <v>3972</v>
      </c>
      <c r="M17" s="476">
        <v>4319</v>
      </c>
      <c r="N17" s="476">
        <v>4393</v>
      </c>
      <c r="O17" s="476">
        <v>4407</v>
      </c>
      <c r="P17" s="476">
        <v>4764</v>
      </c>
      <c r="Q17" s="476">
        <v>4921</v>
      </c>
      <c r="R17" s="476">
        <v>4868</v>
      </c>
      <c r="S17" s="476">
        <v>4730</v>
      </c>
      <c r="T17" s="476">
        <v>4975</v>
      </c>
      <c r="U17" s="476">
        <v>5469</v>
      </c>
      <c r="V17" s="476">
        <v>6127</v>
      </c>
      <c r="W17" s="476">
        <v>6432</v>
      </c>
      <c r="X17" s="476">
        <v>5771</v>
      </c>
      <c r="Y17" s="476">
        <v>5711</v>
      </c>
      <c r="Z17" s="476">
        <v>5681</v>
      </c>
      <c r="AA17" s="476">
        <v>5585</v>
      </c>
      <c r="AB17" s="476">
        <v>5311</v>
      </c>
      <c r="AC17" s="476">
        <v>5317</v>
      </c>
      <c r="AD17" s="476">
        <v>5148</v>
      </c>
      <c r="AE17" s="476">
        <v>5015</v>
      </c>
      <c r="AF17" s="476">
        <v>5083</v>
      </c>
      <c r="AG17" s="476">
        <v>4926</v>
      </c>
      <c r="AH17" s="476">
        <v>4678</v>
      </c>
      <c r="AI17" s="476">
        <v>4566</v>
      </c>
      <c r="AJ17" s="476">
        <v>4245</v>
      </c>
      <c r="AK17" s="476">
        <v>4170</v>
      </c>
      <c r="AL17" s="476">
        <v>4353</v>
      </c>
      <c r="AM17" s="476">
        <v>4257</v>
      </c>
      <c r="AN17" s="476">
        <v>4435</v>
      </c>
      <c r="AO17" s="476">
        <v>4816</v>
      </c>
      <c r="AP17" s="476">
        <v>5199</v>
      </c>
      <c r="AQ17" s="476">
        <v>5455</v>
      </c>
      <c r="AR17" s="476">
        <v>5401</v>
      </c>
      <c r="AS17" s="476">
        <v>5678</v>
      </c>
      <c r="AT17" s="476">
        <v>5759</v>
      </c>
      <c r="AU17" s="476">
        <v>5832</v>
      </c>
      <c r="AV17" s="476">
        <v>6042</v>
      </c>
      <c r="AW17" s="476">
        <v>6338</v>
      </c>
      <c r="AX17" s="476">
        <v>6162</v>
      </c>
      <c r="AY17" s="476">
        <v>6281</v>
      </c>
      <c r="AZ17" s="476">
        <v>6155</v>
      </c>
      <c r="BA17" s="476">
        <v>5933</v>
      </c>
      <c r="BB17" s="476">
        <v>5773</v>
      </c>
      <c r="BC17" s="476">
        <v>5759</v>
      </c>
      <c r="BD17" s="476">
        <v>5712</v>
      </c>
      <c r="BE17" s="476">
        <v>5572</v>
      </c>
      <c r="BF17" s="476">
        <v>5271</v>
      </c>
      <c r="BG17" s="476">
        <v>5183</v>
      </c>
      <c r="BH17" s="476">
        <v>5091</v>
      </c>
      <c r="BI17" s="476">
        <v>5346</v>
      </c>
      <c r="BJ17" s="476">
        <v>4933</v>
      </c>
      <c r="BK17" s="476">
        <v>5094</v>
      </c>
      <c r="BL17" s="476">
        <v>5257</v>
      </c>
      <c r="BM17" s="476">
        <v>5398</v>
      </c>
      <c r="BN17" s="476">
        <v>5722</v>
      </c>
      <c r="BO17" s="476">
        <v>6342</v>
      </c>
      <c r="BP17" s="476">
        <v>4670</v>
      </c>
      <c r="BQ17" s="476">
        <v>4443</v>
      </c>
      <c r="BR17" s="476">
        <v>4351</v>
      </c>
      <c r="BS17" s="476">
        <v>4267</v>
      </c>
      <c r="BT17" s="476">
        <v>4071</v>
      </c>
      <c r="BU17" s="476">
        <v>3729</v>
      </c>
      <c r="BV17" s="476">
        <v>3903</v>
      </c>
      <c r="BW17" s="476">
        <v>3817</v>
      </c>
      <c r="BX17" s="476">
        <v>3709</v>
      </c>
      <c r="BY17" s="476">
        <v>3589</v>
      </c>
      <c r="BZ17" s="476">
        <v>3416</v>
      </c>
      <c r="CA17" s="476">
        <v>3352</v>
      </c>
      <c r="CB17" s="476">
        <v>3146</v>
      </c>
      <c r="CC17" s="476">
        <v>2808</v>
      </c>
      <c r="CD17" s="476">
        <v>2927</v>
      </c>
      <c r="CE17" s="476">
        <v>2792</v>
      </c>
      <c r="CF17" s="476">
        <v>2473</v>
      </c>
      <c r="CG17" s="476">
        <v>2279</v>
      </c>
      <c r="CH17" s="476">
        <v>2052</v>
      </c>
      <c r="CI17" s="476">
        <v>1907</v>
      </c>
      <c r="CJ17" s="476">
        <v>1708</v>
      </c>
      <c r="CK17" s="466">
        <v>1510</v>
      </c>
      <c r="CL17" s="466">
        <v>1386</v>
      </c>
      <c r="CM17" s="466">
        <v>1236</v>
      </c>
      <c r="CN17" s="466">
        <v>1024</v>
      </c>
      <c r="CO17" s="466">
        <v>3166</v>
      </c>
      <c r="CP17" s="463"/>
      <c r="CQ17" s="463"/>
      <c r="CR17" s="463"/>
      <c r="CS17" s="463"/>
      <c r="CT17" s="463"/>
      <c r="CU17" s="463"/>
      <c r="CV17" s="463"/>
      <c r="CW17" s="463"/>
      <c r="CX17" s="463"/>
      <c r="CY17" s="463"/>
      <c r="CZ17" s="463"/>
      <c r="DA17" s="463"/>
      <c r="DB17" s="463"/>
      <c r="DC17" s="463"/>
      <c r="DD17" s="463"/>
    </row>
    <row r="18" spans="1:108" ht="12.75">
      <c r="A18" s="475" t="s">
        <v>45</v>
      </c>
      <c r="B18" s="476">
        <v>27690</v>
      </c>
      <c r="C18" s="476">
        <v>236</v>
      </c>
      <c r="D18" s="476">
        <v>241</v>
      </c>
      <c r="E18" s="476">
        <v>274</v>
      </c>
      <c r="F18" s="476">
        <v>282</v>
      </c>
      <c r="G18" s="476">
        <v>298</v>
      </c>
      <c r="H18" s="476">
        <v>298</v>
      </c>
      <c r="I18" s="476">
        <v>271</v>
      </c>
      <c r="J18" s="476">
        <v>307</v>
      </c>
      <c r="K18" s="476">
        <v>296</v>
      </c>
      <c r="L18" s="476">
        <v>261</v>
      </c>
      <c r="M18" s="476">
        <v>290</v>
      </c>
      <c r="N18" s="476">
        <v>290</v>
      </c>
      <c r="O18" s="476">
        <v>321</v>
      </c>
      <c r="P18" s="476">
        <v>289</v>
      </c>
      <c r="Q18" s="476">
        <v>344</v>
      </c>
      <c r="R18" s="476">
        <v>357</v>
      </c>
      <c r="S18" s="476">
        <v>309</v>
      </c>
      <c r="T18" s="476">
        <v>366</v>
      </c>
      <c r="U18" s="476">
        <v>265</v>
      </c>
      <c r="V18" s="476">
        <v>269</v>
      </c>
      <c r="W18" s="476">
        <v>208</v>
      </c>
      <c r="X18" s="476">
        <v>240</v>
      </c>
      <c r="Y18" s="476">
        <v>263</v>
      </c>
      <c r="Z18" s="476">
        <v>253</v>
      </c>
      <c r="AA18" s="476">
        <v>281</v>
      </c>
      <c r="AB18" s="476">
        <v>251</v>
      </c>
      <c r="AC18" s="476">
        <v>243</v>
      </c>
      <c r="AD18" s="476">
        <v>231</v>
      </c>
      <c r="AE18" s="476">
        <v>237</v>
      </c>
      <c r="AF18" s="476">
        <v>287</v>
      </c>
      <c r="AG18" s="476">
        <v>254</v>
      </c>
      <c r="AH18" s="476">
        <v>251</v>
      </c>
      <c r="AI18" s="476">
        <v>307</v>
      </c>
      <c r="AJ18" s="476">
        <v>248</v>
      </c>
      <c r="AK18" s="476">
        <v>302</v>
      </c>
      <c r="AL18" s="476">
        <v>308</v>
      </c>
      <c r="AM18" s="476">
        <v>318</v>
      </c>
      <c r="AN18" s="476">
        <v>291</v>
      </c>
      <c r="AO18" s="476">
        <v>339</v>
      </c>
      <c r="AP18" s="476">
        <v>371</v>
      </c>
      <c r="AQ18" s="476">
        <v>371</v>
      </c>
      <c r="AR18" s="476">
        <v>394</v>
      </c>
      <c r="AS18" s="476">
        <v>433</v>
      </c>
      <c r="AT18" s="476">
        <v>435</v>
      </c>
      <c r="AU18" s="476">
        <v>414</v>
      </c>
      <c r="AV18" s="476">
        <v>405</v>
      </c>
      <c r="AW18" s="476">
        <v>401</v>
      </c>
      <c r="AX18" s="476">
        <v>432</v>
      </c>
      <c r="AY18" s="476">
        <v>415</v>
      </c>
      <c r="AZ18" s="476">
        <v>456</v>
      </c>
      <c r="BA18" s="476">
        <v>402</v>
      </c>
      <c r="BB18" s="476">
        <v>415</v>
      </c>
      <c r="BC18" s="476">
        <v>407</v>
      </c>
      <c r="BD18" s="476">
        <v>388</v>
      </c>
      <c r="BE18" s="476">
        <v>403</v>
      </c>
      <c r="BF18" s="476">
        <v>388</v>
      </c>
      <c r="BG18" s="476">
        <v>413</v>
      </c>
      <c r="BH18" s="476">
        <v>368</v>
      </c>
      <c r="BI18" s="476">
        <v>393</v>
      </c>
      <c r="BJ18" s="476">
        <v>417</v>
      </c>
      <c r="BK18" s="476">
        <v>391</v>
      </c>
      <c r="BL18" s="476">
        <v>450</v>
      </c>
      <c r="BM18" s="476">
        <v>445</v>
      </c>
      <c r="BN18" s="476">
        <v>420</v>
      </c>
      <c r="BO18" s="476">
        <v>466</v>
      </c>
      <c r="BP18" s="476">
        <v>397</v>
      </c>
      <c r="BQ18" s="476">
        <v>323</v>
      </c>
      <c r="BR18" s="476">
        <v>360</v>
      </c>
      <c r="BS18" s="476">
        <v>340</v>
      </c>
      <c r="BT18" s="476">
        <v>299</v>
      </c>
      <c r="BU18" s="476">
        <v>319</v>
      </c>
      <c r="BV18" s="476">
        <v>324</v>
      </c>
      <c r="BW18" s="476">
        <v>301</v>
      </c>
      <c r="BX18" s="476">
        <v>301</v>
      </c>
      <c r="BY18" s="476">
        <v>272</v>
      </c>
      <c r="BZ18" s="476">
        <v>241</v>
      </c>
      <c r="CA18" s="476">
        <v>246</v>
      </c>
      <c r="CB18" s="476">
        <v>237</v>
      </c>
      <c r="CC18" s="476">
        <v>236</v>
      </c>
      <c r="CD18" s="476">
        <v>206</v>
      </c>
      <c r="CE18" s="476">
        <v>166</v>
      </c>
      <c r="CF18" s="476">
        <v>164</v>
      </c>
      <c r="CG18" s="476">
        <v>198</v>
      </c>
      <c r="CH18" s="476">
        <v>163</v>
      </c>
      <c r="CI18" s="476">
        <v>137</v>
      </c>
      <c r="CJ18" s="476">
        <v>132</v>
      </c>
      <c r="CK18" s="466">
        <v>113</v>
      </c>
      <c r="CL18" s="466">
        <v>105</v>
      </c>
      <c r="CM18" s="466">
        <v>93</v>
      </c>
      <c r="CN18" s="466">
        <v>87</v>
      </c>
      <c r="CO18" s="466">
        <v>261</v>
      </c>
      <c r="CP18" s="463"/>
      <c r="CQ18" s="463"/>
      <c r="CR18" s="463"/>
      <c r="CS18" s="463"/>
      <c r="CT18" s="463"/>
      <c r="CU18" s="463"/>
      <c r="CV18" s="463"/>
      <c r="CW18" s="463"/>
      <c r="CX18" s="463"/>
      <c r="CY18" s="463"/>
      <c r="CZ18" s="463"/>
      <c r="DA18" s="463"/>
      <c r="DB18" s="463"/>
      <c r="DC18" s="463"/>
      <c r="DD18" s="463"/>
    </row>
    <row r="19" spans="1:108" ht="12.75">
      <c r="A19" s="475"/>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476"/>
      <c r="BK19" s="476"/>
      <c r="BL19" s="476"/>
      <c r="BM19" s="476"/>
      <c r="BN19" s="476"/>
      <c r="BO19" s="476"/>
      <c r="BP19" s="476"/>
      <c r="BQ19" s="476"/>
      <c r="BR19" s="476"/>
      <c r="BS19" s="476"/>
      <c r="BT19" s="476"/>
      <c r="BU19" s="476"/>
      <c r="BV19" s="476"/>
      <c r="BW19" s="476"/>
      <c r="BX19" s="476"/>
      <c r="BY19" s="476"/>
      <c r="BZ19" s="476"/>
      <c r="CA19" s="476"/>
      <c r="CB19" s="476"/>
      <c r="CC19" s="476"/>
      <c r="CD19" s="476"/>
      <c r="CE19" s="476"/>
      <c r="CF19" s="476"/>
      <c r="CG19" s="476"/>
      <c r="CH19" s="476"/>
      <c r="CI19" s="476"/>
      <c r="CJ19" s="476"/>
      <c r="CK19" s="466"/>
      <c r="CL19" s="466"/>
      <c r="CM19" s="466"/>
      <c r="CN19" s="466"/>
      <c r="CO19" s="466"/>
      <c r="CP19" s="463"/>
      <c r="CQ19" s="463"/>
      <c r="CR19" s="463"/>
      <c r="CS19" s="463"/>
      <c r="CT19" s="463"/>
      <c r="CU19" s="463"/>
      <c r="CV19" s="463"/>
      <c r="CW19" s="463"/>
      <c r="CX19" s="463"/>
      <c r="CY19" s="463"/>
      <c r="CZ19" s="463"/>
      <c r="DA19" s="463"/>
      <c r="DB19" s="463"/>
      <c r="DC19" s="463"/>
      <c r="DD19" s="463"/>
    </row>
    <row r="20" spans="1:108" ht="12.75">
      <c r="A20" s="807" t="s">
        <v>691</v>
      </c>
      <c r="B20" s="807"/>
      <c r="C20" s="807"/>
      <c r="D20" s="807"/>
      <c r="E20" s="807"/>
      <c r="F20" s="807"/>
      <c r="G20" s="807"/>
      <c r="H20" s="807"/>
      <c r="I20" s="807"/>
      <c r="J20" s="807"/>
      <c r="K20" s="807"/>
      <c r="L20" s="807"/>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c r="BW20" s="476"/>
      <c r="BX20" s="476"/>
      <c r="BY20" s="476"/>
      <c r="BZ20" s="476"/>
      <c r="CA20" s="476"/>
      <c r="CB20" s="476"/>
      <c r="CC20" s="476"/>
      <c r="CD20" s="476"/>
      <c r="CE20" s="476"/>
      <c r="CF20" s="476"/>
      <c r="CG20" s="476"/>
      <c r="CH20" s="476"/>
      <c r="CI20" s="476"/>
      <c r="CJ20" s="476"/>
      <c r="CK20" s="466"/>
      <c r="CL20" s="466"/>
      <c r="CM20" s="466"/>
      <c r="CN20" s="466"/>
      <c r="CO20" s="466"/>
      <c r="CP20" s="463"/>
      <c r="CQ20" s="463"/>
      <c r="CR20" s="463"/>
      <c r="CS20" s="463"/>
      <c r="CT20" s="463"/>
      <c r="CU20" s="463"/>
      <c r="CV20" s="463"/>
      <c r="CW20" s="463"/>
      <c r="CX20" s="463"/>
      <c r="CY20" s="463"/>
      <c r="CZ20" s="463"/>
      <c r="DA20" s="463"/>
      <c r="DB20" s="463"/>
      <c r="DC20" s="463"/>
      <c r="DD20" s="463"/>
    </row>
    <row r="21" spans="1:108" ht="12.75">
      <c r="A21" s="479"/>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67"/>
      <c r="CH21" s="467"/>
      <c r="CI21" s="467"/>
      <c r="CJ21" s="467"/>
      <c r="CK21" s="467"/>
      <c r="CL21" s="467"/>
      <c r="CM21" s="467"/>
      <c r="CN21" s="467"/>
      <c r="CO21" s="467"/>
      <c r="CP21" s="463"/>
      <c r="CQ21" s="463"/>
      <c r="CR21" s="463"/>
      <c r="CS21" s="463"/>
      <c r="CT21" s="463"/>
      <c r="CU21" s="463"/>
      <c r="CV21" s="463"/>
      <c r="CW21" s="463"/>
      <c r="CX21" s="463"/>
      <c r="CY21" s="463"/>
      <c r="CZ21" s="463"/>
      <c r="DA21" s="463"/>
      <c r="DB21" s="463"/>
      <c r="DC21" s="463"/>
      <c r="DD21" s="463"/>
    </row>
    <row r="22" spans="1:108" ht="12.75" hidden="1">
      <c r="A22" s="467"/>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8"/>
      <c r="AF22" s="468"/>
      <c r="AG22" s="468"/>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8"/>
      <c r="BK22" s="468"/>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803" t="s">
        <v>578</v>
      </c>
      <c r="CN22" s="804"/>
      <c r="CO22" s="804"/>
      <c r="CP22" s="463"/>
      <c r="CQ22" s="463"/>
      <c r="CR22" s="463"/>
      <c r="CS22" s="463"/>
      <c r="CT22" s="463"/>
      <c r="CU22" s="463"/>
      <c r="CV22" s="463"/>
      <c r="CW22" s="463"/>
      <c r="CX22" s="463"/>
      <c r="CY22" s="463"/>
      <c r="CZ22" s="463"/>
      <c r="DA22" s="463"/>
      <c r="DB22" s="463"/>
      <c r="DC22" s="463"/>
      <c r="DD22" s="463"/>
    </row>
    <row r="23" spans="1:108" ht="12.75" hidden="1">
      <c r="A23" s="464" t="s">
        <v>59</v>
      </c>
      <c r="B23" s="473" t="s">
        <v>133</v>
      </c>
      <c r="C23" s="473">
        <v>0</v>
      </c>
      <c r="D23" s="473">
        <v>1</v>
      </c>
      <c r="E23" s="473">
        <v>2</v>
      </c>
      <c r="F23" s="473">
        <v>3</v>
      </c>
      <c r="G23" s="473">
        <v>4</v>
      </c>
      <c r="H23" s="473">
        <v>5</v>
      </c>
      <c r="I23" s="473">
        <v>6</v>
      </c>
      <c r="J23" s="473">
        <v>7</v>
      </c>
      <c r="K23" s="473">
        <v>8</v>
      </c>
      <c r="L23" s="473">
        <v>9</v>
      </c>
      <c r="M23" s="473">
        <v>10</v>
      </c>
      <c r="N23" s="473">
        <v>11</v>
      </c>
      <c r="O23" s="473">
        <v>12</v>
      </c>
      <c r="P23" s="473">
        <v>13</v>
      </c>
      <c r="Q23" s="473">
        <v>14</v>
      </c>
      <c r="R23" s="473">
        <v>15</v>
      </c>
      <c r="S23" s="473">
        <v>16</v>
      </c>
      <c r="T23" s="473">
        <v>17</v>
      </c>
      <c r="U23" s="474">
        <v>18</v>
      </c>
      <c r="V23" s="473">
        <v>19</v>
      </c>
      <c r="W23" s="473">
        <v>20</v>
      </c>
      <c r="X23" s="473">
        <v>21</v>
      </c>
      <c r="Y23" s="473">
        <v>22</v>
      </c>
      <c r="Z23" s="473">
        <v>23</v>
      </c>
      <c r="AA23" s="473">
        <v>24</v>
      </c>
      <c r="AB23" s="473">
        <v>25</v>
      </c>
      <c r="AC23" s="473">
        <v>26</v>
      </c>
      <c r="AD23" s="473">
        <v>27</v>
      </c>
      <c r="AE23" s="473">
        <v>28</v>
      </c>
      <c r="AF23" s="473">
        <v>29</v>
      </c>
      <c r="AG23" s="473">
        <v>30</v>
      </c>
      <c r="AH23" s="473">
        <v>31</v>
      </c>
      <c r="AI23" s="473">
        <v>32</v>
      </c>
      <c r="AJ23" s="473">
        <v>33</v>
      </c>
      <c r="AK23" s="473">
        <v>34</v>
      </c>
      <c r="AL23" s="473">
        <v>35</v>
      </c>
      <c r="AM23" s="473">
        <v>36</v>
      </c>
      <c r="AN23" s="473">
        <v>37</v>
      </c>
      <c r="AO23" s="473">
        <v>38</v>
      </c>
      <c r="AP23" s="473">
        <v>39</v>
      </c>
      <c r="AQ23" s="473">
        <v>40</v>
      </c>
      <c r="AR23" s="473">
        <v>41</v>
      </c>
      <c r="AS23" s="473">
        <v>42</v>
      </c>
      <c r="AT23" s="473">
        <v>43</v>
      </c>
      <c r="AU23" s="473">
        <v>44</v>
      </c>
      <c r="AV23" s="473">
        <v>45</v>
      </c>
      <c r="AW23" s="473">
        <v>46</v>
      </c>
      <c r="AX23" s="473">
        <v>47</v>
      </c>
      <c r="AY23" s="473">
        <v>48</v>
      </c>
      <c r="AZ23" s="473">
        <v>49</v>
      </c>
      <c r="BA23" s="473">
        <v>50</v>
      </c>
      <c r="BB23" s="473">
        <v>51</v>
      </c>
      <c r="BC23" s="473">
        <v>52</v>
      </c>
      <c r="BD23" s="473">
        <v>53</v>
      </c>
      <c r="BE23" s="473">
        <v>54</v>
      </c>
      <c r="BF23" s="473">
        <v>55</v>
      </c>
      <c r="BG23" s="473">
        <v>56</v>
      </c>
      <c r="BH23" s="473">
        <v>57</v>
      </c>
      <c r="BI23" s="473">
        <v>58</v>
      </c>
      <c r="BJ23" s="473">
        <v>59</v>
      </c>
      <c r="BK23" s="473">
        <v>60</v>
      </c>
      <c r="BL23" s="473">
        <v>61</v>
      </c>
      <c r="BM23" s="473">
        <v>62</v>
      </c>
      <c r="BN23" s="473">
        <v>63</v>
      </c>
      <c r="BO23" s="473">
        <v>64</v>
      </c>
      <c r="BP23" s="473">
        <v>65</v>
      </c>
      <c r="BQ23" s="473">
        <v>66</v>
      </c>
      <c r="BR23" s="473">
        <v>67</v>
      </c>
      <c r="BS23" s="473">
        <v>68</v>
      </c>
      <c r="BT23" s="473">
        <v>69</v>
      </c>
      <c r="BU23" s="473">
        <v>70</v>
      </c>
      <c r="BV23" s="473">
        <v>71</v>
      </c>
      <c r="BW23" s="473">
        <v>72</v>
      </c>
      <c r="BX23" s="473">
        <v>73</v>
      </c>
      <c r="BY23" s="473">
        <v>74</v>
      </c>
      <c r="BZ23" s="473">
        <v>75</v>
      </c>
      <c r="CA23" s="473">
        <v>76</v>
      </c>
      <c r="CB23" s="473">
        <v>77</v>
      </c>
      <c r="CC23" s="473">
        <v>78</v>
      </c>
      <c r="CD23" s="473">
        <v>79</v>
      </c>
      <c r="CE23" s="473">
        <v>80</v>
      </c>
      <c r="CF23" s="473">
        <v>81</v>
      </c>
      <c r="CG23" s="473">
        <v>82</v>
      </c>
      <c r="CH23" s="473">
        <v>83</v>
      </c>
      <c r="CI23" s="473">
        <v>84</v>
      </c>
      <c r="CJ23" s="473">
        <v>85</v>
      </c>
      <c r="CK23" s="473">
        <v>86</v>
      </c>
      <c r="CL23" s="473">
        <v>87</v>
      </c>
      <c r="CM23" s="473">
        <v>88</v>
      </c>
      <c r="CN23" s="473">
        <v>89</v>
      </c>
      <c r="CO23" s="473" t="s">
        <v>152</v>
      </c>
      <c r="CP23" s="463"/>
      <c r="CQ23" s="463"/>
      <c r="CR23" s="463"/>
      <c r="CS23" s="463"/>
      <c r="CT23" s="463"/>
      <c r="CU23" s="463"/>
      <c r="CV23" s="463"/>
      <c r="CW23" s="463"/>
      <c r="CX23" s="463"/>
      <c r="CY23" s="463"/>
      <c r="CZ23" s="463"/>
      <c r="DA23" s="463"/>
      <c r="DB23" s="463"/>
      <c r="DC23" s="463"/>
      <c r="DD23" s="463"/>
    </row>
    <row r="24" spans="1:108" ht="12.75" hidden="1">
      <c r="A24" s="464" t="s">
        <v>33</v>
      </c>
      <c r="B24" s="476">
        <v>2570300</v>
      </c>
      <c r="C24" s="476">
        <v>30877</v>
      </c>
      <c r="D24" s="476">
        <v>29388</v>
      </c>
      <c r="E24" s="476">
        <v>30189</v>
      </c>
      <c r="F24" s="476">
        <v>30173</v>
      </c>
      <c r="G24" s="476">
        <v>29119</v>
      </c>
      <c r="H24" s="476">
        <v>28397</v>
      </c>
      <c r="I24" s="476">
        <v>28517</v>
      </c>
      <c r="J24" s="476">
        <v>28033</v>
      </c>
      <c r="K24" s="476">
        <v>26840</v>
      </c>
      <c r="L24" s="476">
        <v>26806</v>
      </c>
      <c r="M24" s="476">
        <v>27743</v>
      </c>
      <c r="N24" s="476">
        <v>28919</v>
      </c>
      <c r="O24" s="476">
        <v>29930</v>
      </c>
      <c r="P24" s="476">
        <v>30490</v>
      </c>
      <c r="Q24" s="476">
        <v>31684</v>
      </c>
      <c r="R24" s="476">
        <v>31767</v>
      </c>
      <c r="S24" s="476">
        <v>31917</v>
      </c>
      <c r="T24" s="476">
        <v>32818</v>
      </c>
      <c r="U24" s="476">
        <v>33467</v>
      </c>
      <c r="V24" s="476">
        <v>36402</v>
      </c>
      <c r="W24" s="476">
        <v>37785</v>
      </c>
      <c r="X24" s="476">
        <v>36354</v>
      </c>
      <c r="Y24" s="476">
        <v>36117</v>
      </c>
      <c r="Z24" s="476">
        <v>36710</v>
      </c>
      <c r="AA24" s="476">
        <v>35129</v>
      </c>
      <c r="AB24" s="476">
        <v>35166</v>
      </c>
      <c r="AC24" s="476">
        <v>34410</v>
      </c>
      <c r="AD24" s="476">
        <v>33302</v>
      </c>
      <c r="AE24" s="476">
        <v>33649</v>
      </c>
      <c r="AF24" s="476">
        <v>33865</v>
      </c>
      <c r="AG24" s="476">
        <v>34091</v>
      </c>
      <c r="AH24" s="476">
        <v>33372</v>
      </c>
      <c r="AI24" s="476">
        <v>32617</v>
      </c>
      <c r="AJ24" s="476">
        <v>29904</v>
      </c>
      <c r="AK24" s="476">
        <v>29660</v>
      </c>
      <c r="AL24" s="476">
        <v>31290</v>
      </c>
      <c r="AM24" s="476">
        <v>31209</v>
      </c>
      <c r="AN24" s="476">
        <v>32165</v>
      </c>
      <c r="AO24" s="476">
        <v>34009</v>
      </c>
      <c r="AP24" s="476">
        <v>35796</v>
      </c>
      <c r="AQ24" s="476">
        <v>37075</v>
      </c>
      <c r="AR24" s="476">
        <v>36731</v>
      </c>
      <c r="AS24" s="476">
        <v>38207</v>
      </c>
      <c r="AT24" s="476">
        <v>38979</v>
      </c>
      <c r="AU24" s="476">
        <v>39881</v>
      </c>
      <c r="AV24" s="476">
        <v>39324</v>
      </c>
      <c r="AW24" s="476">
        <v>40854</v>
      </c>
      <c r="AX24" s="476">
        <v>40034</v>
      </c>
      <c r="AY24" s="476">
        <v>40211</v>
      </c>
      <c r="AZ24" s="476">
        <v>39785</v>
      </c>
      <c r="BA24" s="476">
        <v>38604</v>
      </c>
      <c r="BB24" s="476">
        <v>37508</v>
      </c>
      <c r="BC24" s="476">
        <v>37006</v>
      </c>
      <c r="BD24" s="476">
        <v>36150</v>
      </c>
      <c r="BE24" s="476">
        <v>35429</v>
      </c>
      <c r="BF24" s="476">
        <v>34422</v>
      </c>
      <c r="BG24" s="476">
        <v>32817</v>
      </c>
      <c r="BH24" s="476">
        <v>32635</v>
      </c>
      <c r="BI24" s="476">
        <v>32019</v>
      </c>
      <c r="BJ24" s="476">
        <v>30867</v>
      </c>
      <c r="BK24" s="476">
        <v>31303</v>
      </c>
      <c r="BL24" s="476">
        <v>31584</v>
      </c>
      <c r="BM24" s="476">
        <v>32416</v>
      </c>
      <c r="BN24" s="476">
        <v>33316</v>
      </c>
      <c r="BO24" s="476">
        <v>36009</v>
      </c>
      <c r="BP24" s="476">
        <v>27452</v>
      </c>
      <c r="BQ24" s="476">
        <v>25535</v>
      </c>
      <c r="BR24" s="476">
        <v>26152</v>
      </c>
      <c r="BS24" s="476">
        <v>24717</v>
      </c>
      <c r="BT24" s="476">
        <v>22559</v>
      </c>
      <c r="BU24" s="476">
        <v>20669</v>
      </c>
      <c r="BV24" s="476">
        <v>21051</v>
      </c>
      <c r="BW24" s="476">
        <v>20558</v>
      </c>
      <c r="BX24" s="476">
        <v>19950</v>
      </c>
      <c r="BY24" s="476">
        <v>18436</v>
      </c>
      <c r="BZ24" s="476">
        <v>17632</v>
      </c>
      <c r="CA24" s="476">
        <v>16697</v>
      </c>
      <c r="CB24" s="476">
        <v>15340</v>
      </c>
      <c r="CC24" s="476">
        <v>14169</v>
      </c>
      <c r="CD24" s="476">
        <v>13550</v>
      </c>
      <c r="CE24" s="476">
        <v>12446</v>
      </c>
      <c r="CF24" s="476">
        <v>10829</v>
      </c>
      <c r="CG24" s="476">
        <v>9906</v>
      </c>
      <c r="CH24" s="476">
        <v>8414</v>
      </c>
      <c r="CI24" s="476">
        <v>7587</v>
      </c>
      <c r="CJ24" s="476">
        <v>6686</v>
      </c>
      <c r="CK24" s="466">
        <v>5694</v>
      </c>
      <c r="CL24" s="466">
        <v>4839</v>
      </c>
      <c r="CM24" s="466">
        <v>3771</v>
      </c>
      <c r="CN24" s="466">
        <v>3367</v>
      </c>
      <c r="CO24" s="466">
        <v>9052</v>
      </c>
      <c r="CP24" s="463"/>
      <c r="CQ24" s="463"/>
      <c r="CR24" s="463"/>
      <c r="CS24" s="463"/>
      <c r="CT24" s="463"/>
      <c r="CU24" s="463"/>
      <c r="CV24" s="463"/>
      <c r="CW24" s="463"/>
      <c r="CX24" s="463"/>
      <c r="CY24" s="463"/>
      <c r="CZ24" s="463"/>
      <c r="DA24" s="463"/>
      <c r="DB24" s="463"/>
      <c r="DC24" s="463"/>
      <c r="DD24" s="463"/>
    </row>
    <row r="25" spans="1:108" ht="12.75" hidden="1">
      <c r="A25" s="475" t="s">
        <v>34</v>
      </c>
      <c r="B25" s="476">
        <v>178895</v>
      </c>
      <c r="C25" s="476">
        <v>2043</v>
      </c>
      <c r="D25" s="476">
        <v>1927</v>
      </c>
      <c r="E25" s="476">
        <v>2018</v>
      </c>
      <c r="F25" s="476">
        <v>2053</v>
      </c>
      <c r="G25" s="476">
        <v>2035</v>
      </c>
      <c r="H25" s="476">
        <v>1969</v>
      </c>
      <c r="I25" s="476">
        <v>1973</v>
      </c>
      <c r="J25" s="476">
        <v>1946</v>
      </c>
      <c r="K25" s="476">
        <v>1901</v>
      </c>
      <c r="L25" s="476">
        <v>1906</v>
      </c>
      <c r="M25" s="476">
        <v>2002</v>
      </c>
      <c r="N25" s="476">
        <v>2080</v>
      </c>
      <c r="O25" s="476">
        <v>2069</v>
      </c>
      <c r="P25" s="476">
        <v>2301</v>
      </c>
      <c r="Q25" s="476">
        <v>2357</v>
      </c>
      <c r="R25" s="476">
        <v>2252</v>
      </c>
      <c r="S25" s="476">
        <v>2428</v>
      </c>
      <c r="T25" s="476">
        <v>2433</v>
      </c>
      <c r="U25" s="476">
        <v>2331</v>
      </c>
      <c r="V25" s="476">
        <v>2203</v>
      </c>
      <c r="W25" s="476">
        <v>2215</v>
      </c>
      <c r="X25" s="476">
        <v>2118</v>
      </c>
      <c r="Y25" s="476">
        <v>2198</v>
      </c>
      <c r="Z25" s="476">
        <v>2165</v>
      </c>
      <c r="AA25" s="476">
        <v>2084</v>
      </c>
      <c r="AB25" s="476">
        <v>2022</v>
      </c>
      <c r="AC25" s="476">
        <v>1915</v>
      </c>
      <c r="AD25" s="476">
        <v>1815</v>
      </c>
      <c r="AE25" s="476">
        <v>1829</v>
      </c>
      <c r="AF25" s="476">
        <v>1939</v>
      </c>
      <c r="AG25" s="476">
        <v>1916</v>
      </c>
      <c r="AH25" s="476">
        <v>1930</v>
      </c>
      <c r="AI25" s="476">
        <v>1917</v>
      </c>
      <c r="AJ25" s="476">
        <v>1693</v>
      </c>
      <c r="AK25" s="476">
        <v>1679</v>
      </c>
      <c r="AL25" s="476">
        <v>1877</v>
      </c>
      <c r="AM25" s="476">
        <v>1935</v>
      </c>
      <c r="AN25" s="476">
        <v>2105</v>
      </c>
      <c r="AO25" s="476">
        <v>2261</v>
      </c>
      <c r="AP25" s="476">
        <v>2347</v>
      </c>
      <c r="AQ25" s="476">
        <v>2489</v>
      </c>
      <c r="AR25" s="476">
        <v>2514</v>
      </c>
      <c r="AS25" s="476">
        <v>2633</v>
      </c>
      <c r="AT25" s="476">
        <v>2677</v>
      </c>
      <c r="AU25" s="476">
        <v>2715</v>
      </c>
      <c r="AV25" s="476">
        <v>2688</v>
      </c>
      <c r="AW25" s="476">
        <v>2894</v>
      </c>
      <c r="AX25" s="476">
        <v>2874</v>
      </c>
      <c r="AY25" s="476">
        <v>2736</v>
      </c>
      <c r="AZ25" s="476">
        <v>2838</v>
      </c>
      <c r="BA25" s="476">
        <v>2763</v>
      </c>
      <c r="BB25" s="476">
        <v>2649</v>
      </c>
      <c r="BC25" s="476">
        <v>2758</v>
      </c>
      <c r="BD25" s="476">
        <v>2601</v>
      </c>
      <c r="BE25" s="476">
        <v>2567</v>
      </c>
      <c r="BF25" s="476">
        <v>2472</v>
      </c>
      <c r="BG25" s="476">
        <v>2423</v>
      </c>
      <c r="BH25" s="476">
        <v>2375</v>
      </c>
      <c r="BI25" s="476">
        <v>2431</v>
      </c>
      <c r="BJ25" s="476">
        <v>2343</v>
      </c>
      <c r="BK25" s="476">
        <v>2425</v>
      </c>
      <c r="BL25" s="476">
        <v>2442</v>
      </c>
      <c r="BM25" s="476">
        <v>2541</v>
      </c>
      <c r="BN25" s="476">
        <v>2607</v>
      </c>
      <c r="BO25" s="476">
        <v>2881</v>
      </c>
      <c r="BP25" s="476">
        <v>2180</v>
      </c>
      <c r="BQ25" s="476">
        <v>2138</v>
      </c>
      <c r="BR25" s="476">
        <v>2211</v>
      </c>
      <c r="BS25" s="476">
        <v>2106</v>
      </c>
      <c r="BT25" s="476">
        <v>1788</v>
      </c>
      <c r="BU25" s="476">
        <v>1690</v>
      </c>
      <c r="BV25" s="476">
        <v>1760</v>
      </c>
      <c r="BW25" s="476">
        <v>1732</v>
      </c>
      <c r="BX25" s="476">
        <v>1631</v>
      </c>
      <c r="BY25" s="476">
        <v>1494</v>
      </c>
      <c r="BZ25" s="476">
        <v>1421</v>
      </c>
      <c r="CA25" s="476">
        <v>1376</v>
      </c>
      <c r="CB25" s="476">
        <v>1215</v>
      </c>
      <c r="CC25" s="476">
        <v>1180</v>
      </c>
      <c r="CD25" s="476">
        <v>1078</v>
      </c>
      <c r="CE25" s="476">
        <v>1013</v>
      </c>
      <c r="CF25" s="476">
        <v>817</v>
      </c>
      <c r="CG25" s="476">
        <v>738</v>
      </c>
      <c r="CH25" s="476">
        <v>646</v>
      </c>
      <c r="CI25" s="476">
        <v>581</v>
      </c>
      <c r="CJ25" s="476">
        <v>531</v>
      </c>
      <c r="CK25" s="466">
        <v>419</v>
      </c>
      <c r="CL25" s="466">
        <v>381</v>
      </c>
      <c r="CM25" s="466">
        <v>323</v>
      </c>
      <c r="CN25" s="466">
        <v>255</v>
      </c>
      <c r="CO25" s="466">
        <v>668</v>
      </c>
      <c r="CP25" s="463"/>
      <c r="CQ25" s="463"/>
      <c r="CR25" s="463"/>
      <c r="CS25" s="463"/>
      <c r="CT25" s="463"/>
      <c r="CU25" s="463"/>
      <c r="CV25" s="463"/>
      <c r="CW25" s="463"/>
      <c r="CX25" s="463"/>
      <c r="CY25" s="463"/>
      <c r="CZ25" s="463"/>
      <c r="DA25" s="463"/>
      <c r="DB25" s="463"/>
      <c r="DC25" s="463"/>
      <c r="DD25" s="463"/>
    </row>
    <row r="26" spans="1:108" ht="12.75" hidden="1">
      <c r="A26" s="475" t="s">
        <v>35</v>
      </c>
      <c r="B26" s="476">
        <v>55195</v>
      </c>
      <c r="C26" s="476">
        <v>603</v>
      </c>
      <c r="D26" s="476">
        <v>546</v>
      </c>
      <c r="E26" s="476">
        <v>597</v>
      </c>
      <c r="F26" s="476">
        <v>564</v>
      </c>
      <c r="G26" s="476">
        <v>576</v>
      </c>
      <c r="H26" s="476">
        <v>621</v>
      </c>
      <c r="I26" s="476">
        <v>591</v>
      </c>
      <c r="J26" s="476">
        <v>623</v>
      </c>
      <c r="K26" s="476">
        <v>603</v>
      </c>
      <c r="L26" s="476">
        <v>587</v>
      </c>
      <c r="M26" s="476">
        <v>595</v>
      </c>
      <c r="N26" s="476">
        <v>631</v>
      </c>
      <c r="O26" s="476">
        <v>662</v>
      </c>
      <c r="P26" s="476">
        <v>630</v>
      </c>
      <c r="Q26" s="476">
        <v>703</v>
      </c>
      <c r="R26" s="476">
        <v>707</v>
      </c>
      <c r="S26" s="476">
        <v>686</v>
      </c>
      <c r="T26" s="476">
        <v>682</v>
      </c>
      <c r="U26" s="476">
        <v>625</v>
      </c>
      <c r="V26" s="476">
        <v>552</v>
      </c>
      <c r="W26" s="476">
        <v>512</v>
      </c>
      <c r="X26" s="476">
        <v>549</v>
      </c>
      <c r="Y26" s="476">
        <v>520</v>
      </c>
      <c r="Z26" s="476">
        <v>558</v>
      </c>
      <c r="AA26" s="476">
        <v>478</v>
      </c>
      <c r="AB26" s="476">
        <v>528</v>
      </c>
      <c r="AC26" s="476">
        <v>474</v>
      </c>
      <c r="AD26" s="476">
        <v>476</v>
      </c>
      <c r="AE26" s="476">
        <v>459</v>
      </c>
      <c r="AF26" s="476">
        <v>462</v>
      </c>
      <c r="AG26" s="476">
        <v>526</v>
      </c>
      <c r="AH26" s="476">
        <v>555</v>
      </c>
      <c r="AI26" s="476">
        <v>496</v>
      </c>
      <c r="AJ26" s="476">
        <v>438</v>
      </c>
      <c r="AK26" s="476">
        <v>499</v>
      </c>
      <c r="AL26" s="476">
        <v>521</v>
      </c>
      <c r="AM26" s="476">
        <v>604</v>
      </c>
      <c r="AN26" s="476">
        <v>592</v>
      </c>
      <c r="AO26" s="476">
        <v>651</v>
      </c>
      <c r="AP26" s="476">
        <v>773</v>
      </c>
      <c r="AQ26" s="476">
        <v>747</v>
      </c>
      <c r="AR26" s="476">
        <v>785</v>
      </c>
      <c r="AS26" s="476">
        <v>842</v>
      </c>
      <c r="AT26" s="476">
        <v>893</v>
      </c>
      <c r="AU26" s="476">
        <v>883</v>
      </c>
      <c r="AV26" s="476">
        <v>892</v>
      </c>
      <c r="AW26" s="476">
        <v>952</v>
      </c>
      <c r="AX26" s="476">
        <v>892</v>
      </c>
      <c r="AY26" s="476">
        <v>942</v>
      </c>
      <c r="AZ26" s="476">
        <v>907</v>
      </c>
      <c r="BA26" s="476">
        <v>892</v>
      </c>
      <c r="BB26" s="476">
        <v>874</v>
      </c>
      <c r="BC26" s="476">
        <v>871</v>
      </c>
      <c r="BD26" s="476">
        <v>824</v>
      </c>
      <c r="BE26" s="476">
        <v>827</v>
      </c>
      <c r="BF26" s="476">
        <v>813</v>
      </c>
      <c r="BG26" s="476">
        <v>813</v>
      </c>
      <c r="BH26" s="476">
        <v>791</v>
      </c>
      <c r="BI26" s="476">
        <v>782</v>
      </c>
      <c r="BJ26" s="476">
        <v>772</v>
      </c>
      <c r="BK26" s="476">
        <v>790</v>
      </c>
      <c r="BL26" s="476">
        <v>818</v>
      </c>
      <c r="BM26" s="476">
        <v>858</v>
      </c>
      <c r="BN26" s="476">
        <v>916</v>
      </c>
      <c r="BO26" s="476">
        <v>1024</v>
      </c>
      <c r="BP26" s="476">
        <v>764</v>
      </c>
      <c r="BQ26" s="476">
        <v>678</v>
      </c>
      <c r="BR26" s="476">
        <v>718</v>
      </c>
      <c r="BS26" s="476">
        <v>731</v>
      </c>
      <c r="BT26" s="476">
        <v>593</v>
      </c>
      <c r="BU26" s="476">
        <v>542</v>
      </c>
      <c r="BV26" s="476">
        <v>588</v>
      </c>
      <c r="BW26" s="476">
        <v>582</v>
      </c>
      <c r="BX26" s="476">
        <v>567</v>
      </c>
      <c r="BY26" s="476">
        <v>480</v>
      </c>
      <c r="BZ26" s="476">
        <v>495</v>
      </c>
      <c r="CA26" s="476">
        <v>435</v>
      </c>
      <c r="CB26" s="476">
        <v>400</v>
      </c>
      <c r="CC26" s="476">
        <v>374</v>
      </c>
      <c r="CD26" s="476">
        <v>361</v>
      </c>
      <c r="CE26" s="476">
        <v>363</v>
      </c>
      <c r="CF26" s="476">
        <v>326</v>
      </c>
      <c r="CG26" s="476">
        <v>287</v>
      </c>
      <c r="CH26" s="476">
        <v>259</v>
      </c>
      <c r="CI26" s="476">
        <v>210</v>
      </c>
      <c r="CJ26" s="476">
        <v>191</v>
      </c>
      <c r="CK26" s="466">
        <v>181</v>
      </c>
      <c r="CL26" s="466">
        <v>128</v>
      </c>
      <c r="CM26" s="466">
        <v>125</v>
      </c>
      <c r="CN26" s="466">
        <v>100</v>
      </c>
      <c r="CO26" s="466">
        <v>262</v>
      </c>
      <c r="CP26" s="463"/>
      <c r="CQ26" s="463"/>
      <c r="CR26" s="463"/>
      <c r="CS26" s="463"/>
      <c r="CT26" s="463"/>
      <c r="CU26" s="463"/>
      <c r="CV26" s="463"/>
      <c r="CW26" s="463"/>
      <c r="CX26" s="463"/>
      <c r="CY26" s="463"/>
      <c r="CZ26" s="463"/>
      <c r="DA26" s="463"/>
      <c r="DB26" s="463"/>
      <c r="DC26" s="463"/>
      <c r="DD26" s="463"/>
    </row>
    <row r="27" spans="1:108" ht="12.75" hidden="1">
      <c r="A27" s="475" t="s">
        <v>36</v>
      </c>
      <c r="B27" s="476">
        <v>73379</v>
      </c>
      <c r="C27" s="476">
        <v>777</v>
      </c>
      <c r="D27" s="476">
        <v>773</v>
      </c>
      <c r="E27" s="476">
        <v>750</v>
      </c>
      <c r="F27" s="476">
        <v>753</v>
      </c>
      <c r="G27" s="476">
        <v>822</v>
      </c>
      <c r="H27" s="476">
        <v>790</v>
      </c>
      <c r="I27" s="476">
        <v>795</v>
      </c>
      <c r="J27" s="476">
        <v>762</v>
      </c>
      <c r="K27" s="476">
        <v>763</v>
      </c>
      <c r="L27" s="476">
        <v>740</v>
      </c>
      <c r="M27" s="476">
        <v>773</v>
      </c>
      <c r="N27" s="476">
        <v>804</v>
      </c>
      <c r="O27" s="476">
        <v>843</v>
      </c>
      <c r="P27" s="476">
        <v>908</v>
      </c>
      <c r="Q27" s="476">
        <v>854</v>
      </c>
      <c r="R27" s="476">
        <v>959</v>
      </c>
      <c r="S27" s="476">
        <v>992</v>
      </c>
      <c r="T27" s="476">
        <v>960</v>
      </c>
      <c r="U27" s="476">
        <v>832</v>
      </c>
      <c r="V27" s="476">
        <v>750</v>
      </c>
      <c r="W27" s="476">
        <v>803</v>
      </c>
      <c r="X27" s="476">
        <v>755</v>
      </c>
      <c r="Y27" s="476">
        <v>759</v>
      </c>
      <c r="Z27" s="476">
        <v>796</v>
      </c>
      <c r="AA27" s="476">
        <v>764</v>
      </c>
      <c r="AB27" s="476">
        <v>732</v>
      </c>
      <c r="AC27" s="476">
        <v>807</v>
      </c>
      <c r="AD27" s="476">
        <v>700</v>
      </c>
      <c r="AE27" s="476">
        <v>694</v>
      </c>
      <c r="AF27" s="476">
        <v>696</v>
      </c>
      <c r="AG27" s="476">
        <v>672</v>
      </c>
      <c r="AH27" s="476">
        <v>687</v>
      </c>
      <c r="AI27" s="476">
        <v>618</v>
      </c>
      <c r="AJ27" s="476">
        <v>620</v>
      </c>
      <c r="AK27" s="476">
        <v>625</v>
      </c>
      <c r="AL27" s="476">
        <v>706</v>
      </c>
      <c r="AM27" s="476">
        <v>666</v>
      </c>
      <c r="AN27" s="476">
        <v>774</v>
      </c>
      <c r="AO27" s="476">
        <v>792</v>
      </c>
      <c r="AP27" s="476">
        <v>897</v>
      </c>
      <c r="AQ27" s="476">
        <v>942</v>
      </c>
      <c r="AR27" s="476">
        <v>981</v>
      </c>
      <c r="AS27" s="476">
        <v>993</v>
      </c>
      <c r="AT27" s="476">
        <v>988</v>
      </c>
      <c r="AU27" s="476">
        <v>1084</v>
      </c>
      <c r="AV27" s="476">
        <v>1134</v>
      </c>
      <c r="AW27" s="476">
        <v>1220</v>
      </c>
      <c r="AX27" s="476">
        <v>1162</v>
      </c>
      <c r="AY27" s="476">
        <v>1172</v>
      </c>
      <c r="AZ27" s="476">
        <v>1167</v>
      </c>
      <c r="BA27" s="476">
        <v>1155</v>
      </c>
      <c r="BB27" s="476">
        <v>1091</v>
      </c>
      <c r="BC27" s="476">
        <v>1087</v>
      </c>
      <c r="BD27" s="476">
        <v>1090</v>
      </c>
      <c r="BE27" s="476">
        <v>1049</v>
      </c>
      <c r="BF27" s="476">
        <v>1072</v>
      </c>
      <c r="BG27" s="476">
        <v>1025</v>
      </c>
      <c r="BH27" s="476">
        <v>1078</v>
      </c>
      <c r="BI27" s="476">
        <v>1025</v>
      </c>
      <c r="BJ27" s="476">
        <v>1034</v>
      </c>
      <c r="BK27" s="476">
        <v>1083</v>
      </c>
      <c r="BL27" s="476">
        <v>1112</v>
      </c>
      <c r="BM27" s="476">
        <v>1157</v>
      </c>
      <c r="BN27" s="476">
        <v>1193</v>
      </c>
      <c r="BO27" s="476">
        <v>1271</v>
      </c>
      <c r="BP27" s="476">
        <v>1031</v>
      </c>
      <c r="BQ27" s="476">
        <v>948</v>
      </c>
      <c r="BR27" s="476">
        <v>999</v>
      </c>
      <c r="BS27" s="476">
        <v>908</v>
      </c>
      <c r="BT27" s="476">
        <v>891</v>
      </c>
      <c r="BU27" s="476">
        <v>819</v>
      </c>
      <c r="BV27" s="476">
        <v>836</v>
      </c>
      <c r="BW27" s="476">
        <v>774</v>
      </c>
      <c r="BX27" s="476">
        <v>768</v>
      </c>
      <c r="BY27" s="476">
        <v>757</v>
      </c>
      <c r="BZ27" s="476">
        <v>720</v>
      </c>
      <c r="CA27" s="476">
        <v>634</v>
      </c>
      <c r="CB27" s="476">
        <v>603</v>
      </c>
      <c r="CC27" s="476">
        <v>607</v>
      </c>
      <c r="CD27" s="476">
        <v>534</v>
      </c>
      <c r="CE27" s="476">
        <v>476</v>
      </c>
      <c r="CF27" s="476">
        <v>430</v>
      </c>
      <c r="CG27" s="476">
        <v>365</v>
      </c>
      <c r="CH27" s="476">
        <v>317</v>
      </c>
      <c r="CI27" s="476">
        <v>336</v>
      </c>
      <c r="CJ27" s="476">
        <v>279</v>
      </c>
      <c r="CK27" s="466">
        <v>229</v>
      </c>
      <c r="CL27" s="466">
        <v>159</v>
      </c>
      <c r="CM27" s="466">
        <v>151</v>
      </c>
      <c r="CN27" s="466">
        <v>132</v>
      </c>
      <c r="CO27" s="466">
        <v>348</v>
      </c>
      <c r="CP27" s="463"/>
      <c r="CQ27" s="463"/>
      <c r="CR27" s="463"/>
      <c r="CS27" s="463"/>
      <c r="CT27" s="463"/>
      <c r="CU27" s="463"/>
      <c r="CV27" s="463"/>
      <c r="CW27" s="463"/>
      <c r="CX27" s="463"/>
      <c r="CY27" s="463"/>
      <c r="CZ27" s="463"/>
      <c r="DA27" s="463"/>
      <c r="DB27" s="463"/>
      <c r="DC27" s="463"/>
      <c r="DD27" s="463"/>
    </row>
    <row r="28" spans="1:108" ht="12.75" hidden="1">
      <c r="A28" s="475" t="s">
        <v>37</v>
      </c>
      <c r="B28" s="476">
        <v>176975</v>
      </c>
      <c r="C28" s="476">
        <v>2218</v>
      </c>
      <c r="D28" s="476">
        <v>2217</v>
      </c>
      <c r="E28" s="476">
        <v>2124</v>
      </c>
      <c r="F28" s="476">
        <v>2164</v>
      </c>
      <c r="G28" s="476">
        <v>2001</v>
      </c>
      <c r="H28" s="476">
        <v>2030</v>
      </c>
      <c r="I28" s="476">
        <v>2045</v>
      </c>
      <c r="J28" s="476">
        <v>2005</v>
      </c>
      <c r="K28" s="476">
        <v>1908</v>
      </c>
      <c r="L28" s="476">
        <v>1871</v>
      </c>
      <c r="M28" s="476">
        <v>2026</v>
      </c>
      <c r="N28" s="476">
        <v>1984</v>
      </c>
      <c r="O28" s="476">
        <v>2142</v>
      </c>
      <c r="P28" s="476">
        <v>2020</v>
      </c>
      <c r="Q28" s="476">
        <v>2144</v>
      </c>
      <c r="R28" s="476">
        <v>2207</v>
      </c>
      <c r="S28" s="476">
        <v>2155</v>
      </c>
      <c r="T28" s="476">
        <v>2226</v>
      </c>
      <c r="U28" s="476">
        <v>2180</v>
      </c>
      <c r="V28" s="476">
        <v>2505</v>
      </c>
      <c r="W28" s="476">
        <v>2495</v>
      </c>
      <c r="X28" s="476">
        <v>2473</v>
      </c>
      <c r="Y28" s="476">
        <v>2342</v>
      </c>
      <c r="Z28" s="476">
        <v>2254</v>
      </c>
      <c r="AA28" s="476">
        <v>2039</v>
      </c>
      <c r="AB28" s="476">
        <v>2136</v>
      </c>
      <c r="AC28" s="476">
        <v>2016</v>
      </c>
      <c r="AD28" s="476">
        <v>1995</v>
      </c>
      <c r="AE28" s="476">
        <v>1991</v>
      </c>
      <c r="AF28" s="476">
        <v>2101</v>
      </c>
      <c r="AG28" s="476">
        <v>2131</v>
      </c>
      <c r="AH28" s="476">
        <v>2065</v>
      </c>
      <c r="AI28" s="476">
        <v>2030</v>
      </c>
      <c r="AJ28" s="476">
        <v>1890</v>
      </c>
      <c r="AK28" s="476">
        <v>1945</v>
      </c>
      <c r="AL28" s="476">
        <v>2089</v>
      </c>
      <c r="AM28" s="476">
        <v>2056</v>
      </c>
      <c r="AN28" s="476">
        <v>2199</v>
      </c>
      <c r="AO28" s="476">
        <v>2336</v>
      </c>
      <c r="AP28" s="476">
        <v>2439</v>
      </c>
      <c r="AQ28" s="476">
        <v>2552</v>
      </c>
      <c r="AR28" s="476">
        <v>2535</v>
      </c>
      <c r="AS28" s="476">
        <v>2726</v>
      </c>
      <c r="AT28" s="476">
        <v>2724</v>
      </c>
      <c r="AU28" s="476">
        <v>2890</v>
      </c>
      <c r="AV28" s="476">
        <v>2653</v>
      </c>
      <c r="AW28" s="476">
        <v>2756</v>
      </c>
      <c r="AX28" s="476">
        <v>2738</v>
      </c>
      <c r="AY28" s="476">
        <v>2682</v>
      </c>
      <c r="AZ28" s="476">
        <v>2683</v>
      </c>
      <c r="BA28" s="476">
        <v>2660</v>
      </c>
      <c r="BB28" s="476">
        <v>2747</v>
      </c>
      <c r="BC28" s="476">
        <v>2569</v>
      </c>
      <c r="BD28" s="476">
        <v>2510</v>
      </c>
      <c r="BE28" s="476">
        <v>2515</v>
      </c>
      <c r="BF28" s="476">
        <v>2345</v>
      </c>
      <c r="BG28" s="476">
        <v>2264</v>
      </c>
      <c r="BH28" s="476">
        <v>2303</v>
      </c>
      <c r="BI28" s="476">
        <v>2202</v>
      </c>
      <c r="BJ28" s="476">
        <v>2140</v>
      </c>
      <c r="BK28" s="476">
        <v>2253</v>
      </c>
      <c r="BL28" s="476">
        <v>2264</v>
      </c>
      <c r="BM28" s="476">
        <v>2384</v>
      </c>
      <c r="BN28" s="476">
        <v>2452</v>
      </c>
      <c r="BO28" s="476">
        <v>2789</v>
      </c>
      <c r="BP28" s="476">
        <v>2089</v>
      </c>
      <c r="BQ28" s="476">
        <v>1962</v>
      </c>
      <c r="BR28" s="476">
        <v>1930</v>
      </c>
      <c r="BS28" s="476">
        <v>1834</v>
      </c>
      <c r="BT28" s="476">
        <v>1746</v>
      </c>
      <c r="BU28" s="476">
        <v>1500</v>
      </c>
      <c r="BV28" s="476">
        <v>1481</v>
      </c>
      <c r="BW28" s="476">
        <v>1516</v>
      </c>
      <c r="BX28" s="476">
        <v>1414</v>
      </c>
      <c r="BY28" s="476">
        <v>1342</v>
      </c>
      <c r="BZ28" s="476">
        <v>1282</v>
      </c>
      <c r="CA28" s="476">
        <v>1204</v>
      </c>
      <c r="CB28" s="476">
        <v>1085</v>
      </c>
      <c r="CC28" s="476">
        <v>1030</v>
      </c>
      <c r="CD28" s="476">
        <v>989</v>
      </c>
      <c r="CE28" s="476">
        <v>833</v>
      </c>
      <c r="CF28" s="476">
        <v>771</v>
      </c>
      <c r="CG28" s="476">
        <v>726</v>
      </c>
      <c r="CH28" s="476">
        <v>631</v>
      </c>
      <c r="CI28" s="476">
        <v>616</v>
      </c>
      <c r="CJ28" s="476">
        <v>477</v>
      </c>
      <c r="CK28" s="466">
        <v>398</v>
      </c>
      <c r="CL28" s="466">
        <v>395</v>
      </c>
      <c r="CM28" s="466">
        <v>262</v>
      </c>
      <c r="CN28" s="466">
        <v>232</v>
      </c>
      <c r="CO28" s="466">
        <v>700</v>
      </c>
      <c r="CP28" s="463"/>
      <c r="CQ28" s="463"/>
      <c r="CR28" s="463"/>
      <c r="CS28" s="463"/>
      <c r="CT28" s="463"/>
      <c r="CU28" s="463"/>
      <c r="CV28" s="463"/>
      <c r="CW28" s="463"/>
      <c r="CX28" s="463"/>
      <c r="CY28" s="463"/>
      <c r="CZ28" s="463"/>
      <c r="DA28" s="463"/>
      <c r="DB28" s="463"/>
      <c r="DC28" s="463"/>
      <c r="DD28" s="463"/>
    </row>
    <row r="29" spans="1:108" ht="12.75" hidden="1">
      <c r="A29" s="475" t="s">
        <v>38</v>
      </c>
      <c r="B29" s="476">
        <v>144740</v>
      </c>
      <c r="C29" s="476">
        <v>1644</v>
      </c>
      <c r="D29" s="476">
        <v>1658</v>
      </c>
      <c r="E29" s="476">
        <v>1707</v>
      </c>
      <c r="F29" s="476">
        <v>1709</v>
      </c>
      <c r="G29" s="476">
        <v>1722</v>
      </c>
      <c r="H29" s="476">
        <v>1625</v>
      </c>
      <c r="I29" s="476">
        <v>1735</v>
      </c>
      <c r="J29" s="476">
        <v>1679</v>
      </c>
      <c r="K29" s="476">
        <v>1604</v>
      </c>
      <c r="L29" s="476">
        <v>1642</v>
      </c>
      <c r="M29" s="476">
        <v>1588</v>
      </c>
      <c r="N29" s="476">
        <v>1733</v>
      </c>
      <c r="O29" s="476">
        <v>1803</v>
      </c>
      <c r="P29" s="476">
        <v>1828</v>
      </c>
      <c r="Q29" s="476">
        <v>1904</v>
      </c>
      <c r="R29" s="476">
        <v>1861</v>
      </c>
      <c r="S29" s="476">
        <v>1894</v>
      </c>
      <c r="T29" s="476">
        <v>1843</v>
      </c>
      <c r="U29" s="476">
        <v>1941</v>
      </c>
      <c r="V29" s="476">
        <v>2096</v>
      </c>
      <c r="W29" s="476">
        <v>2219</v>
      </c>
      <c r="X29" s="476">
        <v>1936</v>
      </c>
      <c r="Y29" s="476">
        <v>1796</v>
      </c>
      <c r="Z29" s="476">
        <v>1807</v>
      </c>
      <c r="AA29" s="476">
        <v>1753</v>
      </c>
      <c r="AB29" s="476">
        <v>1709</v>
      </c>
      <c r="AC29" s="476">
        <v>1658</v>
      </c>
      <c r="AD29" s="476">
        <v>1641</v>
      </c>
      <c r="AE29" s="476">
        <v>1620</v>
      </c>
      <c r="AF29" s="476">
        <v>1654</v>
      </c>
      <c r="AG29" s="476">
        <v>1703</v>
      </c>
      <c r="AH29" s="476">
        <v>1732</v>
      </c>
      <c r="AI29" s="476">
        <v>1717</v>
      </c>
      <c r="AJ29" s="476">
        <v>1675</v>
      </c>
      <c r="AK29" s="476">
        <v>1646</v>
      </c>
      <c r="AL29" s="476">
        <v>1729</v>
      </c>
      <c r="AM29" s="476">
        <v>1812</v>
      </c>
      <c r="AN29" s="476">
        <v>1844</v>
      </c>
      <c r="AO29" s="476">
        <v>1925</v>
      </c>
      <c r="AP29" s="476">
        <v>2134</v>
      </c>
      <c r="AQ29" s="476">
        <v>2245</v>
      </c>
      <c r="AR29" s="476">
        <v>2253</v>
      </c>
      <c r="AS29" s="476">
        <v>2358</v>
      </c>
      <c r="AT29" s="476">
        <v>2340</v>
      </c>
      <c r="AU29" s="476">
        <v>2369</v>
      </c>
      <c r="AV29" s="476">
        <v>2300</v>
      </c>
      <c r="AW29" s="476">
        <v>2484</v>
      </c>
      <c r="AX29" s="476">
        <v>2362</v>
      </c>
      <c r="AY29" s="476">
        <v>2339</v>
      </c>
      <c r="AZ29" s="476">
        <v>2219</v>
      </c>
      <c r="BA29" s="476">
        <v>2216</v>
      </c>
      <c r="BB29" s="476">
        <v>2194</v>
      </c>
      <c r="BC29" s="476">
        <v>2080</v>
      </c>
      <c r="BD29" s="476">
        <v>2045</v>
      </c>
      <c r="BE29" s="476">
        <v>2003</v>
      </c>
      <c r="BF29" s="476">
        <v>1846</v>
      </c>
      <c r="BG29" s="476">
        <v>1755</v>
      </c>
      <c r="BH29" s="476">
        <v>1735</v>
      </c>
      <c r="BI29" s="476">
        <v>1811</v>
      </c>
      <c r="BJ29" s="476">
        <v>1735</v>
      </c>
      <c r="BK29" s="476">
        <v>1762</v>
      </c>
      <c r="BL29" s="476">
        <v>1844</v>
      </c>
      <c r="BM29" s="476">
        <v>1843</v>
      </c>
      <c r="BN29" s="476">
        <v>1908</v>
      </c>
      <c r="BO29" s="476">
        <v>2141</v>
      </c>
      <c r="BP29" s="476">
        <v>1545</v>
      </c>
      <c r="BQ29" s="476">
        <v>1459</v>
      </c>
      <c r="BR29" s="476">
        <v>1492</v>
      </c>
      <c r="BS29" s="476">
        <v>1456</v>
      </c>
      <c r="BT29" s="476">
        <v>1239</v>
      </c>
      <c r="BU29" s="476">
        <v>1181</v>
      </c>
      <c r="BV29" s="476">
        <v>1178</v>
      </c>
      <c r="BW29" s="476">
        <v>1166</v>
      </c>
      <c r="BX29" s="476">
        <v>1140</v>
      </c>
      <c r="BY29" s="476">
        <v>1082</v>
      </c>
      <c r="BZ29" s="476">
        <v>979</v>
      </c>
      <c r="CA29" s="476">
        <v>956</v>
      </c>
      <c r="CB29" s="476">
        <v>876</v>
      </c>
      <c r="CC29" s="476">
        <v>802</v>
      </c>
      <c r="CD29" s="476">
        <v>735</v>
      </c>
      <c r="CE29" s="476">
        <v>659</v>
      </c>
      <c r="CF29" s="476">
        <v>588</v>
      </c>
      <c r="CG29" s="476">
        <v>524</v>
      </c>
      <c r="CH29" s="476">
        <v>447</v>
      </c>
      <c r="CI29" s="476">
        <v>427</v>
      </c>
      <c r="CJ29" s="476">
        <v>333</v>
      </c>
      <c r="CK29" s="466">
        <v>278</v>
      </c>
      <c r="CL29" s="466">
        <v>253</v>
      </c>
      <c r="CM29" s="466">
        <v>187</v>
      </c>
      <c r="CN29" s="466">
        <v>183</v>
      </c>
      <c r="CO29" s="466">
        <v>462</v>
      </c>
      <c r="CP29" s="463"/>
      <c r="CQ29" s="463"/>
      <c r="CR29" s="463"/>
      <c r="CS29" s="463"/>
      <c r="CT29" s="463"/>
      <c r="CU29" s="463"/>
      <c r="CV29" s="463"/>
      <c r="CW29" s="463"/>
      <c r="CX29" s="463"/>
      <c r="CY29" s="463"/>
      <c r="CZ29" s="463"/>
      <c r="DA29" s="463"/>
      <c r="DB29" s="463"/>
      <c r="DC29" s="463"/>
      <c r="DD29" s="463"/>
    </row>
    <row r="30" spans="1:108" ht="12.75" hidden="1">
      <c r="A30" s="475" t="s">
        <v>39</v>
      </c>
      <c r="B30" s="476">
        <v>281772</v>
      </c>
      <c r="C30" s="476">
        <v>3353</v>
      </c>
      <c r="D30" s="476">
        <v>3311</v>
      </c>
      <c r="E30" s="476">
        <v>3311</v>
      </c>
      <c r="F30" s="476">
        <v>3325</v>
      </c>
      <c r="G30" s="476">
        <v>3118</v>
      </c>
      <c r="H30" s="476">
        <v>3046</v>
      </c>
      <c r="I30" s="476">
        <v>2875</v>
      </c>
      <c r="J30" s="476">
        <v>2853</v>
      </c>
      <c r="K30" s="476">
        <v>2852</v>
      </c>
      <c r="L30" s="476">
        <v>2868</v>
      </c>
      <c r="M30" s="476">
        <v>2868</v>
      </c>
      <c r="N30" s="476">
        <v>3103</v>
      </c>
      <c r="O30" s="476">
        <v>3109</v>
      </c>
      <c r="P30" s="476">
        <v>3204</v>
      </c>
      <c r="Q30" s="476">
        <v>3282</v>
      </c>
      <c r="R30" s="476">
        <v>3320</v>
      </c>
      <c r="S30" s="476">
        <v>3400</v>
      </c>
      <c r="T30" s="476">
        <v>3557</v>
      </c>
      <c r="U30" s="476">
        <v>3583</v>
      </c>
      <c r="V30" s="476">
        <v>4021</v>
      </c>
      <c r="W30" s="476">
        <v>4383</v>
      </c>
      <c r="X30" s="476">
        <v>4147</v>
      </c>
      <c r="Y30" s="476">
        <v>4170</v>
      </c>
      <c r="Z30" s="476">
        <v>4209</v>
      </c>
      <c r="AA30" s="476">
        <v>4194</v>
      </c>
      <c r="AB30" s="476">
        <v>4123</v>
      </c>
      <c r="AC30" s="476">
        <v>4039</v>
      </c>
      <c r="AD30" s="476">
        <v>3929</v>
      </c>
      <c r="AE30" s="476">
        <v>3948</v>
      </c>
      <c r="AF30" s="476">
        <v>3977</v>
      </c>
      <c r="AG30" s="476">
        <v>3993</v>
      </c>
      <c r="AH30" s="476">
        <v>3912</v>
      </c>
      <c r="AI30" s="476">
        <v>3863</v>
      </c>
      <c r="AJ30" s="476">
        <v>3541</v>
      </c>
      <c r="AK30" s="476">
        <v>3596</v>
      </c>
      <c r="AL30" s="476">
        <v>3673</v>
      </c>
      <c r="AM30" s="476">
        <v>3552</v>
      </c>
      <c r="AN30" s="476">
        <v>3752</v>
      </c>
      <c r="AO30" s="476">
        <v>3977</v>
      </c>
      <c r="AP30" s="476">
        <v>3972</v>
      </c>
      <c r="AQ30" s="476">
        <v>4160</v>
      </c>
      <c r="AR30" s="476">
        <v>3953</v>
      </c>
      <c r="AS30" s="476">
        <v>4187</v>
      </c>
      <c r="AT30" s="476">
        <v>4197</v>
      </c>
      <c r="AU30" s="476">
        <v>4332</v>
      </c>
      <c r="AV30" s="476">
        <v>4126</v>
      </c>
      <c r="AW30" s="476">
        <v>4319</v>
      </c>
      <c r="AX30" s="476">
        <v>4269</v>
      </c>
      <c r="AY30" s="476">
        <v>4350</v>
      </c>
      <c r="AZ30" s="476">
        <v>4275</v>
      </c>
      <c r="BA30" s="476">
        <v>4054</v>
      </c>
      <c r="BB30" s="476">
        <v>3952</v>
      </c>
      <c r="BC30" s="476">
        <v>3942</v>
      </c>
      <c r="BD30" s="476">
        <v>4036</v>
      </c>
      <c r="BE30" s="476">
        <v>3863</v>
      </c>
      <c r="BF30" s="476">
        <v>3880</v>
      </c>
      <c r="BG30" s="476">
        <v>3651</v>
      </c>
      <c r="BH30" s="476">
        <v>3743</v>
      </c>
      <c r="BI30" s="476">
        <v>3538</v>
      </c>
      <c r="BJ30" s="476">
        <v>3424</v>
      </c>
      <c r="BK30" s="476">
        <v>3454</v>
      </c>
      <c r="BL30" s="476">
        <v>3470</v>
      </c>
      <c r="BM30" s="476">
        <v>3683</v>
      </c>
      <c r="BN30" s="476">
        <v>3717</v>
      </c>
      <c r="BO30" s="476">
        <v>3872</v>
      </c>
      <c r="BP30" s="476">
        <v>2943</v>
      </c>
      <c r="BQ30" s="476">
        <v>2523</v>
      </c>
      <c r="BR30" s="476">
        <v>2609</v>
      </c>
      <c r="BS30" s="476">
        <v>2535</v>
      </c>
      <c r="BT30" s="476">
        <v>2331</v>
      </c>
      <c r="BU30" s="476">
        <v>2082</v>
      </c>
      <c r="BV30" s="476">
        <v>2206</v>
      </c>
      <c r="BW30" s="476">
        <v>2081</v>
      </c>
      <c r="BX30" s="476">
        <v>2079</v>
      </c>
      <c r="BY30" s="476">
        <v>1892</v>
      </c>
      <c r="BZ30" s="476">
        <v>1804</v>
      </c>
      <c r="CA30" s="476">
        <v>1731</v>
      </c>
      <c r="CB30" s="476">
        <v>1613</v>
      </c>
      <c r="CC30" s="476">
        <v>1485</v>
      </c>
      <c r="CD30" s="476">
        <v>1364</v>
      </c>
      <c r="CE30" s="476">
        <v>1249</v>
      </c>
      <c r="CF30" s="476">
        <v>1119</v>
      </c>
      <c r="CG30" s="476">
        <v>1029</v>
      </c>
      <c r="CH30" s="476">
        <v>882</v>
      </c>
      <c r="CI30" s="476">
        <v>818</v>
      </c>
      <c r="CJ30" s="476">
        <v>689</v>
      </c>
      <c r="CK30" s="466">
        <v>672</v>
      </c>
      <c r="CL30" s="466">
        <v>522</v>
      </c>
      <c r="CM30" s="466">
        <v>368</v>
      </c>
      <c r="CN30" s="466">
        <v>384</v>
      </c>
      <c r="CO30" s="466">
        <v>1006</v>
      </c>
      <c r="CP30" s="463"/>
      <c r="CQ30" s="463"/>
      <c r="CR30" s="463"/>
      <c r="CS30" s="463"/>
      <c r="CT30" s="463"/>
      <c r="CU30" s="463"/>
      <c r="CV30" s="463"/>
      <c r="CW30" s="463"/>
      <c r="CX30" s="463"/>
      <c r="CY30" s="463"/>
      <c r="CZ30" s="463"/>
      <c r="DA30" s="463"/>
      <c r="DB30" s="463"/>
      <c r="DC30" s="463"/>
      <c r="DD30" s="463"/>
    </row>
    <row r="31" spans="1:108" ht="15" hidden="1">
      <c r="A31" s="477" t="s">
        <v>106</v>
      </c>
      <c r="B31" s="476">
        <v>545664</v>
      </c>
      <c r="C31" s="476">
        <v>6837</v>
      </c>
      <c r="D31" s="476">
        <v>6310</v>
      </c>
      <c r="E31" s="476">
        <v>6345</v>
      </c>
      <c r="F31" s="476">
        <v>6349</v>
      </c>
      <c r="G31" s="476">
        <v>5977</v>
      </c>
      <c r="H31" s="476">
        <v>5910</v>
      </c>
      <c r="I31" s="476">
        <v>5961</v>
      </c>
      <c r="J31" s="476">
        <v>5828</v>
      </c>
      <c r="K31" s="476">
        <v>5496</v>
      </c>
      <c r="L31" s="476">
        <v>5459</v>
      </c>
      <c r="M31" s="476">
        <v>5890</v>
      </c>
      <c r="N31" s="476">
        <v>6121</v>
      </c>
      <c r="O31" s="476">
        <v>6139</v>
      </c>
      <c r="P31" s="476">
        <v>6487</v>
      </c>
      <c r="Q31" s="476">
        <v>6628</v>
      </c>
      <c r="R31" s="476">
        <v>6742</v>
      </c>
      <c r="S31" s="476">
        <v>6661</v>
      </c>
      <c r="T31" s="476">
        <v>6967</v>
      </c>
      <c r="U31" s="476">
        <v>7607</v>
      </c>
      <c r="V31" s="476">
        <v>8886</v>
      </c>
      <c r="W31" s="476">
        <v>8844</v>
      </c>
      <c r="X31" s="476">
        <v>8870</v>
      </c>
      <c r="Y31" s="476">
        <v>8804</v>
      </c>
      <c r="Z31" s="476">
        <v>9019</v>
      </c>
      <c r="AA31" s="476">
        <v>8715</v>
      </c>
      <c r="AB31" s="476">
        <v>8829</v>
      </c>
      <c r="AC31" s="476">
        <v>8488</v>
      </c>
      <c r="AD31" s="476">
        <v>8112</v>
      </c>
      <c r="AE31" s="476">
        <v>8292</v>
      </c>
      <c r="AF31" s="476">
        <v>8109</v>
      </c>
      <c r="AG31" s="476">
        <v>8263</v>
      </c>
      <c r="AH31" s="476">
        <v>7694</v>
      </c>
      <c r="AI31" s="476">
        <v>7492</v>
      </c>
      <c r="AJ31" s="476">
        <v>6885</v>
      </c>
      <c r="AK31" s="476">
        <v>6614</v>
      </c>
      <c r="AL31" s="476">
        <v>6841</v>
      </c>
      <c r="AM31" s="476">
        <v>6666</v>
      </c>
      <c r="AN31" s="476">
        <v>6810</v>
      </c>
      <c r="AO31" s="476">
        <v>7137</v>
      </c>
      <c r="AP31" s="476">
        <v>7566</v>
      </c>
      <c r="AQ31" s="476">
        <v>7696</v>
      </c>
      <c r="AR31" s="476">
        <v>7712</v>
      </c>
      <c r="AS31" s="476">
        <v>7987</v>
      </c>
      <c r="AT31" s="476">
        <v>8204</v>
      </c>
      <c r="AU31" s="476">
        <v>8392</v>
      </c>
      <c r="AV31" s="476">
        <v>8360</v>
      </c>
      <c r="AW31" s="476">
        <v>8583</v>
      </c>
      <c r="AX31" s="476">
        <v>8441</v>
      </c>
      <c r="AY31" s="476">
        <v>8522</v>
      </c>
      <c r="AZ31" s="476">
        <v>8563</v>
      </c>
      <c r="BA31" s="476">
        <v>8164</v>
      </c>
      <c r="BB31" s="476">
        <v>7828</v>
      </c>
      <c r="BC31" s="476">
        <v>7928</v>
      </c>
      <c r="BD31" s="476">
        <v>7495</v>
      </c>
      <c r="BE31" s="476">
        <v>7342</v>
      </c>
      <c r="BF31" s="476">
        <v>7237</v>
      </c>
      <c r="BG31" s="476">
        <v>6851</v>
      </c>
      <c r="BH31" s="476">
        <v>6447</v>
      </c>
      <c r="BI31" s="476">
        <v>6395</v>
      </c>
      <c r="BJ31" s="476">
        <v>5968</v>
      </c>
      <c r="BK31" s="476">
        <v>6126</v>
      </c>
      <c r="BL31" s="476">
        <v>6009</v>
      </c>
      <c r="BM31" s="476">
        <v>6019</v>
      </c>
      <c r="BN31" s="476">
        <v>6154</v>
      </c>
      <c r="BO31" s="476">
        <v>6545</v>
      </c>
      <c r="BP31" s="476">
        <v>5156</v>
      </c>
      <c r="BQ31" s="476">
        <v>4807</v>
      </c>
      <c r="BR31" s="476">
        <v>4939</v>
      </c>
      <c r="BS31" s="476">
        <v>4561</v>
      </c>
      <c r="BT31" s="476">
        <v>4251</v>
      </c>
      <c r="BU31" s="476">
        <v>3967</v>
      </c>
      <c r="BV31" s="476">
        <v>3927</v>
      </c>
      <c r="BW31" s="476">
        <v>3943</v>
      </c>
      <c r="BX31" s="476">
        <v>3855</v>
      </c>
      <c r="BY31" s="476">
        <v>3609</v>
      </c>
      <c r="BZ31" s="476">
        <v>3475</v>
      </c>
      <c r="CA31" s="476">
        <v>3341</v>
      </c>
      <c r="CB31" s="476">
        <v>2901</v>
      </c>
      <c r="CC31" s="476">
        <v>2712</v>
      </c>
      <c r="CD31" s="476">
        <v>2708</v>
      </c>
      <c r="CE31" s="476">
        <v>2455</v>
      </c>
      <c r="CF31" s="476">
        <v>2078</v>
      </c>
      <c r="CG31" s="476">
        <v>1964</v>
      </c>
      <c r="CH31" s="476">
        <v>1633</v>
      </c>
      <c r="CI31" s="476">
        <v>1345</v>
      </c>
      <c r="CJ31" s="476">
        <v>1339</v>
      </c>
      <c r="CK31" s="466">
        <v>1083</v>
      </c>
      <c r="CL31" s="466">
        <v>929</v>
      </c>
      <c r="CM31" s="466">
        <v>700</v>
      </c>
      <c r="CN31" s="466">
        <v>651</v>
      </c>
      <c r="CO31" s="466">
        <v>1717</v>
      </c>
      <c r="CP31" s="470"/>
      <c r="CQ31" s="470"/>
      <c r="CR31" s="470"/>
      <c r="CS31" s="470"/>
      <c r="CT31" s="470"/>
      <c r="CU31" s="470"/>
      <c r="CV31" s="470"/>
      <c r="CW31" s="470"/>
      <c r="CX31" s="470"/>
      <c r="CY31" s="470"/>
      <c r="CZ31" s="470"/>
      <c r="DA31" s="470"/>
      <c r="DB31" s="470"/>
      <c r="DC31" s="470"/>
      <c r="DD31" s="470"/>
    </row>
    <row r="32" spans="1:108" ht="15" hidden="1">
      <c r="A32" s="477" t="s">
        <v>79</v>
      </c>
      <c r="B32" s="476">
        <v>157608</v>
      </c>
      <c r="C32" s="476">
        <v>1683</v>
      </c>
      <c r="D32" s="476">
        <v>1612</v>
      </c>
      <c r="E32" s="476">
        <v>1833</v>
      </c>
      <c r="F32" s="476">
        <v>1763</v>
      </c>
      <c r="G32" s="476">
        <v>1734</v>
      </c>
      <c r="H32" s="476">
        <v>1698</v>
      </c>
      <c r="I32" s="476">
        <v>1760</v>
      </c>
      <c r="J32" s="476">
        <v>1754</v>
      </c>
      <c r="K32" s="476">
        <v>1667</v>
      </c>
      <c r="L32" s="476">
        <v>1703</v>
      </c>
      <c r="M32" s="476">
        <v>1763</v>
      </c>
      <c r="N32" s="476">
        <v>1771</v>
      </c>
      <c r="O32" s="476">
        <v>1999</v>
      </c>
      <c r="P32" s="476">
        <v>1964</v>
      </c>
      <c r="Q32" s="476">
        <v>2046</v>
      </c>
      <c r="R32" s="476">
        <v>1944</v>
      </c>
      <c r="S32" s="476">
        <v>2088</v>
      </c>
      <c r="T32" s="476">
        <v>2023</v>
      </c>
      <c r="U32" s="476">
        <v>1813</v>
      </c>
      <c r="V32" s="476">
        <v>1773</v>
      </c>
      <c r="W32" s="476">
        <v>1776</v>
      </c>
      <c r="X32" s="476">
        <v>1654</v>
      </c>
      <c r="Y32" s="476">
        <v>1727</v>
      </c>
      <c r="Z32" s="476">
        <v>1823</v>
      </c>
      <c r="AA32" s="476">
        <v>1815</v>
      </c>
      <c r="AB32" s="476">
        <v>1803</v>
      </c>
      <c r="AC32" s="476">
        <v>1755</v>
      </c>
      <c r="AD32" s="476">
        <v>1749</v>
      </c>
      <c r="AE32" s="476">
        <v>1639</v>
      </c>
      <c r="AF32" s="476">
        <v>1664</v>
      </c>
      <c r="AG32" s="476">
        <v>1853</v>
      </c>
      <c r="AH32" s="476">
        <v>1739</v>
      </c>
      <c r="AI32" s="476">
        <v>1672</v>
      </c>
      <c r="AJ32" s="476">
        <v>1558</v>
      </c>
      <c r="AK32" s="476">
        <v>1494</v>
      </c>
      <c r="AL32" s="476">
        <v>1639</v>
      </c>
      <c r="AM32" s="476">
        <v>1699</v>
      </c>
      <c r="AN32" s="476">
        <v>1685</v>
      </c>
      <c r="AO32" s="476">
        <v>1830</v>
      </c>
      <c r="AP32" s="476">
        <v>1958</v>
      </c>
      <c r="AQ32" s="476">
        <v>2060</v>
      </c>
      <c r="AR32" s="476">
        <v>2065</v>
      </c>
      <c r="AS32" s="476">
        <v>2122</v>
      </c>
      <c r="AT32" s="476">
        <v>2366</v>
      </c>
      <c r="AU32" s="476">
        <v>2443</v>
      </c>
      <c r="AV32" s="476">
        <v>2485</v>
      </c>
      <c r="AW32" s="476">
        <v>2454</v>
      </c>
      <c r="AX32" s="476">
        <v>2447</v>
      </c>
      <c r="AY32" s="476">
        <v>2532</v>
      </c>
      <c r="AZ32" s="476">
        <v>2488</v>
      </c>
      <c r="BA32" s="476">
        <v>2475</v>
      </c>
      <c r="BB32" s="476">
        <v>2446</v>
      </c>
      <c r="BC32" s="476">
        <v>2332</v>
      </c>
      <c r="BD32" s="476">
        <v>2265</v>
      </c>
      <c r="BE32" s="476">
        <v>2368</v>
      </c>
      <c r="BF32" s="476">
        <v>2312</v>
      </c>
      <c r="BG32" s="476">
        <v>2265</v>
      </c>
      <c r="BH32" s="476">
        <v>2257</v>
      </c>
      <c r="BI32" s="476">
        <v>2197</v>
      </c>
      <c r="BJ32" s="476">
        <v>2225</v>
      </c>
      <c r="BK32" s="476">
        <v>2280</v>
      </c>
      <c r="BL32" s="476">
        <v>2262</v>
      </c>
      <c r="BM32" s="476">
        <v>2420</v>
      </c>
      <c r="BN32" s="476">
        <v>2438</v>
      </c>
      <c r="BO32" s="476">
        <v>2580</v>
      </c>
      <c r="BP32" s="476">
        <v>2026</v>
      </c>
      <c r="BQ32" s="476">
        <v>1948</v>
      </c>
      <c r="BR32" s="476">
        <v>2014</v>
      </c>
      <c r="BS32" s="476">
        <v>1916</v>
      </c>
      <c r="BT32" s="476">
        <v>1741</v>
      </c>
      <c r="BU32" s="476">
        <v>1458</v>
      </c>
      <c r="BV32" s="476">
        <v>1553</v>
      </c>
      <c r="BW32" s="476">
        <v>1465</v>
      </c>
      <c r="BX32" s="476">
        <v>1422</v>
      </c>
      <c r="BY32" s="476">
        <v>1275</v>
      </c>
      <c r="BZ32" s="476">
        <v>1214</v>
      </c>
      <c r="CA32" s="476">
        <v>1150</v>
      </c>
      <c r="CB32" s="476">
        <v>1101</v>
      </c>
      <c r="CC32" s="476">
        <v>969</v>
      </c>
      <c r="CD32" s="476">
        <v>972</v>
      </c>
      <c r="CE32" s="476">
        <v>870</v>
      </c>
      <c r="CF32" s="476">
        <v>798</v>
      </c>
      <c r="CG32" s="476">
        <v>742</v>
      </c>
      <c r="CH32" s="476">
        <v>579</v>
      </c>
      <c r="CI32" s="476">
        <v>507</v>
      </c>
      <c r="CJ32" s="476">
        <v>473</v>
      </c>
      <c r="CK32" s="466">
        <v>427</v>
      </c>
      <c r="CL32" s="466">
        <v>357</v>
      </c>
      <c r="CM32" s="466">
        <v>273</v>
      </c>
      <c r="CN32" s="466">
        <v>223</v>
      </c>
      <c r="CO32" s="466">
        <v>628</v>
      </c>
      <c r="CP32" s="470"/>
      <c r="CQ32" s="470"/>
      <c r="CR32" s="470"/>
      <c r="CS32" s="470"/>
      <c r="CT32" s="470"/>
      <c r="CU32" s="470"/>
      <c r="CV32" s="470"/>
      <c r="CW32" s="470"/>
      <c r="CX32" s="470"/>
      <c r="CY32" s="470"/>
      <c r="CZ32" s="470"/>
      <c r="DA32" s="470"/>
      <c r="DB32" s="470"/>
      <c r="DC32" s="470"/>
      <c r="DD32" s="470"/>
    </row>
    <row r="33" spans="1:108" ht="12.75" hidden="1">
      <c r="A33" s="475" t="s">
        <v>40</v>
      </c>
      <c r="B33" s="476">
        <v>314191</v>
      </c>
      <c r="C33" s="476">
        <v>3793</v>
      </c>
      <c r="D33" s="476">
        <v>3744</v>
      </c>
      <c r="E33" s="476">
        <v>3777</v>
      </c>
      <c r="F33" s="476">
        <v>3986</v>
      </c>
      <c r="G33" s="476">
        <v>3935</v>
      </c>
      <c r="H33" s="476">
        <v>3753</v>
      </c>
      <c r="I33" s="476">
        <v>3773</v>
      </c>
      <c r="J33" s="476">
        <v>3782</v>
      </c>
      <c r="K33" s="476">
        <v>3546</v>
      </c>
      <c r="L33" s="476">
        <v>3502</v>
      </c>
      <c r="M33" s="476">
        <v>3598</v>
      </c>
      <c r="N33" s="476">
        <v>3780</v>
      </c>
      <c r="O33" s="476">
        <v>4033</v>
      </c>
      <c r="P33" s="476">
        <v>3910</v>
      </c>
      <c r="Q33" s="476">
        <v>4198</v>
      </c>
      <c r="R33" s="476">
        <v>4152</v>
      </c>
      <c r="S33" s="476">
        <v>4055</v>
      </c>
      <c r="T33" s="476">
        <v>4247</v>
      </c>
      <c r="U33" s="476">
        <v>4112</v>
      </c>
      <c r="V33" s="476">
        <v>4232</v>
      </c>
      <c r="W33" s="476">
        <v>4104</v>
      </c>
      <c r="X33" s="476">
        <v>3921</v>
      </c>
      <c r="Y33" s="476">
        <v>3733</v>
      </c>
      <c r="Z33" s="476">
        <v>4036</v>
      </c>
      <c r="AA33" s="476">
        <v>3707</v>
      </c>
      <c r="AB33" s="476">
        <v>3792</v>
      </c>
      <c r="AC33" s="476">
        <v>3722</v>
      </c>
      <c r="AD33" s="476">
        <v>3765</v>
      </c>
      <c r="AE33" s="476">
        <v>3831</v>
      </c>
      <c r="AF33" s="476">
        <v>3991</v>
      </c>
      <c r="AG33" s="476">
        <v>4117</v>
      </c>
      <c r="AH33" s="476">
        <v>4226</v>
      </c>
      <c r="AI33" s="476">
        <v>3925</v>
      </c>
      <c r="AJ33" s="476">
        <v>3577</v>
      </c>
      <c r="AK33" s="476">
        <v>3562</v>
      </c>
      <c r="AL33" s="476">
        <v>4033</v>
      </c>
      <c r="AM33" s="476">
        <v>4060</v>
      </c>
      <c r="AN33" s="476">
        <v>4118</v>
      </c>
      <c r="AO33" s="476">
        <v>4366</v>
      </c>
      <c r="AP33" s="476">
        <v>4593</v>
      </c>
      <c r="AQ33" s="476">
        <v>4823</v>
      </c>
      <c r="AR33" s="476">
        <v>4870</v>
      </c>
      <c r="AS33" s="476">
        <v>5074</v>
      </c>
      <c r="AT33" s="476">
        <v>5069</v>
      </c>
      <c r="AU33" s="476">
        <v>5143</v>
      </c>
      <c r="AV33" s="476">
        <v>5021</v>
      </c>
      <c r="AW33" s="476">
        <v>5115</v>
      </c>
      <c r="AX33" s="476">
        <v>5104</v>
      </c>
      <c r="AY33" s="476">
        <v>4991</v>
      </c>
      <c r="AZ33" s="476">
        <v>5076</v>
      </c>
      <c r="BA33" s="476">
        <v>4914</v>
      </c>
      <c r="BB33" s="476">
        <v>4740</v>
      </c>
      <c r="BC33" s="476">
        <v>4543</v>
      </c>
      <c r="BD33" s="476">
        <v>4565</v>
      </c>
      <c r="BE33" s="476">
        <v>4387</v>
      </c>
      <c r="BF33" s="476">
        <v>4264</v>
      </c>
      <c r="BG33" s="476">
        <v>3982</v>
      </c>
      <c r="BH33" s="476">
        <v>4129</v>
      </c>
      <c r="BI33" s="476">
        <v>4016</v>
      </c>
      <c r="BJ33" s="476">
        <v>3766</v>
      </c>
      <c r="BK33" s="476">
        <v>3704</v>
      </c>
      <c r="BL33" s="476">
        <v>3790</v>
      </c>
      <c r="BM33" s="476">
        <v>3807</v>
      </c>
      <c r="BN33" s="476">
        <v>3908</v>
      </c>
      <c r="BO33" s="476">
        <v>4177</v>
      </c>
      <c r="BP33" s="476">
        <v>3221</v>
      </c>
      <c r="BQ33" s="476">
        <v>2992</v>
      </c>
      <c r="BR33" s="476">
        <v>3134</v>
      </c>
      <c r="BS33" s="476">
        <v>2961</v>
      </c>
      <c r="BT33" s="476">
        <v>2659</v>
      </c>
      <c r="BU33" s="476">
        <v>2505</v>
      </c>
      <c r="BV33" s="476">
        <v>2495</v>
      </c>
      <c r="BW33" s="476">
        <v>2376</v>
      </c>
      <c r="BX33" s="476">
        <v>2386</v>
      </c>
      <c r="BY33" s="476">
        <v>2106</v>
      </c>
      <c r="BZ33" s="476">
        <v>2020</v>
      </c>
      <c r="CA33" s="476">
        <v>1819</v>
      </c>
      <c r="CB33" s="476">
        <v>1746</v>
      </c>
      <c r="CC33" s="476">
        <v>1648</v>
      </c>
      <c r="CD33" s="476">
        <v>1528</v>
      </c>
      <c r="CE33" s="476">
        <v>1352</v>
      </c>
      <c r="CF33" s="476">
        <v>1191</v>
      </c>
      <c r="CG33" s="476">
        <v>1072</v>
      </c>
      <c r="CH33" s="476">
        <v>869</v>
      </c>
      <c r="CI33" s="476">
        <v>806</v>
      </c>
      <c r="CJ33" s="476">
        <v>691</v>
      </c>
      <c r="CK33" s="466">
        <v>527</v>
      </c>
      <c r="CL33" s="466">
        <v>478</v>
      </c>
      <c r="CM33" s="466">
        <v>363</v>
      </c>
      <c r="CN33" s="466">
        <v>319</v>
      </c>
      <c r="CO33" s="466">
        <v>862</v>
      </c>
      <c r="CP33" s="463"/>
      <c r="CQ33" s="463"/>
      <c r="CR33" s="463"/>
      <c r="CS33" s="463"/>
      <c r="CT33" s="463"/>
      <c r="CU33" s="463"/>
      <c r="CV33" s="463"/>
      <c r="CW33" s="463"/>
      <c r="CX33" s="463"/>
      <c r="CY33" s="463"/>
      <c r="CZ33" s="463"/>
      <c r="DA33" s="463"/>
      <c r="DB33" s="463"/>
      <c r="DC33" s="463"/>
      <c r="DD33" s="463"/>
    </row>
    <row r="34" spans="1:108" ht="12.75" hidden="1">
      <c r="A34" s="475" t="s">
        <v>41</v>
      </c>
      <c r="B34" s="476">
        <v>407188</v>
      </c>
      <c r="C34" s="476">
        <v>5328</v>
      </c>
      <c r="D34" s="476">
        <v>4781</v>
      </c>
      <c r="E34" s="476">
        <v>5068</v>
      </c>
      <c r="F34" s="476">
        <v>4961</v>
      </c>
      <c r="G34" s="476">
        <v>4680</v>
      </c>
      <c r="H34" s="476">
        <v>4584</v>
      </c>
      <c r="I34" s="476">
        <v>4453</v>
      </c>
      <c r="J34" s="476">
        <v>4293</v>
      </c>
      <c r="K34" s="476">
        <v>4066</v>
      </c>
      <c r="L34" s="476">
        <v>4126</v>
      </c>
      <c r="M34" s="476">
        <v>4083</v>
      </c>
      <c r="N34" s="476">
        <v>4225</v>
      </c>
      <c r="O34" s="476">
        <v>4421</v>
      </c>
      <c r="P34" s="476">
        <v>4388</v>
      </c>
      <c r="Q34" s="476">
        <v>4576</v>
      </c>
      <c r="R34" s="476">
        <v>4705</v>
      </c>
      <c r="S34" s="476">
        <v>4697</v>
      </c>
      <c r="T34" s="476">
        <v>4802</v>
      </c>
      <c r="U34" s="476">
        <v>5307</v>
      </c>
      <c r="V34" s="476">
        <v>5912</v>
      </c>
      <c r="W34" s="476">
        <v>6854</v>
      </c>
      <c r="X34" s="476">
        <v>6665</v>
      </c>
      <c r="Y34" s="476">
        <v>6726</v>
      </c>
      <c r="Z34" s="476">
        <v>6803</v>
      </c>
      <c r="AA34" s="476">
        <v>6388</v>
      </c>
      <c r="AB34" s="476">
        <v>6434</v>
      </c>
      <c r="AC34" s="476">
        <v>6495</v>
      </c>
      <c r="AD34" s="476">
        <v>6261</v>
      </c>
      <c r="AE34" s="476">
        <v>6448</v>
      </c>
      <c r="AF34" s="476">
        <v>6360</v>
      </c>
      <c r="AG34" s="476">
        <v>6134</v>
      </c>
      <c r="AH34" s="476">
        <v>6191</v>
      </c>
      <c r="AI34" s="476">
        <v>6197</v>
      </c>
      <c r="AJ34" s="476">
        <v>5580</v>
      </c>
      <c r="AK34" s="476">
        <v>5566</v>
      </c>
      <c r="AL34" s="476">
        <v>5652</v>
      </c>
      <c r="AM34" s="476">
        <v>5704</v>
      </c>
      <c r="AN34" s="476">
        <v>5807</v>
      </c>
      <c r="AO34" s="476">
        <v>5962</v>
      </c>
      <c r="AP34" s="476">
        <v>6125</v>
      </c>
      <c r="AQ34" s="476">
        <v>6253</v>
      </c>
      <c r="AR34" s="476">
        <v>5901</v>
      </c>
      <c r="AS34" s="476">
        <v>6010</v>
      </c>
      <c r="AT34" s="476">
        <v>6241</v>
      </c>
      <c r="AU34" s="476">
        <v>6223</v>
      </c>
      <c r="AV34" s="476">
        <v>6059</v>
      </c>
      <c r="AW34" s="476">
        <v>6445</v>
      </c>
      <c r="AX34" s="476">
        <v>6108</v>
      </c>
      <c r="AY34" s="476">
        <v>6295</v>
      </c>
      <c r="AZ34" s="476">
        <v>5965</v>
      </c>
      <c r="BA34" s="476">
        <v>5930</v>
      </c>
      <c r="BB34" s="476">
        <v>5624</v>
      </c>
      <c r="BC34" s="476">
        <v>5508</v>
      </c>
      <c r="BD34" s="476">
        <v>5382</v>
      </c>
      <c r="BE34" s="476">
        <v>5269</v>
      </c>
      <c r="BF34" s="476">
        <v>5118</v>
      </c>
      <c r="BG34" s="476">
        <v>4702</v>
      </c>
      <c r="BH34" s="476">
        <v>4755</v>
      </c>
      <c r="BI34" s="476">
        <v>4487</v>
      </c>
      <c r="BJ34" s="476">
        <v>4534</v>
      </c>
      <c r="BK34" s="476">
        <v>4411</v>
      </c>
      <c r="BL34" s="476">
        <v>4445</v>
      </c>
      <c r="BM34" s="476">
        <v>4527</v>
      </c>
      <c r="BN34" s="476">
        <v>4658</v>
      </c>
      <c r="BO34" s="476">
        <v>5034</v>
      </c>
      <c r="BP34" s="476">
        <v>3737</v>
      </c>
      <c r="BQ34" s="476">
        <v>3597</v>
      </c>
      <c r="BR34" s="476">
        <v>3533</v>
      </c>
      <c r="BS34" s="476">
        <v>3304</v>
      </c>
      <c r="BT34" s="476">
        <v>3051</v>
      </c>
      <c r="BU34" s="476">
        <v>2862</v>
      </c>
      <c r="BV34" s="476">
        <v>2790</v>
      </c>
      <c r="BW34" s="476">
        <v>2771</v>
      </c>
      <c r="BX34" s="476">
        <v>2675</v>
      </c>
      <c r="BY34" s="476">
        <v>2498</v>
      </c>
      <c r="BZ34" s="476">
        <v>2432</v>
      </c>
      <c r="CA34" s="476">
        <v>2285</v>
      </c>
      <c r="CB34" s="476">
        <v>2170</v>
      </c>
      <c r="CC34" s="476">
        <v>1915</v>
      </c>
      <c r="CD34" s="476">
        <v>1860</v>
      </c>
      <c r="CE34" s="476">
        <v>1817</v>
      </c>
      <c r="CF34" s="476">
        <v>1506</v>
      </c>
      <c r="CG34" s="476">
        <v>1385</v>
      </c>
      <c r="CH34" s="476">
        <v>1200</v>
      </c>
      <c r="CI34" s="476">
        <v>1132</v>
      </c>
      <c r="CJ34" s="476">
        <v>966</v>
      </c>
      <c r="CK34" s="466">
        <v>877</v>
      </c>
      <c r="CL34" s="466">
        <v>695</v>
      </c>
      <c r="CM34" s="466">
        <v>559</v>
      </c>
      <c r="CN34" s="466">
        <v>514</v>
      </c>
      <c r="CO34" s="466">
        <v>1365</v>
      </c>
      <c r="CP34" s="463"/>
      <c r="CQ34" s="463"/>
      <c r="CR34" s="463"/>
      <c r="CS34" s="463"/>
      <c r="CT34" s="463"/>
      <c r="CU34" s="463"/>
      <c r="CV34" s="463"/>
      <c r="CW34" s="463"/>
      <c r="CX34" s="463"/>
      <c r="CY34" s="463"/>
      <c r="CZ34" s="463"/>
      <c r="DA34" s="463"/>
      <c r="DB34" s="463"/>
      <c r="DC34" s="463"/>
      <c r="DD34" s="463"/>
    </row>
    <row r="35" spans="1:105" ht="12.75" hidden="1">
      <c r="A35" s="475" t="s">
        <v>42</v>
      </c>
      <c r="B35" s="476">
        <v>10610</v>
      </c>
      <c r="C35" s="476">
        <v>106</v>
      </c>
      <c r="D35" s="476">
        <v>102</v>
      </c>
      <c r="E35" s="476">
        <v>132</v>
      </c>
      <c r="F35" s="476">
        <v>108</v>
      </c>
      <c r="G35" s="476">
        <v>122</v>
      </c>
      <c r="H35" s="476">
        <v>104</v>
      </c>
      <c r="I35" s="476">
        <v>105</v>
      </c>
      <c r="J35" s="476">
        <v>111</v>
      </c>
      <c r="K35" s="476">
        <v>99</v>
      </c>
      <c r="L35" s="476">
        <v>98</v>
      </c>
      <c r="M35" s="476">
        <v>93</v>
      </c>
      <c r="N35" s="476">
        <v>98</v>
      </c>
      <c r="O35" s="476">
        <v>145</v>
      </c>
      <c r="P35" s="476">
        <v>128</v>
      </c>
      <c r="Q35" s="476">
        <v>161</v>
      </c>
      <c r="R35" s="476">
        <v>159</v>
      </c>
      <c r="S35" s="476">
        <v>134</v>
      </c>
      <c r="T35" s="476">
        <v>127</v>
      </c>
      <c r="U35" s="476">
        <v>118</v>
      </c>
      <c r="V35" s="476">
        <v>111</v>
      </c>
      <c r="W35" s="476">
        <v>122</v>
      </c>
      <c r="X35" s="476">
        <v>136</v>
      </c>
      <c r="Y35" s="476">
        <v>115</v>
      </c>
      <c r="Z35" s="476">
        <v>119</v>
      </c>
      <c r="AA35" s="476">
        <v>120</v>
      </c>
      <c r="AB35" s="476">
        <v>113</v>
      </c>
      <c r="AC35" s="476">
        <v>120</v>
      </c>
      <c r="AD35" s="476">
        <v>90</v>
      </c>
      <c r="AE35" s="476">
        <v>109</v>
      </c>
      <c r="AF35" s="476">
        <v>110</v>
      </c>
      <c r="AG35" s="476">
        <v>99</v>
      </c>
      <c r="AH35" s="476">
        <v>112</v>
      </c>
      <c r="AI35" s="476">
        <v>97</v>
      </c>
      <c r="AJ35" s="476">
        <v>107</v>
      </c>
      <c r="AK35" s="476">
        <v>95</v>
      </c>
      <c r="AL35" s="476">
        <v>107</v>
      </c>
      <c r="AM35" s="476">
        <v>107</v>
      </c>
      <c r="AN35" s="476">
        <v>99</v>
      </c>
      <c r="AO35" s="476">
        <v>132</v>
      </c>
      <c r="AP35" s="476">
        <v>128</v>
      </c>
      <c r="AQ35" s="476">
        <v>126</v>
      </c>
      <c r="AR35" s="476">
        <v>154</v>
      </c>
      <c r="AS35" s="476">
        <v>142</v>
      </c>
      <c r="AT35" s="476">
        <v>161</v>
      </c>
      <c r="AU35" s="476">
        <v>180</v>
      </c>
      <c r="AV35" s="476">
        <v>184</v>
      </c>
      <c r="AW35" s="476">
        <v>174</v>
      </c>
      <c r="AX35" s="476">
        <v>161</v>
      </c>
      <c r="AY35" s="476">
        <v>194</v>
      </c>
      <c r="AZ35" s="476">
        <v>168</v>
      </c>
      <c r="BA35" s="476">
        <v>172</v>
      </c>
      <c r="BB35" s="476">
        <v>172</v>
      </c>
      <c r="BC35" s="476">
        <v>158</v>
      </c>
      <c r="BD35" s="476">
        <v>155</v>
      </c>
      <c r="BE35" s="476">
        <v>166</v>
      </c>
      <c r="BF35" s="476">
        <v>142</v>
      </c>
      <c r="BG35" s="476">
        <v>152</v>
      </c>
      <c r="BH35" s="476">
        <v>165</v>
      </c>
      <c r="BI35" s="476">
        <v>164</v>
      </c>
      <c r="BJ35" s="476">
        <v>139</v>
      </c>
      <c r="BK35" s="476">
        <v>159</v>
      </c>
      <c r="BL35" s="476">
        <v>134</v>
      </c>
      <c r="BM35" s="476">
        <v>179</v>
      </c>
      <c r="BN35" s="476">
        <v>150</v>
      </c>
      <c r="BO35" s="476">
        <v>192</v>
      </c>
      <c r="BP35" s="476">
        <v>134</v>
      </c>
      <c r="BQ35" s="476">
        <v>126</v>
      </c>
      <c r="BR35" s="476">
        <v>143</v>
      </c>
      <c r="BS35" s="476">
        <v>132</v>
      </c>
      <c r="BT35" s="476">
        <v>128</v>
      </c>
      <c r="BU35" s="476">
        <v>100</v>
      </c>
      <c r="BV35" s="476">
        <v>135</v>
      </c>
      <c r="BW35" s="476">
        <v>117</v>
      </c>
      <c r="BX35" s="476">
        <v>107</v>
      </c>
      <c r="BY35" s="476">
        <v>82</v>
      </c>
      <c r="BZ35" s="476">
        <v>77</v>
      </c>
      <c r="CA35" s="476">
        <v>88</v>
      </c>
      <c r="CB35" s="476">
        <v>70</v>
      </c>
      <c r="CC35" s="476">
        <v>56</v>
      </c>
      <c r="CD35" s="476">
        <v>57</v>
      </c>
      <c r="CE35" s="476">
        <v>41</v>
      </c>
      <c r="CF35" s="476">
        <v>65</v>
      </c>
      <c r="CG35" s="476">
        <v>54</v>
      </c>
      <c r="CH35" s="476">
        <v>48</v>
      </c>
      <c r="CI35" s="476">
        <v>33</v>
      </c>
      <c r="CJ35" s="476">
        <v>29</v>
      </c>
      <c r="CK35" s="466">
        <v>25</v>
      </c>
      <c r="CL35" s="466">
        <v>30</v>
      </c>
      <c r="CM35" s="466">
        <v>17</v>
      </c>
      <c r="CN35" s="466">
        <v>27</v>
      </c>
      <c r="CO35" s="466">
        <v>48</v>
      </c>
      <c r="CP35" s="463"/>
      <c r="CQ35" s="463"/>
      <c r="CR35" s="463"/>
      <c r="CS35" s="463"/>
      <c r="CT35" s="463"/>
      <c r="CU35" s="463"/>
      <c r="CV35" s="463"/>
      <c r="CW35" s="463"/>
      <c r="CX35" s="463"/>
      <c r="CY35" s="463"/>
      <c r="CZ35" s="463"/>
      <c r="DA35" s="463"/>
    </row>
    <row r="36" spans="1:105" ht="12.75" hidden="1">
      <c r="A36" s="475" t="s">
        <v>43</v>
      </c>
      <c r="B36" s="476">
        <v>11788</v>
      </c>
      <c r="C36" s="476">
        <v>152</v>
      </c>
      <c r="D36" s="476">
        <v>167</v>
      </c>
      <c r="E36" s="476">
        <v>147</v>
      </c>
      <c r="F36" s="476">
        <v>133</v>
      </c>
      <c r="G36" s="476">
        <v>149</v>
      </c>
      <c r="H36" s="476">
        <v>133</v>
      </c>
      <c r="I36" s="476">
        <v>155</v>
      </c>
      <c r="J36" s="476">
        <v>148</v>
      </c>
      <c r="K36" s="476">
        <v>139</v>
      </c>
      <c r="L36" s="476">
        <v>141</v>
      </c>
      <c r="M36" s="476">
        <v>125</v>
      </c>
      <c r="N36" s="476">
        <v>160</v>
      </c>
      <c r="O36" s="476">
        <v>138</v>
      </c>
      <c r="P36" s="476">
        <v>142</v>
      </c>
      <c r="Q36" s="476">
        <v>143</v>
      </c>
      <c r="R36" s="476">
        <v>152</v>
      </c>
      <c r="S36" s="476">
        <v>164</v>
      </c>
      <c r="T36" s="476">
        <v>175</v>
      </c>
      <c r="U36" s="476">
        <v>150</v>
      </c>
      <c r="V36" s="476">
        <v>159</v>
      </c>
      <c r="W36" s="476">
        <v>106</v>
      </c>
      <c r="X36" s="476">
        <v>121</v>
      </c>
      <c r="Y36" s="476">
        <v>137</v>
      </c>
      <c r="Z36" s="476">
        <v>142</v>
      </c>
      <c r="AA36" s="476">
        <v>157</v>
      </c>
      <c r="AB36" s="476">
        <v>145</v>
      </c>
      <c r="AC36" s="476">
        <v>128</v>
      </c>
      <c r="AD36" s="476">
        <v>115</v>
      </c>
      <c r="AE36" s="476">
        <v>130</v>
      </c>
      <c r="AF36" s="476">
        <v>149</v>
      </c>
      <c r="AG36" s="476">
        <v>142</v>
      </c>
      <c r="AH36" s="476">
        <v>131</v>
      </c>
      <c r="AI36" s="476">
        <v>150</v>
      </c>
      <c r="AJ36" s="476">
        <v>122</v>
      </c>
      <c r="AK36" s="476">
        <v>158</v>
      </c>
      <c r="AL36" s="476">
        <v>138</v>
      </c>
      <c r="AM36" s="476">
        <v>150</v>
      </c>
      <c r="AN36" s="476">
        <v>152</v>
      </c>
      <c r="AO36" s="476">
        <v>177</v>
      </c>
      <c r="AP36" s="476">
        <v>170</v>
      </c>
      <c r="AQ36" s="476">
        <v>149</v>
      </c>
      <c r="AR36" s="476">
        <v>164</v>
      </c>
      <c r="AS36" s="476">
        <v>160</v>
      </c>
      <c r="AT36" s="476">
        <v>169</v>
      </c>
      <c r="AU36" s="476">
        <v>175</v>
      </c>
      <c r="AV36" s="476">
        <v>207</v>
      </c>
      <c r="AW36" s="476">
        <v>186</v>
      </c>
      <c r="AX36" s="476">
        <v>188</v>
      </c>
      <c r="AY36" s="476">
        <v>195</v>
      </c>
      <c r="AZ36" s="476">
        <v>173</v>
      </c>
      <c r="BA36" s="476">
        <v>193</v>
      </c>
      <c r="BB36" s="476">
        <v>161</v>
      </c>
      <c r="BC36" s="476">
        <v>170</v>
      </c>
      <c r="BD36" s="476">
        <v>173</v>
      </c>
      <c r="BE36" s="476">
        <v>145</v>
      </c>
      <c r="BF36" s="476">
        <v>165</v>
      </c>
      <c r="BG36" s="476">
        <v>171</v>
      </c>
      <c r="BH36" s="476">
        <v>164</v>
      </c>
      <c r="BI36" s="476">
        <v>140</v>
      </c>
      <c r="BJ36" s="476">
        <v>171</v>
      </c>
      <c r="BK36" s="476">
        <v>161</v>
      </c>
      <c r="BL36" s="476">
        <v>170</v>
      </c>
      <c r="BM36" s="476">
        <v>158</v>
      </c>
      <c r="BN36" s="476">
        <v>173</v>
      </c>
      <c r="BO36" s="476">
        <v>190</v>
      </c>
      <c r="BP36" s="476">
        <v>126</v>
      </c>
      <c r="BQ36" s="476">
        <v>114</v>
      </c>
      <c r="BR36" s="476">
        <v>126</v>
      </c>
      <c r="BS36" s="476">
        <v>134</v>
      </c>
      <c r="BT36" s="476">
        <v>110</v>
      </c>
      <c r="BU36" s="476">
        <v>89</v>
      </c>
      <c r="BV36" s="476">
        <v>105</v>
      </c>
      <c r="BW36" s="476">
        <v>93</v>
      </c>
      <c r="BX36" s="476">
        <v>82</v>
      </c>
      <c r="BY36" s="476">
        <v>81</v>
      </c>
      <c r="BZ36" s="476">
        <v>78</v>
      </c>
      <c r="CA36" s="476">
        <v>67</v>
      </c>
      <c r="CB36" s="476">
        <v>74</v>
      </c>
      <c r="CC36" s="476">
        <v>47</v>
      </c>
      <c r="CD36" s="476">
        <v>48</v>
      </c>
      <c r="CE36" s="476">
        <v>62</v>
      </c>
      <c r="CF36" s="476">
        <v>43</v>
      </c>
      <c r="CG36" s="476">
        <v>44</v>
      </c>
      <c r="CH36" s="476">
        <v>28</v>
      </c>
      <c r="CI36" s="476">
        <v>32</v>
      </c>
      <c r="CJ36" s="476">
        <v>24</v>
      </c>
      <c r="CK36" s="466">
        <v>28</v>
      </c>
      <c r="CL36" s="466">
        <v>20</v>
      </c>
      <c r="CM36" s="466">
        <v>18</v>
      </c>
      <c r="CN36" s="466">
        <v>6</v>
      </c>
      <c r="CO36" s="466">
        <v>46</v>
      </c>
      <c r="CP36" s="463"/>
      <c r="CQ36" s="463"/>
      <c r="CR36" s="463"/>
      <c r="CS36" s="463"/>
      <c r="CT36" s="463"/>
      <c r="CU36" s="463"/>
      <c r="CV36" s="463"/>
      <c r="CW36" s="463"/>
      <c r="CX36" s="463"/>
      <c r="CY36" s="463"/>
      <c r="CZ36" s="463"/>
      <c r="DA36" s="463"/>
    </row>
    <row r="37" spans="1:105" ht="12.75" hidden="1">
      <c r="A37" s="475" t="s">
        <v>44</v>
      </c>
      <c r="B37" s="476">
        <v>198643</v>
      </c>
      <c r="C37" s="476">
        <v>2214</v>
      </c>
      <c r="D37" s="476">
        <v>2105</v>
      </c>
      <c r="E37" s="476">
        <v>2232</v>
      </c>
      <c r="F37" s="476">
        <v>2155</v>
      </c>
      <c r="G37" s="476">
        <v>2100</v>
      </c>
      <c r="H37" s="476">
        <v>1976</v>
      </c>
      <c r="I37" s="476">
        <v>2156</v>
      </c>
      <c r="J37" s="476">
        <v>2099</v>
      </c>
      <c r="K37" s="476">
        <v>2050</v>
      </c>
      <c r="L37" s="476">
        <v>2041</v>
      </c>
      <c r="M37" s="476">
        <v>2204</v>
      </c>
      <c r="N37" s="476">
        <v>2275</v>
      </c>
      <c r="O37" s="476">
        <v>2266</v>
      </c>
      <c r="P37" s="476">
        <v>2439</v>
      </c>
      <c r="Q37" s="476">
        <v>2501</v>
      </c>
      <c r="R37" s="476">
        <v>2433</v>
      </c>
      <c r="S37" s="476">
        <v>2410</v>
      </c>
      <c r="T37" s="476">
        <v>2601</v>
      </c>
      <c r="U37" s="476">
        <v>2740</v>
      </c>
      <c r="V37" s="476">
        <v>3047</v>
      </c>
      <c r="W37" s="476">
        <v>3233</v>
      </c>
      <c r="X37" s="476">
        <v>2871</v>
      </c>
      <c r="Y37" s="476">
        <v>2938</v>
      </c>
      <c r="Z37" s="476">
        <v>2848</v>
      </c>
      <c r="AA37" s="476">
        <v>2765</v>
      </c>
      <c r="AB37" s="476">
        <v>2671</v>
      </c>
      <c r="AC37" s="476">
        <v>2660</v>
      </c>
      <c r="AD37" s="476">
        <v>2536</v>
      </c>
      <c r="AE37" s="476">
        <v>2540</v>
      </c>
      <c r="AF37" s="476">
        <v>2513</v>
      </c>
      <c r="AG37" s="476">
        <v>2417</v>
      </c>
      <c r="AH37" s="476">
        <v>2276</v>
      </c>
      <c r="AI37" s="476">
        <v>2299</v>
      </c>
      <c r="AJ37" s="476">
        <v>2095</v>
      </c>
      <c r="AK37" s="476">
        <v>2037</v>
      </c>
      <c r="AL37" s="476">
        <v>2133</v>
      </c>
      <c r="AM37" s="476">
        <v>2045</v>
      </c>
      <c r="AN37" s="476">
        <v>2088</v>
      </c>
      <c r="AO37" s="476">
        <v>2289</v>
      </c>
      <c r="AP37" s="476">
        <v>2499</v>
      </c>
      <c r="AQ37" s="476">
        <v>2627</v>
      </c>
      <c r="AR37" s="476">
        <v>2651</v>
      </c>
      <c r="AS37" s="476">
        <v>2752</v>
      </c>
      <c r="AT37" s="476">
        <v>2740</v>
      </c>
      <c r="AU37" s="476">
        <v>2834</v>
      </c>
      <c r="AV37" s="476">
        <v>3024</v>
      </c>
      <c r="AW37" s="476">
        <v>3072</v>
      </c>
      <c r="AX37" s="476">
        <v>3071</v>
      </c>
      <c r="AY37" s="476">
        <v>3052</v>
      </c>
      <c r="AZ37" s="476">
        <v>3030</v>
      </c>
      <c r="BA37" s="476">
        <v>2810</v>
      </c>
      <c r="BB37" s="476">
        <v>2820</v>
      </c>
      <c r="BC37" s="476">
        <v>2837</v>
      </c>
      <c r="BD37" s="476">
        <v>2818</v>
      </c>
      <c r="BE37" s="476">
        <v>2718</v>
      </c>
      <c r="BF37" s="476">
        <v>2568</v>
      </c>
      <c r="BG37" s="476">
        <v>2557</v>
      </c>
      <c r="BH37" s="476">
        <v>2508</v>
      </c>
      <c r="BI37" s="476">
        <v>2616</v>
      </c>
      <c r="BJ37" s="476">
        <v>2416</v>
      </c>
      <c r="BK37" s="476">
        <v>2507</v>
      </c>
      <c r="BL37" s="476">
        <v>2586</v>
      </c>
      <c r="BM37" s="476">
        <v>2611</v>
      </c>
      <c r="BN37" s="476">
        <v>2805</v>
      </c>
      <c r="BO37" s="476">
        <v>3076</v>
      </c>
      <c r="BP37" s="476">
        <v>2303</v>
      </c>
      <c r="BQ37" s="476">
        <v>2079</v>
      </c>
      <c r="BR37" s="476">
        <v>2117</v>
      </c>
      <c r="BS37" s="476">
        <v>1989</v>
      </c>
      <c r="BT37" s="476">
        <v>1871</v>
      </c>
      <c r="BU37" s="476">
        <v>1735</v>
      </c>
      <c r="BV37" s="476">
        <v>1854</v>
      </c>
      <c r="BW37" s="476">
        <v>1780</v>
      </c>
      <c r="BX37" s="476">
        <v>1680</v>
      </c>
      <c r="BY37" s="476">
        <v>1619</v>
      </c>
      <c r="BZ37" s="476">
        <v>1530</v>
      </c>
      <c r="CA37" s="476">
        <v>1491</v>
      </c>
      <c r="CB37" s="476">
        <v>1384</v>
      </c>
      <c r="CC37" s="476">
        <v>1254</v>
      </c>
      <c r="CD37" s="476">
        <v>1234</v>
      </c>
      <c r="CE37" s="476">
        <v>1187</v>
      </c>
      <c r="CF37" s="476">
        <v>1036</v>
      </c>
      <c r="CG37" s="476">
        <v>892</v>
      </c>
      <c r="CH37" s="476">
        <v>816</v>
      </c>
      <c r="CI37" s="476">
        <v>687</v>
      </c>
      <c r="CJ37" s="476">
        <v>616</v>
      </c>
      <c r="CK37" s="466">
        <v>513</v>
      </c>
      <c r="CL37" s="466">
        <v>460</v>
      </c>
      <c r="CM37" s="466">
        <v>400</v>
      </c>
      <c r="CN37" s="466">
        <v>317</v>
      </c>
      <c r="CO37" s="466">
        <v>896</v>
      </c>
      <c r="CP37" s="463"/>
      <c r="CQ37" s="463"/>
      <c r="CR37" s="463"/>
      <c r="CS37" s="463"/>
      <c r="CT37" s="463"/>
      <c r="CU37" s="463"/>
      <c r="CV37" s="463"/>
      <c r="CW37" s="463"/>
      <c r="CX37" s="463"/>
      <c r="CY37" s="463"/>
      <c r="CZ37" s="463"/>
      <c r="DA37" s="463"/>
    </row>
    <row r="38" spans="1:105" ht="12.75" hidden="1">
      <c r="A38" s="475" t="s">
        <v>45</v>
      </c>
      <c r="B38" s="476">
        <v>13652</v>
      </c>
      <c r="C38" s="476">
        <v>126</v>
      </c>
      <c r="D38" s="476">
        <v>135</v>
      </c>
      <c r="E38" s="476">
        <v>148</v>
      </c>
      <c r="F38" s="476">
        <v>150</v>
      </c>
      <c r="G38" s="476">
        <v>148</v>
      </c>
      <c r="H38" s="476">
        <v>158</v>
      </c>
      <c r="I38" s="476">
        <v>140</v>
      </c>
      <c r="J38" s="476">
        <v>150</v>
      </c>
      <c r="K38" s="476">
        <v>146</v>
      </c>
      <c r="L38" s="476">
        <v>122</v>
      </c>
      <c r="M38" s="476">
        <v>135</v>
      </c>
      <c r="N38" s="476">
        <v>154</v>
      </c>
      <c r="O38" s="476">
        <v>161</v>
      </c>
      <c r="P38" s="476">
        <v>141</v>
      </c>
      <c r="Q38" s="476">
        <v>187</v>
      </c>
      <c r="R38" s="476">
        <v>174</v>
      </c>
      <c r="S38" s="476">
        <v>153</v>
      </c>
      <c r="T38" s="476">
        <v>175</v>
      </c>
      <c r="U38" s="476">
        <v>128</v>
      </c>
      <c r="V38" s="476">
        <v>155</v>
      </c>
      <c r="W38" s="476">
        <v>119</v>
      </c>
      <c r="X38" s="476">
        <v>138</v>
      </c>
      <c r="Y38" s="476">
        <v>152</v>
      </c>
      <c r="Z38" s="476">
        <v>131</v>
      </c>
      <c r="AA38" s="476">
        <v>150</v>
      </c>
      <c r="AB38" s="476">
        <v>129</v>
      </c>
      <c r="AC38" s="476">
        <v>133</v>
      </c>
      <c r="AD38" s="476">
        <v>118</v>
      </c>
      <c r="AE38" s="476">
        <v>119</v>
      </c>
      <c r="AF38" s="476">
        <v>140</v>
      </c>
      <c r="AG38" s="476">
        <v>125</v>
      </c>
      <c r="AH38" s="476">
        <v>122</v>
      </c>
      <c r="AI38" s="476">
        <v>144</v>
      </c>
      <c r="AJ38" s="476">
        <v>123</v>
      </c>
      <c r="AK38" s="476">
        <v>144</v>
      </c>
      <c r="AL38" s="476">
        <v>152</v>
      </c>
      <c r="AM38" s="476">
        <v>153</v>
      </c>
      <c r="AN38" s="476">
        <v>140</v>
      </c>
      <c r="AO38" s="476">
        <v>174</v>
      </c>
      <c r="AP38" s="476">
        <v>195</v>
      </c>
      <c r="AQ38" s="476">
        <v>206</v>
      </c>
      <c r="AR38" s="476">
        <v>193</v>
      </c>
      <c r="AS38" s="476">
        <v>221</v>
      </c>
      <c r="AT38" s="476">
        <v>210</v>
      </c>
      <c r="AU38" s="476">
        <v>218</v>
      </c>
      <c r="AV38" s="476">
        <v>191</v>
      </c>
      <c r="AW38" s="476">
        <v>200</v>
      </c>
      <c r="AX38" s="476">
        <v>217</v>
      </c>
      <c r="AY38" s="476">
        <v>209</v>
      </c>
      <c r="AZ38" s="476">
        <v>233</v>
      </c>
      <c r="BA38" s="476">
        <v>206</v>
      </c>
      <c r="BB38" s="476">
        <v>210</v>
      </c>
      <c r="BC38" s="476">
        <v>223</v>
      </c>
      <c r="BD38" s="476">
        <v>191</v>
      </c>
      <c r="BE38" s="476">
        <v>210</v>
      </c>
      <c r="BF38" s="476">
        <v>188</v>
      </c>
      <c r="BG38" s="476">
        <v>206</v>
      </c>
      <c r="BH38" s="476">
        <v>185</v>
      </c>
      <c r="BI38" s="476">
        <v>215</v>
      </c>
      <c r="BJ38" s="476">
        <v>200</v>
      </c>
      <c r="BK38" s="476">
        <v>188</v>
      </c>
      <c r="BL38" s="476">
        <v>238</v>
      </c>
      <c r="BM38" s="476">
        <v>229</v>
      </c>
      <c r="BN38" s="476">
        <v>237</v>
      </c>
      <c r="BO38" s="476">
        <v>237</v>
      </c>
      <c r="BP38" s="476">
        <v>197</v>
      </c>
      <c r="BQ38" s="476">
        <v>164</v>
      </c>
      <c r="BR38" s="476">
        <v>187</v>
      </c>
      <c r="BS38" s="476">
        <v>150</v>
      </c>
      <c r="BT38" s="476">
        <v>160</v>
      </c>
      <c r="BU38" s="476">
        <v>139</v>
      </c>
      <c r="BV38" s="476">
        <v>143</v>
      </c>
      <c r="BW38" s="476">
        <v>162</v>
      </c>
      <c r="BX38" s="476">
        <v>144</v>
      </c>
      <c r="BY38" s="476">
        <v>119</v>
      </c>
      <c r="BZ38" s="476">
        <v>105</v>
      </c>
      <c r="CA38" s="476">
        <v>120</v>
      </c>
      <c r="CB38" s="476">
        <v>102</v>
      </c>
      <c r="CC38" s="476">
        <v>90</v>
      </c>
      <c r="CD38" s="476">
        <v>82</v>
      </c>
      <c r="CE38" s="476">
        <v>69</v>
      </c>
      <c r="CF38" s="476">
        <v>61</v>
      </c>
      <c r="CG38" s="476">
        <v>84</v>
      </c>
      <c r="CH38" s="476">
        <v>59</v>
      </c>
      <c r="CI38" s="476">
        <v>57</v>
      </c>
      <c r="CJ38" s="476">
        <v>48</v>
      </c>
      <c r="CK38" s="466">
        <v>37</v>
      </c>
      <c r="CL38" s="466">
        <v>32</v>
      </c>
      <c r="CM38" s="466">
        <v>25</v>
      </c>
      <c r="CN38" s="466">
        <v>24</v>
      </c>
      <c r="CO38" s="466">
        <v>44</v>
      </c>
      <c r="CP38" s="463"/>
      <c r="CQ38" s="463"/>
      <c r="CR38" s="463"/>
      <c r="CS38" s="463"/>
      <c r="CT38" s="463"/>
      <c r="CU38" s="463"/>
      <c r="CV38" s="463"/>
      <c r="CW38" s="463"/>
      <c r="CX38" s="463"/>
      <c r="CY38" s="463"/>
      <c r="CZ38" s="463"/>
      <c r="DA38" s="463"/>
    </row>
    <row r="39" spans="1:105" ht="12.75" hidden="1">
      <c r="A39" s="467"/>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c r="BT39" s="467"/>
      <c r="BU39" s="467"/>
      <c r="BV39" s="467"/>
      <c r="BW39" s="467"/>
      <c r="BX39" s="467"/>
      <c r="BY39" s="467"/>
      <c r="BZ39" s="467"/>
      <c r="CA39" s="467"/>
      <c r="CB39" s="467"/>
      <c r="CC39" s="467"/>
      <c r="CD39" s="467"/>
      <c r="CE39" s="467"/>
      <c r="CF39" s="467"/>
      <c r="CG39" s="467"/>
      <c r="CH39" s="467"/>
      <c r="CI39" s="467"/>
      <c r="CJ39" s="467"/>
      <c r="CK39" s="467"/>
      <c r="CL39" s="467"/>
      <c r="CM39" s="467"/>
      <c r="CN39" s="467"/>
      <c r="CO39" s="467"/>
      <c r="CP39" s="463"/>
      <c r="CQ39" s="463"/>
      <c r="CR39" s="463"/>
      <c r="CS39" s="463"/>
      <c r="CT39" s="463"/>
      <c r="CU39" s="463"/>
      <c r="CV39" s="463"/>
      <c r="CW39" s="463"/>
      <c r="CX39" s="463"/>
      <c r="CY39" s="463"/>
      <c r="CZ39" s="463"/>
      <c r="DA39" s="463"/>
    </row>
    <row r="40" spans="1:105" ht="12.75" hidden="1">
      <c r="A40" s="467"/>
      <c r="B40" s="467"/>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8"/>
      <c r="AG40" s="468"/>
      <c r="AH40" s="468"/>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8"/>
      <c r="BJ40" s="468"/>
      <c r="BK40" s="468"/>
      <c r="BL40" s="467"/>
      <c r="BM40" s="467"/>
      <c r="BN40" s="467"/>
      <c r="BO40" s="467"/>
      <c r="BP40" s="467"/>
      <c r="BQ40" s="467"/>
      <c r="BR40" s="467"/>
      <c r="BS40" s="467"/>
      <c r="BT40" s="467"/>
      <c r="BU40" s="467"/>
      <c r="BV40" s="467"/>
      <c r="BW40" s="467"/>
      <c r="BX40" s="467"/>
      <c r="BY40" s="467"/>
      <c r="BZ40" s="467"/>
      <c r="CA40" s="467"/>
      <c r="CB40" s="467"/>
      <c r="CC40" s="467"/>
      <c r="CD40" s="467"/>
      <c r="CE40" s="467"/>
      <c r="CF40" s="467"/>
      <c r="CG40" s="467"/>
      <c r="CH40" s="467"/>
      <c r="CI40" s="467"/>
      <c r="CJ40" s="467"/>
      <c r="CK40" s="467"/>
      <c r="CL40" s="467"/>
      <c r="CM40" s="803" t="s">
        <v>579</v>
      </c>
      <c r="CN40" s="803"/>
      <c r="CO40" s="803"/>
      <c r="CP40" s="463"/>
      <c r="CQ40" s="463"/>
      <c r="CR40" s="463"/>
      <c r="CS40" s="463"/>
      <c r="CT40" s="463"/>
      <c r="CU40" s="463"/>
      <c r="CV40" s="463"/>
      <c r="CW40" s="463"/>
      <c r="CX40" s="463"/>
      <c r="CY40" s="463"/>
      <c r="CZ40" s="463"/>
      <c r="DA40" s="463"/>
    </row>
    <row r="41" spans="1:105" ht="12.75" hidden="1">
      <c r="A41" s="464" t="s">
        <v>60</v>
      </c>
      <c r="B41" s="473" t="s">
        <v>133</v>
      </c>
      <c r="C41" s="473">
        <v>0</v>
      </c>
      <c r="D41" s="473">
        <v>1</v>
      </c>
      <c r="E41" s="473">
        <v>2</v>
      </c>
      <c r="F41" s="473">
        <v>3</v>
      </c>
      <c r="G41" s="473">
        <v>4</v>
      </c>
      <c r="H41" s="473">
        <v>5</v>
      </c>
      <c r="I41" s="473">
        <v>6</v>
      </c>
      <c r="J41" s="473">
        <v>7</v>
      </c>
      <c r="K41" s="473">
        <v>8</v>
      </c>
      <c r="L41" s="473">
        <v>9</v>
      </c>
      <c r="M41" s="473">
        <v>10</v>
      </c>
      <c r="N41" s="473">
        <v>11</v>
      </c>
      <c r="O41" s="473">
        <v>12</v>
      </c>
      <c r="P41" s="473">
        <v>13</v>
      </c>
      <c r="Q41" s="473">
        <v>14</v>
      </c>
      <c r="R41" s="473">
        <v>15</v>
      </c>
      <c r="S41" s="473">
        <v>16</v>
      </c>
      <c r="T41" s="473">
        <v>17</v>
      </c>
      <c r="U41" s="474">
        <v>18</v>
      </c>
      <c r="V41" s="473">
        <v>19</v>
      </c>
      <c r="W41" s="473">
        <v>20</v>
      </c>
      <c r="X41" s="473">
        <v>21</v>
      </c>
      <c r="Y41" s="473">
        <v>22</v>
      </c>
      <c r="Z41" s="473">
        <v>23</v>
      </c>
      <c r="AA41" s="473">
        <v>24</v>
      </c>
      <c r="AB41" s="473">
        <v>25</v>
      </c>
      <c r="AC41" s="473">
        <v>26</v>
      </c>
      <c r="AD41" s="473">
        <v>27</v>
      </c>
      <c r="AE41" s="473">
        <v>28</v>
      </c>
      <c r="AF41" s="473">
        <v>29</v>
      </c>
      <c r="AG41" s="473">
        <v>30</v>
      </c>
      <c r="AH41" s="473">
        <v>31</v>
      </c>
      <c r="AI41" s="473">
        <v>32</v>
      </c>
      <c r="AJ41" s="473">
        <v>33</v>
      </c>
      <c r="AK41" s="473">
        <v>34</v>
      </c>
      <c r="AL41" s="473">
        <v>35</v>
      </c>
      <c r="AM41" s="473">
        <v>36</v>
      </c>
      <c r="AN41" s="473">
        <v>37</v>
      </c>
      <c r="AO41" s="473">
        <v>38</v>
      </c>
      <c r="AP41" s="473">
        <v>39</v>
      </c>
      <c r="AQ41" s="473">
        <v>40</v>
      </c>
      <c r="AR41" s="473">
        <v>41</v>
      </c>
      <c r="AS41" s="473">
        <v>42</v>
      </c>
      <c r="AT41" s="473">
        <v>43</v>
      </c>
      <c r="AU41" s="473">
        <v>44</v>
      </c>
      <c r="AV41" s="473">
        <v>45</v>
      </c>
      <c r="AW41" s="473">
        <v>46</v>
      </c>
      <c r="AX41" s="473">
        <v>47</v>
      </c>
      <c r="AY41" s="473">
        <v>48</v>
      </c>
      <c r="AZ41" s="473">
        <v>49</v>
      </c>
      <c r="BA41" s="473">
        <v>50</v>
      </c>
      <c r="BB41" s="473">
        <v>51</v>
      </c>
      <c r="BC41" s="473">
        <v>52</v>
      </c>
      <c r="BD41" s="473">
        <v>53</v>
      </c>
      <c r="BE41" s="473">
        <v>54</v>
      </c>
      <c r="BF41" s="473">
        <v>55</v>
      </c>
      <c r="BG41" s="473">
        <v>56</v>
      </c>
      <c r="BH41" s="473">
        <v>57</v>
      </c>
      <c r="BI41" s="473">
        <v>58</v>
      </c>
      <c r="BJ41" s="473">
        <v>59</v>
      </c>
      <c r="BK41" s="473">
        <v>60</v>
      </c>
      <c r="BL41" s="473">
        <v>61</v>
      </c>
      <c r="BM41" s="473">
        <v>62</v>
      </c>
      <c r="BN41" s="473">
        <v>63</v>
      </c>
      <c r="BO41" s="473">
        <v>64</v>
      </c>
      <c r="BP41" s="473">
        <v>65</v>
      </c>
      <c r="BQ41" s="473">
        <v>66</v>
      </c>
      <c r="BR41" s="473">
        <v>67</v>
      </c>
      <c r="BS41" s="473">
        <v>68</v>
      </c>
      <c r="BT41" s="473">
        <v>69</v>
      </c>
      <c r="BU41" s="473">
        <v>70</v>
      </c>
      <c r="BV41" s="473">
        <v>71</v>
      </c>
      <c r="BW41" s="473">
        <v>72</v>
      </c>
      <c r="BX41" s="473">
        <v>73</v>
      </c>
      <c r="BY41" s="473">
        <v>74</v>
      </c>
      <c r="BZ41" s="473">
        <v>75</v>
      </c>
      <c r="CA41" s="473">
        <v>76</v>
      </c>
      <c r="CB41" s="473">
        <v>77</v>
      </c>
      <c r="CC41" s="473">
        <v>78</v>
      </c>
      <c r="CD41" s="473">
        <v>79</v>
      </c>
      <c r="CE41" s="473">
        <v>80</v>
      </c>
      <c r="CF41" s="473">
        <v>81</v>
      </c>
      <c r="CG41" s="473">
        <v>82</v>
      </c>
      <c r="CH41" s="473">
        <v>83</v>
      </c>
      <c r="CI41" s="473">
        <v>84</v>
      </c>
      <c r="CJ41" s="473">
        <v>85</v>
      </c>
      <c r="CK41" s="473">
        <v>86</v>
      </c>
      <c r="CL41" s="473">
        <v>87</v>
      </c>
      <c r="CM41" s="473">
        <v>88</v>
      </c>
      <c r="CN41" s="473">
        <v>89</v>
      </c>
      <c r="CO41" s="473" t="s">
        <v>152</v>
      </c>
      <c r="CP41" s="463"/>
      <c r="CQ41" s="463"/>
      <c r="CR41" s="463"/>
      <c r="CS41" s="463"/>
      <c r="CT41" s="463"/>
      <c r="CU41" s="463"/>
      <c r="CV41" s="463"/>
      <c r="CW41" s="463"/>
      <c r="CX41" s="463"/>
      <c r="CY41" s="463"/>
      <c r="CZ41" s="463"/>
      <c r="DA41" s="463"/>
    </row>
    <row r="42" spans="1:105" ht="12.75" hidden="1">
      <c r="A42" s="464" t="s">
        <v>33</v>
      </c>
      <c r="B42" s="476">
        <v>2729600</v>
      </c>
      <c r="C42" s="476">
        <v>29488</v>
      </c>
      <c r="D42" s="476">
        <v>28294</v>
      </c>
      <c r="E42" s="476">
        <v>29190</v>
      </c>
      <c r="F42" s="476">
        <v>29061</v>
      </c>
      <c r="G42" s="476">
        <v>27807</v>
      </c>
      <c r="H42" s="476">
        <v>27372</v>
      </c>
      <c r="I42" s="476">
        <v>26912</v>
      </c>
      <c r="J42" s="476">
        <v>26373</v>
      </c>
      <c r="K42" s="476">
        <v>25846</v>
      </c>
      <c r="L42" s="476">
        <v>25804</v>
      </c>
      <c r="M42" s="476">
        <v>26930</v>
      </c>
      <c r="N42" s="476">
        <v>27206</v>
      </c>
      <c r="O42" s="476">
        <v>28397</v>
      </c>
      <c r="P42" s="476">
        <v>29033</v>
      </c>
      <c r="Q42" s="476">
        <v>29934</v>
      </c>
      <c r="R42" s="476">
        <v>29584</v>
      </c>
      <c r="S42" s="476">
        <v>30055</v>
      </c>
      <c r="T42" s="476">
        <v>31165</v>
      </c>
      <c r="U42" s="476">
        <v>33036</v>
      </c>
      <c r="V42" s="476">
        <v>36620</v>
      </c>
      <c r="W42" s="476">
        <v>37513</v>
      </c>
      <c r="X42" s="476">
        <v>36386</v>
      </c>
      <c r="Y42" s="476">
        <v>36450</v>
      </c>
      <c r="Z42" s="476">
        <v>37038</v>
      </c>
      <c r="AA42" s="476">
        <v>36098</v>
      </c>
      <c r="AB42" s="476">
        <v>35492</v>
      </c>
      <c r="AC42" s="476">
        <v>35491</v>
      </c>
      <c r="AD42" s="476">
        <v>34274</v>
      </c>
      <c r="AE42" s="476">
        <v>35002</v>
      </c>
      <c r="AF42" s="476">
        <v>35698</v>
      </c>
      <c r="AG42" s="476">
        <v>35146</v>
      </c>
      <c r="AH42" s="476">
        <v>34479</v>
      </c>
      <c r="AI42" s="476">
        <v>33073</v>
      </c>
      <c r="AJ42" s="476">
        <v>31212</v>
      </c>
      <c r="AK42" s="476">
        <v>30232</v>
      </c>
      <c r="AL42" s="476">
        <v>32242</v>
      </c>
      <c r="AM42" s="476">
        <v>32892</v>
      </c>
      <c r="AN42" s="476">
        <v>33168</v>
      </c>
      <c r="AO42" s="476">
        <v>35265</v>
      </c>
      <c r="AP42" s="476">
        <v>38065</v>
      </c>
      <c r="AQ42" s="476">
        <v>39755</v>
      </c>
      <c r="AR42" s="476">
        <v>39275</v>
      </c>
      <c r="AS42" s="476">
        <v>40695</v>
      </c>
      <c r="AT42" s="476">
        <v>41588</v>
      </c>
      <c r="AU42" s="476">
        <v>41478</v>
      </c>
      <c r="AV42" s="476">
        <v>41500</v>
      </c>
      <c r="AW42" s="476">
        <v>42830</v>
      </c>
      <c r="AX42" s="476">
        <v>42788</v>
      </c>
      <c r="AY42" s="476">
        <v>42389</v>
      </c>
      <c r="AZ42" s="476">
        <v>41054</v>
      </c>
      <c r="BA42" s="476">
        <v>40323</v>
      </c>
      <c r="BB42" s="476">
        <v>38809</v>
      </c>
      <c r="BC42" s="476">
        <v>38896</v>
      </c>
      <c r="BD42" s="476">
        <v>37861</v>
      </c>
      <c r="BE42" s="476">
        <v>36731</v>
      </c>
      <c r="BF42" s="476">
        <v>35637</v>
      </c>
      <c r="BG42" s="476">
        <v>34292</v>
      </c>
      <c r="BH42" s="476">
        <v>33842</v>
      </c>
      <c r="BI42" s="476">
        <v>33239</v>
      </c>
      <c r="BJ42" s="476">
        <v>32154</v>
      </c>
      <c r="BK42" s="476">
        <v>32717</v>
      </c>
      <c r="BL42" s="476">
        <v>32585</v>
      </c>
      <c r="BM42" s="476">
        <v>33718</v>
      </c>
      <c r="BN42" s="476">
        <v>34827</v>
      </c>
      <c r="BO42" s="476">
        <v>37988</v>
      </c>
      <c r="BP42" s="476">
        <v>28758</v>
      </c>
      <c r="BQ42" s="476">
        <v>27718</v>
      </c>
      <c r="BR42" s="476">
        <v>28097</v>
      </c>
      <c r="BS42" s="476">
        <v>27702</v>
      </c>
      <c r="BT42" s="476">
        <v>25723</v>
      </c>
      <c r="BU42" s="476">
        <v>24164</v>
      </c>
      <c r="BV42" s="476">
        <v>24691</v>
      </c>
      <c r="BW42" s="476">
        <v>24184</v>
      </c>
      <c r="BX42" s="476">
        <v>23655</v>
      </c>
      <c r="BY42" s="476">
        <v>23009</v>
      </c>
      <c r="BZ42" s="476">
        <v>22244</v>
      </c>
      <c r="CA42" s="476">
        <v>21406</v>
      </c>
      <c r="CB42" s="476">
        <v>20067</v>
      </c>
      <c r="CC42" s="476">
        <v>19046</v>
      </c>
      <c r="CD42" s="476">
        <v>18993</v>
      </c>
      <c r="CE42" s="476">
        <v>17802</v>
      </c>
      <c r="CF42" s="480">
        <v>16639</v>
      </c>
      <c r="CG42" s="480">
        <v>15284</v>
      </c>
      <c r="CH42" s="481">
        <v>13764</v>
      </c>
      <c r="CI42" s="481">
        <v>12725</v>
      </c>
      <c r="CJ42" s="481">
        <v>11956</v>
      </c>
      <c r="CK42" s="466">
        <v>10446</v>
      </c>
      <c r="CL42" s="466">
        <v>9487</v>
      </c>
      <c r="CM42" s="466">
        <v>8188</v>
      </c>
      <c r="CN42" s="466">
        <v>7441</v>
      </c>
      <c r="CO42" s="466">
        <v>26117</v>
      </c>
      <c r="CP42" s="463"/>
      <c r="CQ42" s="463"/>
      <c r="CR42" s="463"/>
      <c r="CS42" s="463"/>
      <c r="CT42" s="463"/>
      <c r="CU42" s="463"/>
      <c r="CV42" s="463"/>
      <c r="CW42" s="463"/>
      <c r="CX42" s="463"/>
      <c r="CY42" s="463"/>
      <c r="CZ42" s="463"/>
      <c r="DA42" s="463"/>
    </row>
    <row r="43" spans="1:105" ht="12.75" hidden="1">
      <c r="A43" s="475" t="s">
        <v>34</v>
      </c>
      <c r="B43" s="476">
        <v>194865</v>
      </c>
      <c r="C43" s="476">
        <v>1978</v>
      </c>
      <c r="D43" s="476">
        <v>1855</v>
      </c>
      <c r="E43" s="476">
        <v>1999</v>
      </c>
      <c r="F43" s="476">
        <v>1928</v>
      </c>
      <c r="G43" s="476">
        <v>1910</v>
      </c>
      <c r="H43" s="476">
        <v>1898</v>
      </c>
      <c r="I43" s="476">
        <v>1902</v>
      </c>
      <c r="J43" s="476">
        <v>1886</v>
      </c>
      <c r="K43" s="476">
        <v>1854</v>
      </c>
      <c r="L43" s="476">
        <v>1877</v>
      </c>
      <c r="M43" s="476">
        <v>1903</v>
      </c>
      <c r="N43" s="476">
        <v>1939</v>
      </c>
      <c r="O43" s="476">
        <v>2046</v>
      </c>
      <c r="P43" s="476">
        <v>2164</v>
      </c>
      <c r="Q43" s="476">
        <v>2207</v>
      </c>
      <c r="R43" s="476">
        <v>2221</v>
      </c>
      <c r="S43" s="476">
        <v>2254</v>
      </c>
      <c r="T43" s="476">
        <v>2392</v>
      </c>
      <c r="U43" s="476">
        <v>2219</v>
      </c>
      <c r="V43" s="476">
        <v>2145</v>
      </c>
      <c r="W43" s="476">
        <v>2176</v>
      </c>
      <c r="X43" s="476">
        <v>2116</v>
      </c>
      <c r="Y43" s="476">
        <v>2109</v>
      </c>
      <c r="Z43" s="476">
        <v>2220</v>
      </c>
      <c r="AA43" s="476">
        <v>2211</v>
      </c>
      <c r="AB43" s="476">
        <v>2168</v>
      </c>
      <c r="AC43" s="476">
        <v>2065</v>
      </c>
      <c r="AD43" s="476">
        <v>2012</v>
      </c>
      <c r="AE43" s="476">
        <v>1932</v>
      </c>
      <c r="AF43" s="476">
        <v>2107</v>
      </c>
      <c r="AG43" s="476">
        <v>2109</v>
      </c>
      <c r="AH43" s="476">
        <v>2082</v>
      </c>
      <c r="AI43" s="476">
        <v>2015</v>
      </c>
      <c r="AJ43" s="476">
        <v>1938</v>
      </c>
      <c r="AK43" s="476">
        <v>1886</v>
      </c>
      <c r="AL43" s="476">
        <v>2124</v>
      </c>
      <c r="AM43" s="476">
        <v>2258</v>
      </c>
      <c r="AN43" s="476">
        <v>2201</v>
      </c>
      <c r="AO43" s="476">
        <v>2391</v>
      </c>
      <c r="AP43" s="476">
        <v>2701</v>
      </c>
      <c r="AQ43" s="476">
        <v>2829</v>
      </c>
      <c r="AR43" s="476">
        <v>2835</v>
      </c>
      <c r="AS43" s="476">
        <v>2859</v>
      </c>
      <c r="AT43" s="476">
        <v>3009</v>
      </c>
      <c r="AU43" s="476">
        <v>3076</v>
      </c>
      <c r="AV43" s="476">
        <v>3023</v>
      </c>
      <c r="AW43" s="476">
        <v>3164</v>
      </c>
      <c r="AX43" s="476">
        <v>3067</v>
      </c>
      <c r="AY43" s="476">
        <v>3172</v>
      </c>
      <c r="AZ43" s="476">
        <v>2943</v>
      </c>
      <c r="BA43" s="476">
        <v>2904</v>
      </c>
      <c r="BB43" s="476">
        <v>2806</v>
      </c>
      <c r="BC43" s="476">
        <v>2860</v>
      </c>
      <c r="BD43" s="476">
        <v>2854</v>
      </c>
      <c r="BE43" s="476">
        <v>2764</v>
      </c>
      <c r="BF43" s="476">
        <v>2646</v>
      </c>
      <c r="BG43" s="476">
        <v>2598</v>
      </c>
      <c r="BH43" s="476">
        <v>2639</v>
      </c>
      <c r="BI43" s="476">
        <v>2649</v>
      </c>
      <c r="BJ43" s="476">
        <v>2530</v>
      </c>
      <c r="BK43" s="476">
        <v>2521</v>
      </c>
      <c r="BL43" s="476">
        <v>2499</v>
      </c>
      <c r="BM43" s="476">
        <v>2709</v>
      </c>
      <c r="BN43" s="476">
        <v>2819</v>
      </c>
      <c r="BO43" s="476">
        <v>3149</v>
      </c>
      <c r="BP43" s="476">
        <v>2343</v>
      </c>
      <c r="BQ43" s="476">
        <v>2298</v>
      </c>
      <c r="BR43" s="476">
        <v>2312</v>
      </c>
      <c r="BS43" s="476">
        <v>2265</v>
      </c>
      <c r="BT43" s="476">
        <v>2196</v>
      </c>
      <c r="BU43" s="476">
        <v>1974</v>
      </c>
      <c r="BV43" s="476">
        <v>2034</v>
      </c>
      <c r="BW43" s="476">
        <v>1822</v>
      </c>
      <c r="BX43" s="476">
        <v>1922</v>
      </c>
      <c r="BY43" s="476">
        <v>1850</v>
      </c>
      <c r="BZ43" s="476">
        <v>1731</v>
      </c>
      <c r="CA43" s="476">
        <v>1658</v>
      </c>
      <c r="CB43" s="476">
        <v>1589</v>
      </c>
      <c r="CC43" s="476">
        <v>1532</v>
      </c>
      <c r="CD43" s="476">
        <v>1485</v>
      </c>
      <c r="CE43" s="476">
        <v>1377</v>
      </c>
      <c r="CF43" s="480">
        <v>1269</v>
      </c>
      <c r="CG43" s="480">
        <v>1132</v>
      </c>
      <c r="CH43" s="481">
        <v>1070</v>
      </c>
      <c r="CI43" s="481">
        <v>894</v>
      </c>
      <c r="CJ43" s="481">
        <v>951</v>
      </c>
      <c r="CK43" s="466">
        <v>791</v>
      </c>
      <c r="CL43" s="466">
        <v>724</v>
      </c>
      <c r="CM43" s="466">
        <v>632</v>
      </c>
      <c r="CN43" s="466">
        <v>564</v>
      </c>
      <c r="CO43" s="466">
        <v>2128</v>
      </c>
      <c r="CP43" s="463"/>
      <c r="CQ43" s="463"/>
      <c r="CR43" s="463"/>
      <c r="CS43" s="463"/>
      <c r="CT43" s="463"/>
      <c r="CU43" s="463"/>
      <c r="CV43" s="463"/>
      <c r="CW43" s="463"/>
      <c r="CX43" s="463"/>
      <c r="CY43" s="463"/>
      <c r="CZ43" s="463"/>
      <c r="DA43" s="463"/>
    </row>
    <row r="44" spans="1:105" ht="12.75" hidden="1">
      <c r="A44" s="475" t="s">
        <v>35</v>
      </c>
      <c r="B44" s="476">
        <v>58685</v>
      </c>
      <c r="C44" s="476">
        <v>511</v>
      </c>
      <c r="D44" s="476">
        <v>534</v>
      </c>
      <c r="E44" s="476">
        <v>575</v>
      </c>
      <c r="F44" s="476">
        <v>625</v>
      </c>
      <c r="G44" s="476">
        <v>589</v>
      </c>
      <c r="H44" s="476">
        <v>550</v>
      </c>
      <c r="I44" s="476">
        <v>587</v>
      </c>
      <c r="J44" s="476">
        <v>588</v>
      </c>
      <c r="K44" s="476">
        <v>541</v>
      </c>
      <c r="L44" s="476">
        <v>602</v>
      </c>
      <c r="M44" s="476">
        <v>581</v>
      </c>
      <c r="N44" s="476">
        <v>655</v>
      </c>
      <c r="O44" s="476">
        <v>593</v>
      </c>
      <c r="P44" s="476">
        <v>657</v>
      </c>
      <c r="Q44" s="476">
        <v>656</v>
      </c>
      <c r="R44" s="476">
        <v>647</v>
      </c>
      <c r="S44" s="476">
        <v>667</v>
      </c>
      <c r="T44" s="476">
        <v>648</v>
      </c>
      <c r="U44" s="476">
        <v>662</v>
      </c>
      <c r="V44" s="476">
        <v>559</v>
      </c>
      <c r="W44" s="476">
        <v>545</v>
      </c>
      <c r="X44" s="476">
        <v>573</v>
      </c>
      <c r="Y44" s="476">
        <v>509</v>
      </c>
      <c r="Z44" s="476">
        <v>518</v>
      </c>
      <c r="AA44" s="476">
        <v>527</v>
      </c>
      <c r="AB44" s="476">
        <v>494</v>
      </c>
      <c r="AC44" s="476">
        <v>502</v>
      </c>
      <c r="AD44" s="476">
        <v>513</v>
      </c>
      <c r="AE44" s="476">
        <v>556</v>
      </c>
      <c r="AF44" s="476">
        <v>535</v>
      </c>
      <c r="AG44" s="476">
        <v>538</v>
      </c>
      <c r="AH44" s="476">
        <v>524</v>
      </c>
      <c r="AI44" s="476">
        <v>496</v>
      </c>
      <c r="AJ44" s="476">
        <v>494</v>
      </c>
      <c r="AK44" s="476">
        <v>521</v>
      </c>
      <c r="AL44" s="476">
        <v>574</v>
      </c>
      <c r="AM44" s="476">
        <v>650</v>
      </c>
      <c r="AN44" s="476">
        <v>669</v>
      </c>
      <c r="AO44" s="476">
        <v>731</v>
      </c>
      <c r="AP44" s="476">
        <v>825</v>
      </c>
      <c r="AQ44" s="476">
        <v>867</v>
      </c>
      <c r="AR44" s="476">
        <v>835</v>
      </c>
      <c r="AS44" s="476">
        <v>901</v>
      </c>
      <c r="AT44" s="476">
        <v>898</v>
      </c>
      <c r="AU44" s="476">
        <v>965</v>
      </c>
      <c r="AV44" s="476">
        <v>933</v>
      </c>
      <c r="AW44" s="476">
        <v>957</v>
      </c>
      <c r="AX44" s="476">
        <v>951</v>
      </c>
      <c r="AY44" s="476">
        <v>965</v>
      </c>
      <c r="AZ44" s="476">
        <v>860</v>
      </c>
      <c r="BA44" s="476">
        <v>870</v>
      </c>
      <c r="BB44" s="476">
        <v>909</v>
      </c>
      <c r="BC44" s="476">
        <v>917</v>
      </c>
      <c r="BD44" s="476">
        <v>875</v>
      </c>
      <c r="BE44" s="476">
        <v>866</v>
      </c>
      <c r="BF44" s="476">
        <v>828</v>
      </c>
      <c r="BG44" s="476">
        <v>795</v>
      </c>
      <c r="BH44" s="476">
        <v>818</v>
      </c>
      <c r="BI44" s="476">
        <v>832</v>
      </c>
      <c r="BJ44" s="476">
        <v>773</v>
      </c>
      <c r="BK44" s="476">
        <v>829</v>
      </c>
      <c r="BL44" s="476">
        <v>836</v>
      </c>
      <c r="BM44" s="476">
        <v>869</v>
      </c>
      <c r="BN44" s="476">
        <v>918</v>
      </c>
      <c r="BO44" s="476">
        <v>1077</v>
      </c>
      <c r="BP44" s="476">
        <v>761</v>
      </c>
      <c r="BQ44" s="476">
        <v>739</v>
      </c>
      <c r="BR44" s="476">
        <v>761</v>
      </c>
      <c r="BS44" s="476">
        <v>743</v>
      </c>
      <c r="BT44" s="476">
        <v>660</v>
      </c>
      <c r="BU44" s="476">
        <v>637</v>
      </c>
      <c r="BV44" s="476">
        <v>642</v>
      </c>
      <c r="BW44" s="476">
        <v>659</v>
      </c>
      <c r="BX44" s="476">
        <v>599</v>
      </c>
      <c r="BY44" s="476">
        <v>614</v>
      </c>
      <c r="BZ44" s="476">
        <v>523</v>
      </c>
      <c r="CA44" s="476">
        <v>529</v>
      </c>
      <c r="CB44" s="476">
        <v>504</v>
      </c>
      <c r="CC44" s="476">
        <v>508</v>
      </c>
      <c r="CD44" s="476">
        <v>457</v>
      </c>
      <c r="CE44" s="476">
        <v>445</v>
      </c>
      <c r="CF44" s="480">
        <v>410</v>
      </c>
      <c r="CG44" s="480">
        <v>379</v>
      </c>
      <c r="CH44" s="481">
        <v>348</v>
      </c>
      <c r="CI44" s="481">
        <v>318</v>
      </c>
      <c r="CJ44" s="481">
        <v>306</v>
      </c>
      <c r="CK44" s="466">
        <v>284</v>
      </c>
      <c r="CL44" s="466">
        <v>270</v>
      </c>
      <c r="CM44" s="466">
        <v>210</v>
      </c>
      <c r="CN44" s="466">
        <v>205</v>
      </c>
      <c r="CO44" s="466">
        <v>709</v>
      </c>
      <c r="CP44" s="463"/>
      <c r="CQ44" s="463"/>
      <c r="CR44" s="463"/>
      <c r="CS44" s="463"/>
      <c r="CT44" s="463"/>
      <c r="CU44" s="463"/>
      <c r="CV44" s="463"/>
      <c r="CW44" s="463"/>
      <c r="CX44" s="463"/>
      <c r="CY44" s="463"/>
      <c r="CZ44" s="463"/>
      <c r="DA44" s="463"/>
    </row>
    <row r="45" spans="1:105" ht="12.75" hidden="1">
      <c r="A45" s="475" t="s">
        <v>36</v>
      </c>
      <c r="B45" s="476">
        <v>78031</v>
      </c>
      <c r="C45" s="476">
        <v>746</v>
      </c>
      <c r="D45" s="476">
        <v>755</v>
      </c>
      <c r="E45" s="476">
        <v>769</v>
      </c>
      <c r="F45" s="476">
        <v>777</v>
      </c>
      <c r="G45" s="476">
        <v>757</v>
      </c>
      <c r="H45" s="476">
        <v>741</v>
      </c>
      <c r="I45" s="476">
        <v>767</v>
      </c>
      <c r="J45" s="476">
        <v>711</v>
      </c>
      <c r="K45" s="476">
        <v>716</v>
      </c>
      <c r="L45" s="476">
        <v>663</v>
      </c>
      <c r="M45" s="476">
        <v>715</v>
      </c>
      <c r="N45" s="476">
        <v>732</v>
      </c>
      <c r="O45" s="476">
        <v>768</v>
      </c>
      <c r="P45" s="476">
        <v>881</v>
      </c>
      <c r="Q45" s="476">
        <v>871</v>
      </c>
      <c r="R45" s="476">
        <v>842</v>
      </c>
      <c r="S45" s="476">
        <v>929</v>
      </c>
      <c r="T45" s="476">
        <v>949</v>
      </c>
      <c r="U45" s="476">
        <v>838</v>
      </c>
      <c r="V45" s="476">
        <v>752</v>
      </c>
      <c r="W45" s="476">
        <v>733</v>
      </c>
      <c r="X45" s="476">
        <v>706</v>
      </c>
      <c r="Y45" s="476">
        <v>724</v>
      </c>
      <c r="Z45" s="476">
        <v>848</v>
      </c>
      <c r="AA45" s="476">
        <v>773</v>
      </c>
      <c r="AB45" s="476">
        <v>719</v>
      </c>
      <c r="AC45" s="476">
        <v>714</v>
      </c>
      <c r="AD45" s="476">
        <v>778</v>
      </c>
      <c r="AE45" s="476">
        <v>716</v>
      </c>
      <c r="AF45" s="476">
        <v>800</v>
      </c>
      <c r="AG45" s="476">
        <v>737</v>
      </c>
      <c r="AH45" s="476">
        <v>739</v>
      </c>
      <c r="AI45" s="476">
        <v>746</v>
      </c>
      <c r="AJ45" s="476">
        <v>698</v>
      </c>
      <c r="AK45" s="476">
        <v>636</v>
      </c>
      <c r="AL45" s="476">
        <v>744</v>
      </c>
      <c r="AM45" s="476">
        <v>795</v>
      </c>
      <c r="AN45" s="476">
        <v>804</v>
      </c>
      <c r="AO45" s="476">
        <v>890</v>
      </c>
      <c r="AP45" s="476">
        <v>946</v>
      </c>
      <c r="AQ45" s="476">
        <v>1048</v>
      </c>
      <c r="AR45" s="476">
        <v>1019</v>
      </c>
      <c r="AS45" s="476">
        <v>1150</v>
      </c>
      <c r="AT45" s="476">
        <v>1155</v>
      </c>
      <c r="AU45" s="476">
        <v>1198</v>
      </c>
      <c r="AV45" s="476">
        <v>1156</v>
      </c>
      <c r="AW45" s="476">
        <v>1232</v>
      </c>
      <c r="AX45" s="476">
        <v>1270</v>
      </c>
      <c r="AY45" s="476">
        <v>1254</v>
      </c>
      <c r="AZ45" s="476">
        <v>1254</v>
      </c>
      <c r="BA45" s="476">
        <v>1198</v>
      </c>
      <c r="BB45" s="476">
        <v>1146</v>
      </c>
      <c r="BC45" s="476">
        <v>1142</v>
      </c>
      <c r="BD45" s="476">
        <v>1132</v>
      </c>
      <c r="BE45" s="476">
        <v>1092</v>
      </c>
      <c r="BF45" s="476">
        <v>1149</v>
      </c>
      <c r="BG45" s="476">
        <v>1145</v>
      </c>
      <c r="BH45" s="476">
        <v>1063</v>
      </c>
      <c r="BI45" s="476">
        <v>1097</v>
      </c>
      <c r="BJ45" s="476">
        <v>1099</v>
      </c>
      <c r="BK45" s="476">
        <v>1092</v>
      </c>
      <c r="BL45" s="476">
        <v>1096</v>
      </c>
      <c r="BM45" s="476">
        <v>1141</v>
      </c>
      <c r="BN45" s="476">
        <v>1189</v>
      </c>
      <c r="BO45" s="476">
        <v>1336</v>
      </c>
      <c r="BP45" s="476">
        <v>1046</v>
      </c>
      <c r="BQ45" s="476">
        <v>1059</v>
      </c>
      <c r="BR45" s="476">
        <v>1027</v>
      </c>
      <c r="BS45" s="476">
        <v>1061</v>
      </c>
      <c r="BT45" s="476">
        <v>979</v>
      </c>
      <c r="BU45" s="476">
        <v>893</v>
      </c>
      <c r="BV45" s="476">
        <v>897</v>
      </c>
      <c r="BW45" s="476">
        <v>843</v>
      </c>
      <c r="BX45" s="476">
        <v>771</v>
      </c>
      <c r="BY45" s="476">
        <v>799</v>
      </c>
      <c r="BZ45" s="476">
        <v>787</v>
      </c>
      <c r="CA45" s="476">
        <v>742</v>
      </c>
      <c r="CB45" s="476">
        <v>722</v>
      </c>
      <c r="CC45" s="476">
        <v>691</v>
      </c>
      <c r="CD45" s="476">
        <v>653</v>
      </c>
      <c r="CE45" s="476">
        <v>615</v>
      </c>
      <c r="CF45" s="480">
        <v>593</v>
      </c>
      <c r="CG45" s="480">
        <v>574</v>
      </c>
      <c r="CH45" s="481">
        <v>493</v>
      </c>
      <c r="CI45" s="481">
        <v>443</v>
      </c>
      <c r="CJ45" s="481">
        <v>406</v>
      </c>
      <c r="CK45" s="466">
        <v>355</v>
      </c>
      <c r="CL45" s="466">
        <v>345</v>
      </c>
      <c r="CM45" s="466">
        <v>291</v>
      </c>
      <c r="CN45" s="466">
        <v>266</v>
      </c>
      <c r="CO45" s="466">
        <v>902</v>
      </c>
      <c r="CP45" s="463"/>
      <c r="CQ45" s="463"/>
      <c r="CR45" s="463"/>
      <c r="CS45" s="463"/>
      <c r="CT45" s="463"/>
      <c r="CU45" s="463"/>
      <c r="CV45" s="463"/>
      <c r="CW45" s="463"/>
      <c r="CX45" s="463"/>
      <c r="CY45" s="463"/>
      <c r="CZ45" s="463"/>
      <c r="DA45" s="463"/>
    </row>
    <row r="46" spans="1:105" ht="12.75" hidden="1">
      <c r="A46" s="475" t="s">
        <v>37</v>
      </c>
      <c r="B46" s="476">
        <v>188325</v>
      </c>
      <c r="C46" s="476">
        <v>2046</v>
      </c>
      <c r="D46" s="476">
        <v>1962</v>
      </c>
      <c r="E46" s="476">
        <v>2094</v>
      </c>
      <c r="F46" s="476">
        <v>2066</v>
      </c>
      <c r="G46" s="476">
        <v>1975</v>
      </c>
      <c r="H46" s="476">
        <v>1990</v>
      </c>
      <c r="I46" s="476">
        <v>1913</v>
      </c>
      <c r="J46" s="476">
        <v>1871</v>
      </c>
      <c r="K46" s="476">
        <v>1821</v>
      </c>
      <c r="L46" s="476">
        <v>1763</v>
      </c>
      <c r="M46" s="476">
        <v>1851</v>
      </c>
      <c r="N46" s="476">
        <v>1807</v>
      </c>
      <c r="O46" s="476">
        <v>1993</v>
      </c>
      <c r="P46" s="476">
        <v>2066</v>
      </c>
      <c r="Q46" s="476">
        <v>2088</v>
      </c>
      <c r="R46" s="476">
        <v>2073</v>
      </c>
      <c r="S46" s="476">
        <v>2203</v>
      </c>
      <c r="T46" s="476">
        <v>2210</v>
      </c>
      <c r="U46" s="476">
        <v>2216</v>
      </c>
      <c r="V46" s="476">
        <v>2492</v>
      </c>
      <c r="W46" s="476">
        <v>2626</v>
      </c>
      <c r="X46" s="476">
        <v>2631</v>
      </c>
      <c r="Y46" s="476">
        <v>2628</v>
      </c>
      <c r="Z46" s="476">
        <v>2362</v>
      </c>
      <c r="AA46" s="476">
        <v>2208</v>
      </c>
      <c r="AB46" s="476">
        <v>2181</v>
      </c>
      <c r="AC46" s="476">
        <v>2106</v>
      </c>
      <c r="AD46" s="476">
        <v>2024</v>
      </c>
      <c r="AE46" s="476">
        <v>2147</v>
      </c>
      <c r="AF46" s="476">
        <v>2100</v>
      </c>
      <c r="AG46" s="476">
        <v>2253</v>
      </c>
      <c r="AH46" s="476">
        <v>2234</v>
      </c>
      <c r="AI46" s="476">
        <v>2208</v>
      </c>
      <c r="AJ46" s="476">
        <v>2042</v>
      </c>
      <c r="AK46" s="476">
        <v>1981</v>
      </c>
      <c r="AL46" s="476">
        <v>2169</v>
      </c>
      <c r="AM46" s="476">
        <v>2236</v>
      </c>
      <c r="AN46" s="476">
        <v>2217</v>
      </c>
      <c r="AO46" s="476">
        <v>2414</v>
      </c>
      <c r="AP46" s="476">
        <v>2618</v>
      </c>
      <c r="AQ46" s="476">
        <v>2809</v>
      </c>
      <c r="AR46" s="476">
        <v>2638</v>
      </c>
      <c r="AS46" s="476">
        <v>2850</v>
      </c>
      <c r="AT46" s="476">
        <v>2896</v>
      </c>
      <c r="AU46" s="476">
        <v>2800</v>
      </c>
      <c r="AV46" s="476">
        <v>2875</v>
      </c>
      <c r="AW46" s="476">
        <v>2915</v>
      </c>
      <c r="AX46" s="476">
        <v>2943</v>
      </c>
      <c r="AY46" s="476">
        <v>2861</v>
      </c>
      <c r="AZ46" s="476">
        <v>2849</v>
      </c>
      <c r="BA46" s="476">
        <v>2697</v>
      </c>
      <c r="BB46" s="476">
        <v>2657</v>
      </c>
      <c r="BC46" s="476">
        <v>2734</v>
      </c>
      <c r="BD46" s="476">
        <v>2664</v>
      </c>
      <c r="BE46" s="476">
        <v>2485</v>
      </c>
      <c r="BF46" s="476">
        <v>2468</v>
      </c>
      <c r="BG46" s="476">
        <v>2358</v>
      </c>
      <c r="BH46" s="476">
        <v>2364</v>
      </c>
      <c r="BI46" s="476">
        <v>2337</v>
      </c>
      <c r="BJ46" s="476">
        <v>2313</v>
      </c>
      <c r="BK46" s="476">
        <v>2361</v>
      </c>
      <c r="BL46" s="476">
        <v>2394</v>
      </c>
      <c r="BM46" s="476">
        <v>2508</v>
      </c>
      <c r="BN46" s="476">
        <v>2640</v>
      </c>
      <c r="BO46" s="476">
        <v>2872</v>
      </c>
      <c r="BP46" s="476">
        <v>2140</v>
      </c>
      <c r="BQ46" s="476">
        <v>2084</v>
      </c>
      <c r="BR46" s="476">
        <v>2194</v>
      </c>
      <c r="BS46" s="476">
        <v>2026</v>
      </c>
      <c r="BT46" s="476">
        <v>1834</v>
      </c>
      <c r="BU46" s="476">
        <v>1651</v>
      </c>
      <c r="BV46" s="476">
        <v>1758</v>
      </c>
      <c r="BW46" s="476">
        <v>1701</v>
      </c>
      <c r="BX46" s="476">
        <v>1609</v>
      </c>
      <c r="BY46" s="476">
        <v>1653</v>
      </c>
      <c r="BZ46" s="476">
        <v>1623</v>
      </c>
      <c r="CA46" s="476">
        <v>1480</v>
      </c>
      <c r="CB46" s="476">
        <v>1387</v>
      </c>
      <c r="CC46" s="476">
        <v>1302</v>
      </c>
      <c r="CD46" s="476">
        <v>1201</v>
      </c>
      <c r="CE46" s="476">
        <v>1207</v>
      </c>
      <c r="CF46" s="480">
        <v>1182</v>
      </c>
      <c r="CG46" s="480">
        <v>991</v>
      </c>
      <c r="CH46" s="481">
        <v>947</v>
      </c>
      <c r="CI46" s="481">
        <v>898</v>
      </c>
      <c r="CJ46" s="481">
        <v>892</v>
      </c>
      <c r="CK46" s="466">
        <v>743</v>
      </c>
      <c r="CL46" s="466">
        <v>670</v>
      </c>
      <c r="CM46" s="466">
        <v>596</v>
      </c>
      <c r="CN46" s="466">
        <v>508</v>
      </c>
      <c r="CO46" s="466">
        <v>1875</v>
      </c>
      <c r="CP46" s="463"/>
      <c r="CQ46" s="463"/>
      <c r="CR46" s="463"/>
      <c r="CS46" s="463"/>
      <c r="CT46" s="463"/>
      <c r="CU46" s="463"/>
      <c r="CV46" s="463"/>
      <c r="CW46" s="463"/>
      <c r="CX46" s="463"/>
      <c r="CY46" s="463"/>
      <c r="CZ46" s="463"/>
      <c r="DA46" s="463"/>
    </row>
    <row r="47" spans="1:105" ht="12.75" hidden="1">
      <c r="A47" s="475" t="s">
        <v>38</v>
      </c>
      <c r="B47" s="476">
        <v>153340</v>
      </c>
      <c r="C47" s="476">
        <v>1576</v>
      </c>
      <c r="D47" s="476">
        <v>1652</v>
      </c>
      <c r="E47" s="476">
        <v>1692</v>
      </c>
      <c r="F47" s="476">
        <v>1690</v>
      </c>
      <c r="G47" s="476">
        <v>1622</v>
      </c>
      <c r="H47" s="476">
        <v>1636</v>
      </c>
      <c r="I47" s="476">
        <v>1566</v>
      </c>
      <c r="J47" s="476">
        <v>1546</v>
      </c>
      <c r="K47" s="476">
        <v>1530</v>
      </c>
      <c r="L47" s="476">
        <v>1452</v>
      </c>
      <c r="M47" s="476">
        <v>1623</v>
      </c>
      <c r="N47" s="476">
        <v>1638</v>
      </c>
      <c r="O47" s="476">
        <v>1724</v>
      </c>
      <c r="P47" s="476">
        <v>1729</v>
      </c>
      <c r="Q47" s="476">
        <v>1794</v>
      </c>
      <c r="R47" s="476">
        <v>1732</v>
      </c>
      <c r="S47" s="476">
        <v>1821</v>
      </c>
      <c r="T47" s="476">
        <v>1762</v>
      </c>
      <c r="U47" s="476">
        <v>1908</v>
      </c>
      <c r="V47" s="476">
        <v>2060</v>
      </c>
      <c r="W47" s="476">
        <v>2112</v>
      </c>
      <c r="X47" s="476">
        <v>1995</v>
      </c>
      <c r="Y47" s="476">
        <v>1824</v>
      </c>
      <c r="Z47" s="476">
        <v>1956</v>
      </c>
      <c r="AA47" s="476">
        <v>1756</v>
      </c>
      <c r="AB47" s="476">
        <v>1725</v>
      </c>
      <c r="AC47" s="476">
        <v>1819</v>
      </c>
      <c r="AD47" s="476">
        <v>1646</v>
      </c>
      <c r="AE47" s="476">
        <v>1788</v>
      </c>
      <c r="AF47" s="476">
        <v>1890</v>
      </c>
      <c r="AG47" s="476">
        <v>1767</v>
      </c>
      <c r="AH47" s="476">
        <v>1818</v>
      </c>
      <c r="AI47" s="476">
        <v>1854</v>
      </c>
      <c r="AJ47" s="476">
        <v>1739</v>
      </c>
      <c r="AK47" s="476">
        <v>1713</v>
      </c>
      <c r="AL47" s="476">
        <v>1862</v>
      </c>
      <c r="AM47" s="476">
        <v>1937</v>
      </c>
      <c r="AN47" s="476">
        <v>1933</v>
      </c>
      <c r="AO47" s="476">
        <v>2222</v>
      </c>
      <c r="AP47" s="476">
        <v>2345</v>
      </c>
      <c r="AQ47" s="476">
        <v>2312</v>
      </c>
      <c r="AR47" s="476">
        <v>2323</v>
      </c>
      <c r="AS47" s="476">
        <v>2400</v>
      </c>
      <c r="AT47" s="476">
        <v>2493</v>
      </c>
      <c r="AU47" s="476">
        <v>2447</v>
      </c>
      <c r="AV47" s="476">
        <v>2493</v>
      </c>
      <c r="AW47" s="476">
        <v>2478</v>
      </c>
      <c r="AX47" s="476">
        <v>2427</v>
      </c>
      <c r="AY47" s="476">
        <v>2391</v>
      </c>
      <c r="AZ47" s="476">
        <v>2351</v>
      </c>
      <c r="BA47" s="476">
        <v>2289</v>
      </c>
      <c r="BB47" s="476">
        <v>2180</v>
      </c>
      <c r="BC47" s="476">
        <v>2141</v>
      </c>
      <c r="BD47" s="476">
        <v>2086</v>
      </c>
      <c r="BE47" s="476">
        <v>2001</v>
      </c>
      <c r="BF47" s="476">
        <v>1956</v>
      </c>
      <c r="BG47" s="476">
        <v>1875</v>
      </c>
      <c r="BH47" s="476">
        <v>1895</v>
      </c>
      <c r="BI47" s="476">
        <v>1830</v>
      </c>
      <c r="BJ47" s="476">
        <v>1771</v>
      </c>
      <c r="BK47" s="476">
        <v>1970</v>
      </c>
      <c r="BL47" s="476">
        <v>1875</v>
      </c>
      <c r="BM47" s="476">
        <v>1924</v>
      </c>
      <c r="BN47" s="476">
        <v>1989</v>
      </c>
      <c r="BO47" s="476">
        <v>2169</v>
      </c>
      <c r="BP47" s="476">
        <v>1613</v>
      </c>
      <c r="BQ47" s="476">
        <v>1604</v>
      </c>
      <c r="BR47" s="476">
        <v>1639</v>
      </c>
      <c r="BS47" s="476">
        <v>1573</v>
      </c>
      <c r="BT47" s="476">
        <v>1487</v>
      </c>
      <c r="BU47" s="476">
        <v>1385</v>
      </c>
      <c r="BV47" s="476">
        <v>1354</v>
      </c>
      <c r="BW47" s="476">
        <v>1442</v>
      </c>
      <c r="BX47" s="476">
        <v>1305</v>
      </c>
      <c r="BY47" s="476">
        <v>1332</v>
      </c>
      <c r="BZ47" s="476">
        <v>1253</v>
      </c>
      <c r="CA47" s="476">
        <v>1149</v>
      </c>
      <c r="CB47" s="476">
        <v>1026</v>
      </c>
      <c r="CC47" s="476">
        <v>1000</v>
      </c>
      <c r="CD47" s="476">
        <v>1018</v>
      </c>
      <c r="CE47" s="476">
        <v>893</v>
      </c>
      <c r="CF47" s="480">
        <v>881</v>
      </c>
      <c r="CG47" s="480">
        <v>801</v>
      </c>
      <c r="CH47" s="481">
        <v>697</v>
      </c>
      <c r="CI47" s="481">
        <v>604</v>
      </c>
      <c r="CJ47" s="481">
        <v>607</v>
      </c>
      <c r="CK47" s="466">
        <v>595</v>
      </c>
      <c r="CL47" s="466">
        <v>476</v>
      </c>
      <c r="CM47" s="466">
        <v>407</v>
      </c>
      <c r="CN47" s="466">
        <v>375</v>
      </c>
      <c r="CO47" s="466">
        <v>1304</v>
      </c>
      <c r="CP47" s="463"/>
      <c r="CQ47" s="463"/>
      <c r="CR47" s="463"/>
      <c r="CS47" s="463"/>
      <c r="CT47" s="463"/>
      <c r="CU47" s="463"/>
      <c r="CV47" s="463"/>
      <c r="CW47" s="463"/>
      <c r="CX47" s="463"/>
      <c r="CY47" s="463"/>
      <c r="CZ47" s="463"/>
      <c r="DA47" s="463"/>
    </row>
    <row r="48" spans="1:105" ht="12.75" hidden="1">
      <c r="A48" s="475" t="s">
        <v>39</v>
      </c>
      <c r="B48" s="476">
        <v>287808</v>
      </c>
      <c r="C48" s="476">
        <v>3157</v>
      </c>
      <c r="D48" s="476">
        <v>3169</v>
      </c>
      <c r="E48" s="476">
        <v>3207</v>
      </c>
      <c r="F48" s="476">
        <v>3102</v>
      </c>
      <c r="G48" s="476">
        <v>2959</v>
      </c>
      <c r="H48" s="476">
        <v>2883</v>
      </c>
      <c r="I48" s="476">
        <v>2843</v>
      </c>
      <c r="J48" s="476">
        <v>2711</v>
      </c>
      <c r="K48" s="476">
        <v>2722</v>
      </c>
      <c r="L48" s="476">
        <v>2655</v>
      </c>
      <c r="M48" s="476">
        <v>2727</v>
      </c>
      <c r="N48" s="476">
        <v>2793</v>
      </c>
      <c r="O48" s="476">
        <v>2957</v>
      </c>
      <c r="P48" s="476">
        <v>2926</v>
      </c>
      <c r="Q48" s="476">
        <v>3029</v>
      </c>
      <c r="R48" s="476">
        <v>3016</v>
      </c>
      <c r="S48" s="476">
        <v>3225</v>
      </c>
      <c r="T48" s="476">
        <v>3305</v>
      </c>
      <c r="U48" s="476">
        <v>3702</v>
      </c>
      <c r="V48" s="476">
        <v>4133</v>
      </c>
      <c r="W48" s="476">
        <v>4202</v>
      </c>
      <c r="X48" s="476">
        <v>4094</v>
      </c>
      <c r="Y48" s="476">
        <v>3971</v>
      </c>
      <c r="Z48" s="476">
        <v>4037</v>
      </c>
      <c r="AA48" s="476">
        <v>3954</v>
      </c>
      <c r="AB48" s="476">
        <v>4059</v>
      </c>
      <c r="AC48" s="476">
        <v>4100</v>
      </c>
      <c r="AD48" s="476">
        <v>3894</v>
      </c>
      <c r="AE48" s="476">
        <v>3971</v>
      </c>
      <c r="AF48" s="476">
        <v>3955</v>
      </c>
      <c r="AG48" s="476">
        <v>3764</v>
      </c>
      <c r="AH48" s="476">
        <v>3837</v>
      </c>
      <c r="AI48" s="476">
        <v>3530</v>
      </c>
      <c r="AJ48" s="476">
        <v>3448</v>
      </c>
      <c r="AK48" s="476">
        <v>3351</v>
      </c>
      <c r="AL48" s="476">
        <v>3557</v>
      </c>
      <c r="AM48" s="476">
        <v>3527</v>
      </c>
      <c r="AN48" s="476">
        <v>3657</v>
      </c>
      <c r="AO48" s="476">
        <v>3824</v>
      </c>
      <c r="AP48" s="476">
        <v>4047</v>
      </c>
      <c r="AQ48" s="476">
        <v>4287</v>
      </c>
      <c r="AR48" s="476">
        <v>4106</v>
      </c>
      <c r="AS48" s="476">
        <v>4315</v>
      </c>
      <c r="AT48" s="476">
        <v>4129</v>
      </c>
      <c r="AU48" s="476">
        <v>4267</v>
      </c>
      <c r="AV48" s="476">
        <v>4408</v>
      </c>
      <c r="AW48" s="476">
        <v>4512</v>
      </c>
      <c r="AX48" s="476">
        <v>4382</v>
      </c>
      <c r="AY48" s="476">
        <v>4465</v>
      </c>
      <c r="AZ48" s="476">
        <v>4217</v>
      </c>
      <c r="BA48" s="476">
        <v>4107</v>
      </c>
      <c r="BB48" s="476">
        <v>4004</v>
      </c>
      <c r="BC48" s="476">
        <v>3980</v>
      </c>
      <c r="BD48" s="476">
        <v>3899</v>
      </c>
      <c r="BE48" s="476">
        <v>3852</v>
      </c>
      <c r="BF48" s="476">
        <v>3821</v>
      </c>
      <c r="BG48" s="476">
        <v>3705</v>
      </c>
      <c r="BH48" s="476">
        <v>3616</v>
      </c>
      <c r="BI48" s="476">
        <v>3498</v>
      </c>
      <c r="BJ48" s="476">
        <v>3397</v>
      </c>
      <c r="BK48" s="476">
        <v>3478</v>
      </c>
      <c r="BL48" s="476">
        <v>3429</v>
      </c>
      <c r="BM48" s="476">
        <v>3565</v>
      </c>
      <c r="BN48" s="476">
        <v>3584</v>
      </c>
      <c r="BO48" s="476">
        <v>4051</v>
      </c>
      <c r="BP48" s="476">
        <v>2992</v>
      </c>
      <c r="BQ48" s="476">
        <v>2767</v>
      </c>
      <c r="BR48" s="476">
        <v>2698</v>
      </c>
      <c r="BS48" s="476">
        <v>2717</v>
      </c>
      <c r="BT48" s="476">
        <v>2642</v>
      </c>
      <c r="BU48" s="476">
        <v>2341</v>
      </c>
      <c r="BV48" s="476">
        <v>2477</v>
      </c>
      <c r="BW48" s="476">
        <v>2347</v>
      </c>
      <c r="BX48" s="476">
        <v>2274</v>
      </c>
      <c r="BY48" s="476">
        <v>2221</v>
      </c>
      <c r="BZ48" s="476">
        <v>2150</v>
      </c>
      <c r="CA48" s="476">
        <v>2104</v>
      </c>
      <c r="CB48" s="476">
        <v>2006</v>
      </c>
      <c r="CC48" s="476">
        <v>1883</v>
      </c>
      <c r="CD48" s="476">
        <v>1928</v>
      </c>
      <c r="CE48" s="476">
        <v>1768</v>
      </c>
      <c r="CF48" s="480">
        <v>1645</v>
      </c>
      <c r="CG48" s="480">
        <v>1564</v>
      </c>
      <c r="CH48" s="481">
        <v>1454</v>
      </c>
      <c r="CI48" s="481">
        <v>1296</v>
      </c>
      <c r="CJ48" s="481">
        <v>1191</v>
      </c>
      <c r="CK48" s="466">
        <v>1076</v>
      </c>
      <c r="CL48" s="466">
        <v>990</v>
      </c>
      <c r="CM48" s="466">
        <v>823</v>
      </c>
      <c r="CN48" s="466">
        <v>776</v>
      </c>
      <c r="CO48" s="466">
        <v>2604</v>
      </c>
      <c r="CP48" s="463"/>
      <c r="CQ48" s="463"/>
      <c r="CR48" s="463"/>
      <c r="CS48" s="463"/>
      <c r="CT48" s="463"/>
      <c r="CU48" s="463"/>
      <c r="CV48" s="463"/>
      <c r="CW48" s="463"/>
      <c r="CX48" s="463"/>
      <c r="CY48" s="463"/>
      <c r="CZ48" s="463"/>
      <c r="DA48" s="463"/>
    </row>
    <row r="49" spans="1:105" ht="15" hidden="1">
      <c r="A49" s="477" t="s">
        <v>106</v>
      </c>
      <c r="B49" s="476">
        <v>589736</v>
      </c>
      <c r="C49" s="476">
        <v>6587</v>
      </c>
      <c r="D49" s="476">
        <v>6086</v>
      </c>
      <c r="E49" s="476">
        <v>5996</v>
      </c>
      <c r="F49" s="476">
        <v>6106</v>
      </c>
      <c r="G49" s="476">
        <v>5869</v>
      </c>
      <c r="H49" s="476">
        <v>5649</v>
      </c>
      <c r="I49" s="476">
        <v>5645</v>
      </c>
      <c r="J49" s="476">
        <v>5472</v>
      </c>
      <c r="K49" s="476">
        <v>5428</v>
      </c>
      <c r="L49" s="476">
        <v>5394</v>
      </c>
      <c r="M49" s="476">
        <v>5707</v>
      </c>
      <c r="N49" s="476">
        <v>5751</v>
      </c>
      <c r="O49" s="476">
        <v>5901</v>
      </c>
      <c r="P49" s="476">
        <v>6044</v>
      </c>
      <c r="Q49" s="476">
        <v>6332</v>
      </c>
      <c r="R49" s="476">
        <v>6186</v>
      </c>
      <c r="S49" s="476">
        <v>6202</v>
      </c>
      <c r="T49" s="476">
        <v>6506</v>
      </c>
      <c r="U49" s="476">
        <v>7605</v>
      </c>
      <c r="V49" s="476">
        <v>9174</v>
      </c>
      <c r="W49" s="476">
        <v>9126</v>
      </c>
      <c r="X49" s="476">
        <v>8890</v>
      </c>
      <c r="Y49" s="476">
        <v>9188</v>
      </c>
      <c r="Z49" s="476">
        <v>9377</v>
      </c>
      <c r="AA49" s="476">
        <v>8984</v>
      </c>
      <c r="AB49" s="476">
        <v>8678</v>
      </c>
      <c r="AC49" s="476">
        <v>8534</v>
      </c>
      <c r="AD49" s="476">
        <v>8242</v>
      </c>
      <c r="AE49" s="476">
        <v>8570</v>
      </c>
      <c r="AF49" s="476">
        <v>8320</v>
      </c>
      <c r="AG49" s="476">
        <v>8392</v>
      </c>
      <c r="AH49" s="476">
        <v>8112</v>
      </c>
      <c r="AI49" s="476">
        <v>7702</v>
      </c>
      <c r="AJ49" s="476">
        <v>7181</v>
      </c>
      <c r="AK49" s="476">
        <v>6698</v>
      </c>
      <c r="AL49" s="476">
        <v>7058</v>
      </c>
      <c r="AM49" s="476">
        <v>7111</v>
      </c>
      <c r="AN49" s="476">
        <v>7024</v>
      </c>
      <c r="AO49" s="476">
        <v>7477</v>
      </c>
      <c r="AP49" s="476">
        <v>7958</v>
      </c>
      <c r="AQ49" s="476">
        <v>8518</v>
      </c>
      <c r="AR49" s="476">
        <v>8565</v>
      </c>
      <c r="AS49" s="476">
        <v>8877</v>
      </c>
      <c r="AT49" s="476">
        <v>9061</v>
      </c>
      <c r="AU49" s="476">
        <v>8972</v>
      </c>
      <c r="AV49" s="476">
        <v>9058</v>
      </c>
      <c r="AW49" s="476">
        <v>9192</v>
      </c>
      <c r="AX49" s="476">
        <v>9507</v>
      </c>
      <c r="AY49" s="476">
        <v>9111</v>
      </c>
      <c r="AZ49" s="476">
        <v>9127</v>
      </c>
      <c r="BA49" s="476">
        <v>8944</v>
      </c>
      <c r="BB49" s="476">
        <v>8385</v>
      </c>
      <c r="BC49" s="476">
        <v>8480</v>
      </c>
      <c r="BD49" s="476">
        <v>8171</v>
      </c>
      <c r="BE49" s="476">
        <v>7771</v>
      </c>
      <c r="BF49" s="476">
        <v>7606</v>
      </c>
      <c r="BG49" s="476">
        <v>7094</v>
      </c>
      <c r="BH49" s="476">
        <v>6906</v>
      </c>
      <c r="BI49" s="476">
        <v>6489</v>
      </c>
      <c r="BJ49" s="476">
        <v>6224</v>
      </c>
      <c r="BK49" s="476">
        <v>6391</v>
      </c>
      <c r="BL49" s="476">
        <v>6298</v>
      </c>
      <c r="BM49" s="476">
        <v>6463</v>
      </c>
      <c r="BN49" s="476">
        <v>6548</v>
      </c>
      <c r="BO49" s="476">
        <v>7067</v>
      </c>
      <c r="BP49" s="476">
        <v>5401</v>
      </c>
      <c r="BQ49" s="476">
        <v>5335</v>
      </c>
      <c r="BR49" s="476">
        <v>5411</v>
      </c>
      <c r="BS49" s="476">
        <v>5345</v>
      </c>
      <c r="BT49" s="476">
        <v>4874</v>
      </c>
      <c r="BU49" s="476">
        <v>4884</v>
      </c>
      <c r="BV49" s="476">
        <v>4959</v>
      </c>
      <c r="BW49" s="476">
        <v>5059</v>
      </c>
      <c r="BX49" s="476">
        <v>4936</v>
      </c>
      <c r="BY49" s="476">
        <v>4836</v>
      </c>
      <c r="BZ49" s="476">
        <v>4666</v>
      </c>
      <c r="CA49" s="476">
        <v>4689</v>
      </c>
      <c r="CB49" s="476">
        <v>4315</v>
      </c>
      <c r="CC49" s="476">
        <v>4103</v>
      </c>
      <c r="CD49" s="476">
        <v>4154</v>
      </c>
      <c r="CE49" s="476">
        <v>3876</v>
      </c>
      <c r="CF49" s="480">
        <v>3563</v>
      </c>
      <c r="CG49" s="480">
        <v>3224</v>
      </c>
      <c r="CH49" s="482">
        <v>2898</v>
      </c>
      <c r="CI49" s="482">
        <v>2684</v>
      </c>
      <c r="CJ49" s="482">
        <v>2548</v>
      </c>
      <c r="CK49" s="476">
        <v>2210</v>
      </c>
      <c r="CL49" s="476">
        <v>1895</v>
      </c>
      <c r="CM49" s="476">
        <v>1688</v>
      </c>
      <c r="CN49" s="476">
        <v>1568</v>
      </c>
      <c r="CO49" s="476">
        <v>5528</v>
      </c>
      <c r="CP49" s="478"/>
      <c r="CQ49" s="478"/>
      <c r="CR49" s="478"/>
      <c r="CS49" s="478"/>
      <c r="CT49" s="478"/>
      <c r="CU49" s="478"/>
      <c r="CV49" s="478"/>
      <c r="CW49" s="478"/>
      <c r="CX49" s="478"/>
      <c r="CY49" s="478"/>
      <c r="CZ49" s="478"/>
      <c r="DA49" s="478"/>
    </row>
    <row r="50" spans="1:105" ht="15" hidden="1">
      <c r="A50" s="477" t="s">
        <v>79</v>
      </c>
      <c r="B50" s="476">
        <v>164052</v>
      </c>
      <c r="C50" s="476">
        <v>1589</v>
      </c>
      <c r="D50" s="476">
        <v>1585</v>
      </c>
      <c r="E50" s="476">
        <v>1626</v>
      </c>
      <c r="F50" s="476">
        <v>1685</v>
      </c>
      <c r="G50" s="476">
        <v>1632</v>
      </c>
      <c r="H50" s="476">
        <v>1648</v>
      </c>
      <c r="I50" s="476">
        <v>1628</v>
      </c>
      <c r="J50" s="476">
        <v>1676</v>
      </c>
      <c r="K50" s="476">
        <v>1629</v>
      </c>
      <c r="L50" s="476">
        <v>1659</v>
      </c>
      <c r="M50" s="476">
        <v>1657</v>
      </c>
      <c r="N50" s="476">
        <v>1630</v>
      </c>
      <c r="O50" s="476">
        <v>1816</v>
      </c>
      <c r="P50" s="476">
        <v>1813</v>
      </c>
      <c r="Q50" s="476">
        <v>1802</v>
      </c>
      <c r="R50" s="476">
        <v>1925</v>
      </c>
      <c r="S50" s="476">
        <v>1872</v>
      </c>
      <c r="T50" s="476">
        <v>2021</v>
      </c>
      <c r="U50" s="476">
        <v>1700</v>
      </c>
      <c r="V50" s="476">
        <v>1416</v>
      </c>
      <c r="W50" s="476">
        <v>1421</v>
      </c>
      <c r="X50" s="476">
        <v>1403</v>
      </c>
      <c r="Y50" s="476">
        <v>1515</v>
      </c>
      <c r="Z50" s="476">
        <v>1604</v>
      </c>
      <c r="AA50" s="476">
        <v>1606</v>
      </c>
      <c r="AB50" s="476">
        <v>1629</v>
      </c>
      <c r="AC50" s="476">
        <v>1702</v>
      </c>
      <c r="AD50" s="476">
        <v>1638</v>
      </c>
      <c r="AE50" s="476">
        <v>1741</v>
      </c>
      <c r="AF50" s="476">
        <v>1792</v>
      </c>
      <c r="AG50" s="476">
        <v>1813</v>
      </c>
      <c r="AH50" s="476">
        <v>1715</v>
      </c>
      <c r="AI50" s="476">
        <v>1667</v>
      </c>
      <c r="AJ50" s="476">
        <v>1549</v>
      </c>
      <c r="AK50" s="476">
        <v>1608</v>
      </c>
      <c r="AL50" s="476">
        <v>1753</v>
      </c>
      <c r="AM50" s="476">
        <v>1830</v>
      </c>
      <c r="AN50" s="476">
        <v>1867</v>
      </c>
      <c r="AO50" s="476">
        <v>2008</v>
      </c>
      <c r="AP50" s="476">
        <v>2237</v>
      </c>
      <c r="AQ50" s="476">
        <v>2298</v>
      </c>
      <c r="AR50" s="476">
        <v>2381</v>
      </c>
      <c r="AS50" s="476">
        <v>2358</v>
      </c>
      <c r="AT50" s="476">
        <v>2471</v>
      </c>
      <c r="AU50" s="476">
        <v>2460</v>
      </c>
      <c r="AV50" s="476">
        <v>2518</v>
      </c>
      <c r="AW50" s="476">
        <v>2731</v>
      </c>
      <c r="AX50" s="476">
        <v>2760</v>
      </c>
      <c r="AY50" s="476">
        <v>2549</v>
      </c>
      <c r="AZ50" s="476">
        <v>2462</v>
      </c>
      <c r="BA50" s="476">
        <v>2558</v>
      </c>
      <c r="BB50" s="476">
        <v>2420</v>
      </c>
      <c r="BC50" s="476">
        <v>2481</v>
      </c>
      <c r="BD50" s="476">
        <v>2492</v>
      </c>
      <c r="BE50" s="476">
        <v>2340</v>
      </c>
      <c r="BF50" s="476">
        <v>2370</v>
      </c>
      <c r="BG50" s="476">
        <v>2256</v>
      </c>
      <c r="BH50" s="476">
        <v>2292</v>
      </c>
      <c r="BI50" s="476">
        <v>2378</v>
      </c>
      <c r="BJ50" s="476">
        <v>2324</v>
      </c>
      <c r="BK50" s="476">
        <v>2341</v>
      </c>
      <c r="BL50" s="476">
        <v>2315</v>
      </c>
      <c r="BM50" s="476">
        <v>2381</v>
      </c>
      <c r="BN50" s="476">
        <v>2542</v>
      </c>
      <c r="BO50" s="476">
        <v>2657</v>
      </c>
      <c r="BP50" s="476">
        <v>2073</v>
      </c>
      <c r="BQ50" s="476">
        <v>1917</v>
      </c>
      <c r="BR50" s="476">
        <v>2051</v>
      </c>
      <c r="BS50" s="476">
        <v>1988</v>
      </c>
      <c r="BT50" s="476">
        <v>1790</v>
      </c>
      <c r="BU50" s="476">
        <v>1722</v>
      </c>
      <c r="BV50" s="476">
        <v>1750</v>
      </c>
      <c r="BW50" s="476">
        <v>1653</v>
      </c>
      <c r="BX50" s="476">
        <v>1582</v>
      </c>
      <c r="BY50" s="476">
        <v>1527</v>
      </c>
      <c r="BZ50" s="476">
        <v>1484</v>
      </c>
      <c r="CA50" s="476">
        <v>1415</v>
      </c>
      <c r="CB50" s="476">
        <v>1310</v>
      </c>
      <c r="CC50" s="476">
        <v>1264</v>
      </c>
      <c r="CD50" s="476">
        <v>1259</v>
      </c>
      <c r="CE50" s="476">
        <v>1183</v>
      </c>
      <c r="CF50" s="480">
        <v>1069</v>
      </c>
      <c r="CG50" s="480">
        <v>1021</v>
      </c>
      <c r="CH50" s="481">
        <v>882</v>
      </c>
      <c r="CI50" s="481">
        <v>865</v>
      </c>
      <c r="CJ50" s="481">
        <v>773</v>
      </c>
      <c r="CK50" s="466">
        <v>670</v>
      </c>
      <c r="CL50" s="466">
        <v>638</v>
      </c>
      <c r="CM50" s="466">
        <v>542</v>
      </c>
      <c r="CN50" s="466">
        <v>512</v>
      </c>
      <c r="CO50" s="466">
        <v>1870</v>
      </c>
      <c r="CP50" s="470"/>
      <c r="CQ50" s="470"/>
      <c r="CR50" s="470"/>
      <c r="CS50" s="470"/>
      <c r="CT50" s="470"/>
      <c r="CU50" s="470"/>
      <c r="CV50" s="470"/>
      <c r="CW50" s="470"/>
      <c r="CX50" s="470"/>
      <c r="CY50" s="470"/>
      <c r="CZ50" s="470"/>
      <c r="DA50" s="470"/>
    </row>
    <row r="51" spans="1:113" ht="12.75" hidden="1">
      <c r="A51" s="475" t="s">
        <v>40</v>
      </c>
      <c r="B51" s="476">
        <v>337429</v>
      </c>
      <c r="C51" s="476">
        <v>3727</v>
      </c>
      <c r="D51" s="476">
        <v>3614</v>
      </c>
      <c r="E51" s="476">
        <v>3891</v>
      </c>
      <c r="F51" s="476">
        <v>3751</v>
      </c>
      <c r="G51" s="476">
        <v>3655</v>
      </c>
      <c r="H51" s="476">
        <v>3641</v>
      </c>
      <c r="I51" s="476">
        <v>3603</v>
      </c>
      <c r="J51" s="476">
        <v>3561</v>
      </c>
      <c r="K51" s="476">
        <v>3452</v>
      </c>
      <c r="L51" s="476">
        <v>3474</v>
      </c>
      <c r="M51" s="476">
        <v>3605</v>
      </c>
      <c r="N51" s="476">
        <v>3634</v>
      </c>
      <c r="O51" s="476">
        <v>3771</v>
      </c>
      <c r="P51" s="476">
        <v>3757</v>
      </c>
      <c r="Q51" s="476">
        <v>4005</v>
      </c>
      <c r="R51" s="476">
        <v>3789</v>
      </c>
      <c r="S51" s="476">
        <v>3798</v>
      </c>
      <c r="T51" s="476">
        <v>3975</v>
      </c>
      <c r="U51" s="476">
        <v>3961</v>
      </c>
      <c r="V51" s="476">
        <v>4150</v>
      </c>
      <c r="W51" s="476">
        <v>3923</v>
      </c>
      <c r="X51" s="476">
        <v>3678</v>
      </c>
      <c r="Y51" s="476">
        <v>3814</v>
      </c>
      <c r="Z51" s="476">
        <v>3870</v>
      </c>
      <c r="AA51" s="476">
        <v>3962</v>
      </c>
      <c r="AB51" s="476">
        <v>4068</v>
      </c>
      <c r="AC51" s="476">
        <v>4109</v>
      </c>
      <c r="AD51" s="476">
        <v>4066</v>
      </c>
      <c r="AE51" s="476">
        <v>4102</v>
      </c>
      <c r="AF51" s="476">
        <v>4243</v>
      </c>
      <c r="AG51" s="476">
        <v>4375</v>
      </c>
      <c r="AH51" s="476">
        <v>4354</v>
      </c>
      <c r="AI51" s="476">
        <v>4083</v>
      </c>
      <c r="AJ51" s="476">
        <v>4009</v>
      </c>
      <c r="AK51" s="476">
        <v>3763</v>
      </c>
      <c r="AL51" s="476">
        <v>4196</v>
      </c>
      <c r="AM51" s="476">
        <v>4197</v>
      </c>
      <c r="AN51" s="476">
        <v>4270</v>
      </c>
      <c r="AO51" s="476">
        <v>4538</v>
      </c>
      <c r="AP51" s="476">
        <v>4972</v>
      </c>
      <c r="AQ51" s="476">
        <v>5121</v>
      </c>
      <c r="AR51" s="476">
        <v>5210</v>
      </c>
      <c r="AS51" s="476">
        <v>5295</v>
      </c>
      <c r="AT51" s="476">
        <v>5460</v>
      </c>
      <c r="AU51" s="476">
        <v>5367</v>
      </c>
      <c r="AV51" s="476">
        <v>5263</v>
      </c>
      <c r="AW51" s="476">
        <v>5495</v>
      </c>
      <c r="AX51" s="476">
        <v>5511</v>
      </c>
      <c r="AY51" s="476">
        <v>5418</v>
      </c>
      <c r="AZ51" s="476">
        <v>5236</v>
      </c>
      <c r="BA51" s="476">
        <v>5088</v>
      </c>
      <c r="BB51" s="476">
        <v>5017</v>
      </c>
      <c r="BC51" s="476">
        <v>4984</v>
      </c>
      <c r="BD51" s="476">
        <v>4742</v>
      </c>
      <c r="BE51" s="476">
        <v>4709</v>
      </c>
      <c r="BF51" s="476">
        <v>4566</v>
      </c>
      <c r="BG51" s="476">
        <v>4458</v>
      </c>
      <c r="BH51" s="476">
        <v>4362</v>
      </c>
      <c r="BI51" s="476">
        <v>4158</v>
      </c>
      <c r="BJ51" s="476">
        <v>4049</v>
      </c>
      <c r="BK51" s="476">
        <v>3908</v>
      </c>
      <c r="BL51" s="476">
        <v>3966</v>
      </c>
      <c r="BM51" s="476">
        <v>4081</v>
      </c>
      <c r="BN51" s="476">
        <v>4242</v>
      </c>
      <c r="BO51" s="476">
        <v>4436</v>
      </c>
      <c r="BP51" s="476">
        <v>3471</v>
      </c>
      <c r="BQ51" s="476">
        <v>3334</v>
      </c>
      <c r="BR51" s="476">
        <v>3457</v>
      </c>
      <c r="BS51" s="476">
        <v>3462</v>
      </c>
      <c r="BT51" s="476">
        <v>3118</v>
      </c>
      <c r="BU51" s="476">
        <v>2989</v>
      </c>
      <c r="BV51" s="476">
        <v>3039</v>
      </c>
      <c r="BW51" s="476">
        <v>2983</v>
      </c>
      <c r="BX51" s="476">
        <v>2912</v>
      </c>
      <c r="BY51" s="476">
        <v>2818</v>
      </c>
      <c r="BZ51" s="476">
        <v>2732</v>
      </c>
      <c r="CA51" s="476">
        <v>2545</v>
      </c>
      <c r="CB51" s="476">
        <v>2384</v>
      </c>
      <c r="CC51" s="476">
        <v>2306</v>
      </c>
      <c r="CD51" s="476">
        <v>2171</v>
      </c>
      <c r="CE51" s="476">
        <v>2048</v>
      </c>
      <c r="CF51" s="480">
        <v>1923</v>
      </c>
      <c r="CG51" s="480">
        <v>1796</v>
      </c>
      <c r="CH51" s="481">
        <v>1525</v>
      </c>
      <c r="CI51" s="481">
        <v>1408</v>
      </c>
      <c r="CJ51" s="481">
        <v>1270</v>
      </c>
      <c r="CK51" s="466">
        <v>1078</v>
      </c>
      <c r="CL51" s="466">
        <v>989</v>
      </c>
      <c r="CM51" s="466">
        <v>832</v>
      </c>
      <c r="CN51" s="466">
        <v>738</v>
      </c>
      <c r="CO51" s="466">
        <v>2553</v>
      </c>
      <c r="CP51" s="463"/>
      <c r="CQ51" s="463"/>
      <c r="CR51" s="463"/>
      <c r="CS51" s="463"/>
      <c r="CT51" s="463"/>
      <c r="CU51" s="463"/>
      <c r="CV51" s="463"/>
      <c r="CW51" s="463"/>
      <c r="CX51" s="463"/>
      <c r="CY51" s="463"/>
      <c r="CZ51" s="463"/>
      <c r="DA51" s="463"/>
      <c r="DB51" s="463"/>
      <c r="DC51" s="463"/>
      <c r="DD51" s="463"/>
      <c r="DE51" s="463"/>
      <c r="DF51" s="463"/>
      <c r="DG51" s="463"/>
      <c r="DH51" s="463"/>
      <c r="DI51" s="463"/>
    </row>
    <row r="52" spans="1:113" ht="12.75" hidden="1">
      <c r="A52" s="475" t="s">
        <v>41</v>
      </c>
      <c r="B52" s="476">
        <v>429422</v>
      </c>
      <c r="C52" s="476">
        <v>5130</v>
      </c>
      <c r="D52" s="476">
        <v>4685</v>
      </c>
      <c r="E52" s="476">
        <v>4906</v>
      </c>
      <c r="F52" s="476">
        <v>4835</v>
      </c>
      <c r="G52" s="476">
        <v>4418</v>
      </c>
      <c r="H52" s="476">
        <v>4356</v>
      </c>
      <c r="I52" s="476">
        <v>4068</v>
      </c>
      <c r="J52" s="476">
        <v>4022</v>
      </c>
      <c r="K52" s="476">
        <v>3830</v>
      </c>
      <c r="L52" s="476">
        <v>3960</v>
      </c>
      <c r="M52" s="476">
        <v>4060</v>
      </c>
      <c r="N52" s="476">
        <v>4117</v>
      </c>
      <c r="O52" s="476">
        <v>4263</v>
      </c>
      <c r="P52" s="476">
        <v>4277</v>
      </c>
      <c r="Q52" s="476">
        <v>4302</v>
      </c>
      <c r="R52" s="476">
        <v>4272</v>
      </c>
      <c r="S52" s="476">
        <v>4297</v>
      </c>
      <c r="T52" s="476">
        <v>4547</v>
      </c>
      <c r="U52" s="476">
        <v>5085</v>
      </c>
      <c r="V52" s="476">
        <v>6335</v>
      </c>
      <c r="W52" s="476">
        <v>7139</v>
      </c>
      <c r="X52" s="476">
        <v>7076</v>
      </c>
      <c r="Y52" s="476">
        <v>7069</v>
      </c>
      <c r="Z52" s="476">
        <v>7059</v>
      </c>
      <c r="AA52" s="476">
        <v>6895</v>
      </c>
      <c r="AB52" s="476">
        <v>6779</v>
      </c>
      <c r="AC52" s="476">
        <v>6827</v>
      </c>
      <c r="AD52" s="476">
        <v>6530</v>
      </c>
      <c r="AE52" s="476">
        <v>6661</v>
      </c>
      <c r="AF52" s="476">
        <v>7009</v>
      </c>
      <c r="AG52" s="476">
        <v>6493</v>
      </c>
      <c r="AH52" s="476">
        <v>6298</v>
      </c>
      <c r="AI52" s="476">
        <v>6075</v>
      </c>
      <c r="AJ52" s="476">
        <v>5611</v>
      </c>
      <c r="AK52" s="476">
        <v>5518</v>
      </c>
      <c r="AL52" s="476">
        <v>5612</v>
      </c>
      <c r="AM52" s="476">
        <v>5708</v>
      </c>
      <c r="AN52" s="476">
        <v>5743</v>
      </c>
      <c r="AO52" s="476">
        <v>5783</v>
      </c>
      <c r="AP52" s="476">
        <v>6240</v>
      </c>
      <c r="AQ52" s="476">
        <v>6340</v>
      </c>
      <c r="AR52" s="476">
        <v>6096</v>
      </c>
      <c r="AS52" s="476">
        <v>6248</v>
      </c>
      <c r="AT52" s="476">
        <v>6429</v>
      </c>
      <c r="AU52" s="476">
        <v>6397</v>
      </c>
      <c r="AV52" s="476">
        <v>6179</v>
      </c>
      <c r="AW52" s="476">
        <v>6342</v>
      </c>
      <c r="AX52" s="476">
        <v>6299</v>
      </c>
      <c r="AY52" s="476">
        <v>6417</v>
      </c>
      <c r="AZ52" s="476">
        <v>6080</v>
      </c>
      <c r="BA52" s="476">
        <v>6027</v>
      </c>
      <c r="BB52" s="476">
        <v>5809</v>
      </c>
      <c r="BC52" s="476">
        <v>5774</v>
      </c>
      <c r="BD52" s="476">
        <v>5543</v>
      </c>
      <c r="BE52" s="476">
        <v>5473</v>
      </c>
      <c r="BF52" s="476">
        <v>4991</v>
      </c>
      <c r="BG52" s="476">
        <v>4848</v>
      </c>
      <c r="BH52" s="476">
        <v>4838</v>
      </c>
      <c r="BI52" s="476">
        <v>4762</v>
      </c>
      <c r="BJ52" s="476">
        <v>4652</v>
      </c>
      <c r="BK52" s="476">
        <v>4725</v>
      </c>
      <c r="BL52" s="476">
        <v>4691</v>
      </c>
      <c r="BM52" s="476">
        <v>4777</v>
      </c>
      <c r="BN52" s="476">
        <v>4961</v>
      </c>
      <c r="BO52" s="476">
        <v>5369</v>
      </c>
      <c r="BP52" s="476">
        <v>4102</v>
      </c>
      <c r="BQ52" s="476">
        <v>3784</v>
      </c>
      <c r="BR52" s="476">
        <v>3891</v>
      </c>
      <c r="BS52" s="476">
        <v>3771</v>
      </c>
      <c r="BT52" s="476">
        <v>3517</v>
      </c>
      <c r="BU52" s="476">
        <v>3317</v>
      </c>
      <c r="BV52" s="476">
        <v>3309</v>
      </c>
      <c r="BW52" s="476">
        <v>3310</v>
      </c>
      <c r="BX52" s="476">
        <v>3354</v>
      </c>
      <c r="BY52" s="476">
        <v>3052</v>
      </c>
      <c r="BZ52" s="476">
        <v>3106</v>
      </c>
      <c r="CA52" s="476">
        <v>2938</v>
      </c>
      <c r="CB52" s="476">
        <v>2770</v>
      </c>
      <c r="CC52" s="476">
        <v>2614</v>
      </c>
      <c r="CD52" s="476">
        <v>2704</v>
      </c>
      <c r="CE52" s="476">
        <v>2562</v>
      </c>
      <c r="CF52" s="480">
        <v>2431</v>
      </c>
      <c r="CG52" s="480">
        <v>2178</v>
      </c>
      <c r="CH52" s="481">
        <v>1990</v>
      </c>
      <c r="CI52" s="481">
        <v>1916</v>
      </c>
      <c r="CJ52" s="481">
        <v>1742</v>
      </c>
      <c r="CK52" s="466">
        <v>1473</v>
      </c>
      <c r="CL52" s="466">
        <v>1428</v>
      </c>
      <c r="CM52" s="466">
        <v>1206</v>
      </c>
      <c r="CN52" s="466">
        <v>1085</v>
      </c>
      <c r="CO52" s="466">
        <v>3915</v>
      </c>
      <c r="CP52" s="463"/>
      <c r="CQ52" s="463"/>
      <c r="CR52" s="463"/>
      <c r="CS52" s="463"/>
      <c r="CT52" s="463"/>
      <c r="CU52" s="463"/>
      <c r="CV52" s="463"/>
      <c r="CW52" s="463"/>
      <c r="CX52" s="463"/>
      <c r="CY52" s="463"/>
      <c r="CZ52" s="463"/>
      <c r="DA52" s="463"/>
      <c r="DB52" s="463"/>
      <c r="DC52" s="463"/>
      <c r="DD52" s="463"/>
      <c r="DE52" s="463"/>
      <c r="DF52" s="463"/>
      <c r="DG52" s="463"/>
      <c r="DH52" s="463"/>
      <c r="DI52" s="463"/>
    </row>
    <row r="53" spans="1:113" ht="12.75" hidden="1">
      <c r="A53" s="475" t="s">
        <v>42</v>
      </c>
      <c r="B53" s="476">
        <v>10810</v>
      </c>
      <c r="C53" s="476">
        <v>114</v>
      </c>
      <c r="D53" s="476">
        <v>103</v>
      </c>
      <c r="E53" s="476">
        <v>101</v>
      </c>
      <c r="F53" s="476">
        <v>115</v>
      </c>
      <c r="G53" s="476">
        <v>104</v>
      </c>
      <c r="H53" s="476">
        <v>114</v>
      </c>
      <c r="I53" s="476">
        <v>117</v>
      </c>
      <c r="J53" s="476">
        <v>85</v>
      </c>
      <c r="K53" s="476">
        <v>104</v>
      </c>
      <c r="L53" s="476">
        <v>111</v>
      </c>
      <c r="M53" s="476">
        <v>100</v>
      </c>
      <c r="N53" s="476">
        <v>116</v>
      </c>
      <c r="O53" s="476">
        <v>113</v>
      </c>
      <c r="P53" s="476">
        <v>99</v>
      </c>
      <c r="Q53" s="476">
        <v>116</v>
      </c>
      <c r="R53" s="476">
        <v>114</v>
      </c>
      <c r="S53" s="476">
        <v>157</v>
      </c>
      <c r="T53" s="476">
        <v>151</v>
      </c>
      <c r="U53" s="476">
        <v>140</v>
      </c>
      <c r="V53" s="476">
        <v>105</v>
      </c>
      <c r="W53" s="476">
        <v>100</v>
      </c>
      <c r="X53" s="476">
        <v>101</v>
      </c>
      <c r="Y53" s="476">
        <v>93</v>
      </c>
      <c r="Z53" s="476">
        <v>108</v>
      </c>
      <c r="AA53" s="476">
        <v>126</v>
      </c>
      <c r="AB53" s="476">
        <v>103</v>
      </c>
      <c r="AC53" s="476">
        <v>117</v>
      </c>
      <c r="AD53" s="476">
        <v>98</v>
      </c>
      <c r="AE53" s="476">
        <v>112</v>
      </c>
      <c r="AF53" s="476">
        <v>103</v>
      </c>
      <c r="AG53" s="476">
        <v>117</v>
      </c>
      <c r="AH53" s="476">
        <v>105</v>
      </c>
      <c r="AI53" s="476">
        <v>135</v>
      </c>
      <c r="AJ53" s="476">
        <v>106</v>
      </c>
      <c r="AK53" s="476">
        <v>95</v>
      </c>
      <c r="AL53" s="476">
        <v>93</v>
      </c>
      <c r="AM53" s="476">
        <v>130</v>
      </c>
      <c r="AN53" s="476">
        <v>122</v>
      </c>
      <c r="AO53" s="476">
        <v>143</v>
      </c>
      <c r="AP53" s="476">
        <v>136</v>
      </c>
      <c r="AQ53" s="476">
        <v>160</v>
      </c>
      <c r="AR53" s="476">
        <v>153</v>
      </c>
      <c r="AS53" s="476">
        <v>143</v>
      </c>
      <c r="AT53" s="476">
        <v>170</v>
      </c>
      <c r="AU53" s="476">
        <v>178</v>
      </c>
      <c r="AV53" s="476">
        <v>183</v>
      </c>
      <c r="AW53" s="476">
        <v>187</v>
      </c>
      <c r="AX53" s="476">
        <v>163</v>
      </c>
      <c r="AY53" s="476">
        <v>166</v>
      </c>
      <c r="AZ53" s="476">
        <v>152</v>
      </c>
      <c r="BA53" s="476">
        <v>157</v>
      </c>
      <c r="BB53" s="476">
        <v>157</v>
      </c>
      <c r="BC53" s="476">
        <v>153</v>
      </c>
      <c r="BD53" s="476">
        <v>141</v>
      </c>
      <c r="BE53" s="476">
        <v>176</v>
      </c>
      <c r="BF53" s="476">
        <v>172</v>
      </c>
      <c r="BG53" s="476">
        <v>148</v>
      </c>
      <c r="BH53" s="476">
        <v>136</v>
      </c>
      <c r="BI53" s="476">
        <v>154</v>
      </c>
      <c r="BJ53" s="476">
        <v>151</v>
      </c>
      <c r="BK53" s="476">
        <v>160</v>
      </c>
      <c r="BL53" s="476">
        <v>145</v>
      </c>
      <c r="BM53" s="476">
        <v>154</v>
      </c>
      <c r="BN53" s="476">
        <v>161</v>
      </c>
      <c r="BO53" s="476">
        <v>168</v>
      </c>
      <c r="BP53" s="476">
        <v>138</v>
      </c>
      <c r="BQ53" s="476">
        <v>134</v>
      </c>
      <c r="BR53" s="476">
        <v>136</v>
      </c>
      <c r="BS53" s="476">
        <v>149</v>
      </c>
      <c r="BT53" s="476">
        <v>155</v>
      </c>
      <c r="BU53" s="476">
        <v>100</v>
      </c>
      <c r="BV53" s="476">
        <v>141</v>
      </c>
      <c r="BW53" s="476">
        <v>102</v>
      </c>
      <c r="BX53" s="476">
        <v>112</v>
      </c>
      <c r="BY53" s="476">
        <v>99</v>
      </c>
      <c r="BZ53" s="476">
        <v>86</v>
      </c>
      <c r="CA53" s="476">
        <v>84</v>
      </c>
      <c r="CB53" s="476">
        <v>86</v>
      </c>
      <c r="CC53" s="476">
        <v>72</v>
      </c>
      <c r="CD53" s="476">
        <v>72</v>
      </c>
      <c r="CE53" s="476">
        <v>77</v>
      </c>
      <c r="CF53" s="480">
        <v>80</v>
      </c>
      <c r="CG53" s="480">
        <v>60</v>
      </c>
      <c r="CH53" s="481">
        <v>52</v>
      </c>
      <c r="CI53" s="481">
        <v>50</v>
      </c>
      <c r="CJ53" s="481">
        <v>53</v>
      </c>
      <c r="CK53" s="466">
        <v>49</v>
      </c>
      <c r="CL53" s="466">
        <v>29</v>
      </c>
      <c r="CM53" s="466">
        <v>27</v>
      </c>
      <c r="CN53" s="466">
        <v>32</v>
      </c>
      <c r="CO53" s="466">
        <v>125</v>
      </c>
      <c r="CP53" s="463"/>
      <c r="CQ53" s="463"/>
      <c r="CR53" s="463"/>
      <c r="CS53" s="463"/>
      <c r="CT53" s="463"/>
      <c r="CU53" s="463"/>
      <c r="CV53" s="463"/>
      <c r="CW53" s="463"/>
      <c r="CX53" s="463"/>
      <c r="CY53" s="463"/>
      <c r="CZ53" s="463"/>
      <c r="DA53" s="463"/>
      <c r="DB53" s="463"/>
      <c r="DC53" s="463"/>
      <c r="DD53" s="463"/>
      <c r="DE53" s="463"/>
      <c r="DF53" s="463"/>
      <c r="DG53" s="463"/>
      <c r="DH53" s="463"/>
      <c r="DI53" s="463"/>
    </row>
    <row r="54" spans="1:113" ht="12.75" hidden="1">
      <c r="A54" s="475" t="s">
        <v>43</v>
      </c>
      <c r="B54" s="476">
        <v>11452</v>
      </c>
      <c r="C54" s="476">
        <v>127</v>
      </c>
      <c r="D54" s="476">
        <v>120</v>
      </c>
      <c r="E54" s="476">
        <v>134</v>
      </c>
      <c r="F54" s="476">
        <v>113</v>
      </c>
      <c r="G54" s="476">
        <v>139</v>
      </c>
      <c r="H54" s="476">
        <v>164</v>
      </c>
      <c r="I54" s="476">
        <v>113</v>
      </c>
      <c r="J54" s="476">
        <v>116</v>
      </c>
      <c r="K54" s="476">
        <v>128</v>
      </c>
      <c r="L54" s="476">
        <v>124</v>
      </c>
      <c r="M54" s="476">
        <v>131</v>
      </c>
      <c r="N54" s="476">
        <v>140</v>
      </c>
      <c r="O54" s="476">
        <v>151</v>
      </c>
      <c r="P54" s="476">
        <v>147</v>
      </c>
      <c r="Q54" s="476">
        <v>155</v>
      </c>
      <c r="R54" s="476">
        <v>149</v>
      </c>
      <c r="S54" s="476">
        <v>154</v>
      </c>
      <c r="T54" s="476">
        <v>134</v>
      </c>
      <c r="U54" s="476">
        <v>134</v>
      </c>
      <c r="V54" s="476">
        <v>105</v>
      </c>
      <c r="W54" s="476">
        <v>122</v>
      </c>
      <c r="X54" s="476">
        <v>121</v>
      </c>
      <c r="Y54" s="476">
        <v>122</v>
      </c>
      <c r="Z54" s="476">
        <v>124</v>
      </c>
      <c r="AA54" s="476">
        <v>145</v>
      </c>
      <c r="AB54" s="476">
        <v>127</v>
      </c>
      <c r="AC54" s="476">
        <v>129</v>
      </c>
      <c r="AD54" s="476">
        <v>108</v>
      </c>
      <c r="AE54" s="476">
        <v>113</v>
      </c>
      <c r="AF54" s="476">
        <v>127</v>
      </c>
      <c r="AG54" s="476">
        <v>150</v>
      </c>
      <c r="AH54" s="476">
        <v>130</v>
      </c>
      <c r="AI54" s="476">
        <v>132</v>
      </c>
      <c r="AJ54" s="476">
        <v>122</v>
      </c>
      <c r="AK54" s="476">
        <v>171</v>
      </c>
      <c r="AL54" s="476">
        <v>124</v>
      </c>
      <c r="AM54" s="476">
        <v>136</v>
      </c>
      <c r="AN54" s="476">
        <v>163</v>
      </c>
      <c r="AO54" s="476">
        <v>152</v>
      </c>
      <c r="AP54" s="476">
        <v>164</v>
      </c>
      <c r="AQ54" s="476">
        <v>173</v>
      </c>
      <c r="AR54" s="476">
        <v>163</v>
      </c>
      <c r="AS54" s="476">
        <v>161</v>
      </c>
      <c r="AT54" s="476">
        <v>173</v>
      </c>
      <c r="AU54" s="476">
        <v>157</v>
      </c>
      <c r="AV54" s="476">
        <v>179</v>
      </c>
      <c r="AW54" s="476">
        <v>158</v>
      </c>
      <c r="AX54" s="476">
        <v>202</v>
      </c>
      <c r="AY54" s="476">
        <v>185</v>
      </c>
      <c r="AZ54" s="476">
        <v>175</v>
      </c>
      <c r="BA54" s="476">
        <v>165</v>
      </c>
      <c r="BB54" s="476">
        <v>161</v>
      </c>
      <c r="BC54" s="476">
        <v>144</v>
      </c>
      <c r="BD54" s="476">
        <v>171</v>
      </c>
      <c r="BE54" s="476">
        <v>155</v>
      </c>
      <c r="BF54" s="476">
        <v>161</v>
      </c>
      <c r="BG54" s="476">
        <v>179</v>
      </c>
      <c r="BH54" s="476">
        <v>147</v>
      </c>
      <c r="BI54" s="476">
        <v>147</v>
      </c>
      <c r="BJ54" s="476">
        <v>137</v>
      </c>
      <c r="BK54" s="476">
        <v>151</v>
      </c>
      <c r="BL54" s="476">
        <v>158</v>
      </c>
      <c r="BM54" s="476">
        <v>143</v>
      </c>
      <c r="BN54" s="476">
        <v>134</v>
      </c>
      <c r="BO54" s="476">
        <v>142</v>
      </c>
      <c r="BP54" s="476">
        <v>111</v>
      </c>
      <c r="BQ54" s="476">
        <v>140</v>
      </c>
      <c r="BR54" s="476">
        <v>113</v>
      </c>
      <c r="BS54" s="476">
        <v>134</v>
      </c>
      <c r="BT54" s="476">
        <v>132</v>
      </c>
      <c r="BU54" s="476">
        <v>97</v>
      </c>
      <c r="BV54" s="476">
        <v>101</v>
      </c>
      <c r="BW54" s="476">
        <v>87</v>
      </c>
      <c r="BX54" s="476">
        <v>93</v>
      </c>
      <c r="BY54" s="476">
        <v>85</v>
      </c>
      <c r="BZ54" s="476">
        <v>81</v>
      </c>
      <c r="CA54" s="476">
        <v>86</v>
      </c>
      <c r="CB54" s="476">
        <v>71</v>
      </c>
      <c r="CC54" s="476">
        <v>71</v>
      </c>
      <c r="CD54" s="476">
        <v>74</v>
      </c>
      <c r="CE54" s="476">
        <v>49</v>
      </c>
      <c r="CF54" s="480">
        <v>53</v>
      </c>
      <c r="CG54" s="480">
        <v>63</v>
      </c>
      <c r="CH54" s="481">
        <v>68</v>
      </c>
      <c r="CI54" s="481">
        <v>49</v>
      </c>
      <c r="CJ54" s="481">
        <v>41</v>
      </c>
      <c r="CK54" s="466">
        <v>49</v>
      </c>
      <c r="CL54" s="466">
        <v>34</v>
      </c>
      <c r="CM54" s="466">
        <v>30</v>
      </c>
      <c r="CN54" s="466">
        <v>42</v>
      </c>
      <c r="CO54" s="466">
        <v>117</v>
      </c>
      <c r="CP54" s="463"/>
      <c r="CQ54" s="463"/>
      <c r="CR54" s="463"/>
      <c r="CS54" s="463"/>
      <c r="CT54" s="463"/>
      <c r="CU54" s="463"/>
      <c r="CV54" s="463"/>
      <c r="CW54" s="463"/>
      <c r="CX54" s="463"/>
      <c r="CY54" s="463"/>
      <c r="CZ54" s="463"/>
      <c r="DA54" s="463"/>
      <c r="DB54" s="463"/>
      <c r="DC54" s="463"/>
      <c r="DD54" s="463"/>
      <c r="DE54" s="463"/>
      <c r="DF54" s="463"/>
      <c r="DG54" s="463"/>
      <c r="DH54" s="463"/>
      <c r="DI54" s="463"/>
    </row>
    <row r="55" spans="1:113" ht="12.75" hidden="1">
      <c r="A55" s="475" t="s">
        <v>44</v>
      </c>
      <c r="B55" s="476">
        <v>211607</v>
      </c>
      <c r="C55" s="476">
        <v>2090</v>
      </c>
      <c r="D55" s="476">
        <v>2068</v>
      </c>
      <c r="E55" s="476">
        <v>2074</v>
      </c>
      <c r="F55" s="476">
        <v>2136</v>
      </c>
      <c r="G55" s="476">
        <v>2028</v>
      </c>
      <c r="H55" s="476">
        <v>1962</v>
      </c>
      <c r="I55" s="476">
        <v>2029</v>
      </c>
      <c r="J55" s="476">
        <v>1971</v>
      </c>
      <c r="K55" s="476">
        <v>1941</v>
      </c>
      <c r="L55" s="476">
        <v>1931</v>
      </c>
      <c r="M55" s="476">
        <v>2115</v>
      </c>
      <c r="N55" s="476">
        <v>2118</v>
      </c>
      <c r="O55" s="476">
        <v>2141</v>
      </c>
      <c r="P55" s="476">
        <v>2325</v>
      </c>
      <c r="Q55" s="476">
        <v>2420</v>
      </c>
      <c r="R55" s="476">
        <v>2435</v>
      </c>
      <c r="S55" s="476">
        <v>2320</v>
      </c>
      <c r="T55" s="476">
        <v>2374</v>
      </c>
      <c r="U55" s="476">
        <v>2729</v>
      </c>
      <c r="V55" s="476">
        <v>3080</v>
      </c>
      <c r="W55" s="476">
        <v>3199</v>
      </c>
      <c r="X55" s="476">
        <v>2900</v>
      </c>
      <c r="Y55" s="476">
        <v>2773</v>
      </c>
      <c r="Z55" s="476">
        <v>2833</v>
      </c>
      <c r="AA55" s="476">
        <v>2820</v>
      </c>
      <c r="AB55" s="476">
        <v>2640</v>
      </c>
      <c r="AC55" s="476">
        <v>2657</v>
      </c>
      <c r="AD55" s="476">
        <v>2612</v>
      </c>
      <c r="AE55" s="476">
        <v>2475</v>
      </c>
      <c r="AF55" s="476">
        <v>2570</v>
      </c>
      <c r="AG55" s="476">
        <v>2509</v>
      </c>
      <c r="AH55" s="476">
        <v>2402</v>
      </c>
      <c r="AI55" s="476">
        <v>2267</v>
      </c>
      <c r="AJ55" s="476">
        <v>2150</v>
      </c>
      <c r="AK55" s="476">
        <v>2133</v>
      </c>
      <c r="AL55" s="476">
        <v>2220</v>
      </c>
      <c r="AM55" s="476">
        <v>2212</v>
      </c>
      <c r="AN55" s="476">
        <v>2347</v>
      </c>
      <c r="AO55" s="476">
        <v>2527</v>
      </c>
      <c r="AP55" s="476">
        <v>2700</v>
      </c>
      <c r="AQ55" s="476">
        <v>2828</v>
      </c>
      <c r="AR55" s="476">
        <v>2750</v>
      </c>
      <c r="AS55" s="476">
        <v>2926</v>
      </c>
      <c r="AT55" s="476">
        <v>3019</v>
      </c>
      <c r="AU55" s="476">
        <v>2998</v>
      </c>
      <c r="AV55" s="476">
        <v>3018</v>
      </c>
      <c r="AW55" s="476">
        <v>3266</v>
      </c>
      <c r="AX55" s="476">
        <v>3091</v>
      </c>
      <c r="AY55" s="476">
        <v>3229</v>
      </c>
      <c r="AZ55" s="476">
        <v>3125</v>
      </c>
      <c r="BA55" s="476">
        <v>3123</v>
      </c>
      <c r="BB55" s="476">
        <v>2953</v>
      </c>
      <c r="BC55" s="476">
        <v>2922</v>
      </c>
      <c r="BD55" s="476">
        <v>2894</v>
      </c>
      <c r="BE55" s="476">
        <v>2854</v>
      </c>
      <c r="BF55" s="476">
        <v>2703</v>
      </c>
      <c r="BG55" s="476">
        <v>2626</v>
      </c>
      <c r="BH55" s="476">
        <v>2583</v>
      </c>
      <c r="BI55" s="476">
        <v>2730</v>
      </c>
      <c r="BJ55" s="476">
        <v>2517</v>
      </c>
      <c r="BK55" s="476">
        <v>2587</v>
      </c>
      <c r="BL55" s="476">
        <v>2671</v>
      </c>
      <c r="BM55" s="476">
        <v>2787</v>
      </c>
      <c r="BN55" s="476">
        <v>2917</v>
      </c>
      <c r="BO55" s="476">
        <v>3266</v>
      </c>
      <c r="BP55" s="476">
        <v>2367</v>
      </c>
      <c r="BQ55" s="476">
        <v>2364</v>
      </c>
      <c r="BR55" s="476">
        <v>2234</v>
      </c>
      <c r="BS55" s="476">
        <v>2278</v>
      </c>
      <c r="BT55" s="476">
        <v>2200</v>
      </c>
      <c r="BU55" s="476">
        <v>1994</v>
      </c>
      <c r="BV55" s="476">
        <v>2049</v>
      </c>
      <c r="BW55" s="476">
        <v>2037</v>
      </c>
      <c r="BX55" s="476">
        <v>2029</v>
      </c>
      <c r="BY55" s="476">
        <v>1970</v>
      </c>
      <c r="BZ55" s="476">
        <v>1886</v>
      </c>
      <c r="CA55" s="476">
        <v>1861</v>
      </c>
      <c r="CB55" s="476">
        <v>1762</v>
      </c>
      <c r="CC55" s="476">
        <v>1554</v>
      </c>
      <c r="CD55" s="476">
        <v>1693</v>
      </c>
      <c r="CE55" s="476">
        <v>1605</v>
      </c>
      <c r="CF55" s="480">
        <v>1437</v>
      </c>
      <c r="CG55" s="480">
        <v>1387</v>
      </c>
      <c r="CH55" s="481">
        <v>1236</v>
      </c>
      <c r="CI55" s="481">
        <v>1220</v>
      </c>
      <c r="CJ55" s="481">
        <v>1092</v>
      </c>
      <c r="CK55" s="466">
        <v>997</v>
      </c>
      <c r="CL55" s="466">
        <v>926</v>
      </c>
      <c r="CM55" s="466">
        <v>836</v>
      </c>
      <c r="CN55" s="466">
        <v>707</v>
      </c>
      <c r="CO55" s="466">
        <v>2270</v>
      </c>
      <c r="CP55" s="463"/>
      <c r="CQ55" s="463"/>
      <c r="CR55" s="463"/>
      <c r="CS55" s="463"/>
      <c r="CT55" s="463"/>
      <c r="CU55" s="463"/>
      <c r="CV55" s="463"/>
      <c r="CW55" s="463"/>
      <c r="CX55" s="463"/>
      <c r="CY55" s="463"/>
      <c r="CZ55" s="463"/>
      <c r="DA55" s="463"/>
      <c r="DB55" s="463"/>
      <c r="DC55" s="463"/>
      <c r="DD55" s="463"/>
      <c r="DE55" s="463"/>
      <c r="DF55" s="463"/>
      <c r="DG55" s="463"/>
      <c r="DH55" s="463"/>
      <c r="DI55" s="463"/>
    </row>
    <row r="56" spans="1:113" ht="12.75" hidden="1">
      <c r="A56" s="475" t="s">
        <v>45</v>
      </c>
      <c r="B56" s="476">
        <v>14038</v>
      </c>
      <c r="C56" s="476">
        <v>110</v>
      </c>
      <c r="D56" s="476">
        <v>106</v>
      </c>
      <c r="E56" s="476">
        <v>126</v>
      </c>
      <c r="F56" s="476">
        <v>132</v>
      </c>
      <c r="G56" s="476">
        <v>150</v>
      </c>
      <c r="H56" s="476">
        <v>140</v>
      </c>
      <c r="I56" s="476">
        <v>131</v>
      </c>
      <c r="J56" s="476">
        <v>157</v>
      </c>
      <c r="K56" s="476">
        <v>150</v>
      </c>
      <c r="L56" s="476">
        <v>139</v>
      </c>
      <c r="M56" s="476">
        <v>155</v>
      </c>
      <c r="N56" s="476">
        <v>136</v>
      </c>
      <c r="O56" s="476">
        <v>160</v>
      </c>
      <c r="P56" s="476">
        <v>148</v>
      </c>
      <c r="Q56" s="476">
        <v>157</v>
      </c>
      <c r="R56" s="476">
        <v>183</v>
      </c>
      <c r="S56" s="476">
        <v>156</v>
      </c>
      <c r="T56" s="476">
        <v>191</v>
      </c>
      <c r="U56" s="476">
        <v>137</v>
      </c>
      <c r="V56" s="476">
        <v>114</v>
      </c>
      <c r="W56" s="476">
        <v>89</v>
      </c>
      <c r="X56" s="476">
        <v>102</v>
      </c>
      <c r="Y56" s="476">
        <v>111</v>
      </c>
      <c r="Z56" s="476">
        <v>122</v>
      </c>
      <c r="AA56" s="476">
        <v>131</v>
      </c>
      <c r="AB56" s="476">
        <v>122</v>
      </c>
      <c r="AC56" s="476">
        <v>110</v>
      </c>
      <c r="AD56" s="476">
        <v>113</v>
      </c>
      <c r="AE56" s="476">
        <v>118</v>
      </c>
      <c r="AF56" s="476">
        <v>147</v>
      </c>
      <c r="AG56" s="476">
        <v>129</v>
      </c>
      <c r="AH56" s="476">
        <v>129</v>
      </c>
      <c r="AI56" s="476">
        <v>163</v>
      </c>
      <c r="AJ56" s="476">
        <v>125</v>
      </c>
      <c r="AK56" s="476">
        <v>158</v>
      </c>
      <c r="AL56" s="476">
        <v>156</v>
      </c>
      <c r="AM56" s="476">
        <v>165</v>
      </c>
      <c r="AN56" s="476">
        <v>151</v>
      </c>
      <c r="AO56" s="476">
        <v>165</v>
      </c>
      <c r="AP56" s="476">
        <v>176</v>
      </c>
      <c r="AQ56" s="476">
        <v>165</v>
      </c>
      <c r="AR56" s="476">
        <v>201</v>
      </c>
      <c r="AS56" s="476">
        <v>212</v>
      </c>
      <c r="AT56" s="476">
        <v>225</v>
      </c>
      <c r="AU56" s="476">
        <v>196</v>
      </c>
      <c r="AV56" s="476">
        <v>214</v>
      </c>
      <c r="AW56" s="476">
        <v>201</v>
      </c>
      <c r="AX56" s="476">
        <v>215</v>
      </c>
      <c r="AY56" s="476">
        <v>206</v>
      </c>
      <c r="AZ56" s="476">
        <v>223</v>
      </c>
      <c r="BA56" s="476">
        <v>196</v>
      </c>
      <c r="BB56" s="476">
        <v>205</v>
      </c>
      <c r="BC56" s="476">
        <v>184</v>
      </c>
      <c r="BD56" s="476">
        <v>197</v>
      </c>
      <c r="BE56" s="476">
        <v>193</v>
      </c>
      <c r="BF56" s="476">
        <v>200</v>
      </c>
      <c r="BG56" s="476">
        <v>207</v>
      </c>
      <c r="BH56" s="476">
        <v>183</v>
      </c>
      <c r="BI56" s="476">
        <v>178</v>
      </c>
      <c r="BJ56" s="476">
        <v>217</v>
      </c>
      <c r="BK56" s="476">
        <v>203</v>
      </c>
      <c r="BL56" s="476">
        <v>212</v>
      </c>
      <c r="BM56" s="476">
        <v>216</v>
      </c>
      <c r="BN56" s="476">
        <v>183</v>
      </c>
      <c r="BO56" s="476">
        <v>229</v>
      </c>
      <c r="BP56" s="476">
        <v>200</v>
      </c>
      <c r="BQ56" s="476">
        <v>159</v>
      </c>
      <c r="BR56" s="476">
        <v>173</v>
      </c>
      <c r="BS56" s="476">
        <v>190</v>
      </c>
      <c r="BT56" s="476">
        <v>139</v>
      </c>
      <c r="BU56" s="476">
        <v>180</v>
      </c>
      <c r="BV56" s="476">
        <v>181</v>
      </c>
      <c r="BW56" s="476">
        <v>139</v>
      </c>
      <c r="BX56" s="476">
        <v>157</v>
      </c>
      <c r="BY56" s="476">
        <v>153</v>
      </c>
      <c r="BZ56" s="476">
        <v>136</v>
      </c>
      <c r="CA56" s="476">
        <v>126</v>
      </c>
      <c r="CB56" s="476">
        <v>135</v>
      </c>
      <c r="CC56" s="476">
        <v>146</v>
      </c>
      <c r="CD56" s="476">
        <v>124</v>
      </c>
      <c r="CE56" s="476">
        <v>97</v>
      </c>
      <c r="CF56" s="480">
        <v>103</v>
      </c>
      <c r="CG56" s="480">
        <v>114</v>
      </c>
      <c r="CH56" s="481">
        <v>104</v>
      </c>
      <c r="CI56" s="481">
        <v>80</v>
      </c>
      <c r="CJ56" s="481">
        <v>84</v>
      </c>
      <c r="CK56" s="466">
        <v>76</v>
      </c>
      <c r="CL56" s="466">
        <v>73</v>
      </c>
      <c r="CM56" s="466">
        <v>68</v>
      </c>
      <c r="CN56" s="466">
        <v>63</v>
      </c>
      <c r="CO56" s="466">
        <v>217</v>
      </c>
      <c r="CP56" s="463"/>
      <c r="CQ56" s="463"/>
      <c r="CR56" s="463"/>
      <c r="CS56" s="463"/>
      <c r="CT56" s="463"/>
      <c r="CU56" s="463"/>
      <c r="CV56" s="463"/>
      <c r="CW56" s="463"/>
      <c r="CX56" s="463"/>
      <c r="CY56" s="463"/>
      <c r="CZ56" s="463"/>
      <c r="DA56" s="463"/>
      <c r="DB56" s="463"/>
      <c r="DC56" s="463"/>
      <c r="DD56" s="463"/>
      <c r="DE56" s="463"/>
      <c r="DF56" s="463"/>
      <c r="DG56" s="463"/>
      <c r="DH56" s="463"/>
      <c r="DI56" s="463"/>
    </row>
    <row r="57" spans="1:113" ht="15">
      <c r="A57" s="802" t="s">
        <v>692</v>
      </c>
      <c r="B57" s="802"/>
      <c r="C57" s="802"/>
      <c r="D57" s="802"/>
      <c r="E57" s="802"/>
      <c r="F57" s="802"/>
      <c r="G57" s="802"/>
      <c r="H57" s="802"/>
      <c r="I57" s="802"/>
      <c r="J57" s="802"/>
      <c r="K57" s="802"/>
      <c r="L57" s="802"/>
      <c r="M57" s="802"/>
      <c r="N57" s="802"/>
      <c r="O57" s="802"/>
      <c r="P57" s="802"/>
      <c r="Q57" s="802"/>
      <c r="R57" s="802"/>
      <c r="S57" s="802"/>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c r="BH57" s="470"/>
      <c r="BI57" s="470"/>
      <c r="BJ57" s="470"/>
      <c r="BK57" s="470"/>
      <c r="BL57" s="470"/>
      <c r="BM57" s="470"/>
      <c r="BN57" s="470"/>
      <c r="BO57" s="470"/>
      <c r="BP57" s="470"/>
      <c r="BQ57" s="470"/>
      <c r="BR57" s="470"/>
      <c r="BS57" s="470"/>
      <c r="BT57" s="470"/>
      <c r="BU57" s="470"/>
      <c r="BV57" s="470"/>
      <c r="BW57" s="470"/>
      <c r="BX57" s="470"/>
      <c r="BY57" s="470"/>
      <c r="BZ57" s="470"/>
      <c r="CA57" s="470"/>
      <c r="CB57" s="470"/>
      <c r="CC57" s="470"/>
      <c r="CD57" s="470"/>
      <c r="CE57" s="470"/>
      <c r="CF57" s="470"/>
      <c r="CG57" s="470"/>
      <c r="CH57" s="470"/>
      <c r="CI57" s="470"/>
      <c r="CJ57" s="470"/>
      <c r="CK57" s="470"/>
      <c r="CL57" s="470"/>
      <c r="CM57" s="470"/>
      <c r="CN57" s="470"/>
      <c r="CO57" s="470"/>
      <c r="CP57" s="470"/>
      <c r="CQ57" s="470"/>
      <c r="CR57" s="470"/>
      <c r="CS57" s="470"/>
      <c r="CT57" s="470"/>
      <c r="CU57" s="470"/>
      <c r="CV57" s="470"/>
      <c r="CW57" s="470"/>
      <c r="CX57" s="470"/>
      <c r="CY57" s="470"/>
      <c r="CZ57" s="470"/>
      <c r="DA57" s="470"/>
      <c r="DB57" s="470"/>
      <c r="DC57" s="470"/>
      <c r="DD57" s="470"/>
      <c r="DE57" s="470"/>
      <c r="DF57" s="470"/>
      <c r="DG57" s="470"/>
      <c r="DH57" s="470"/>
      <c r="DI57" s="470"/>
    </row>
    <row r="58" spans="1:113" ht="15">
      <c r="A58" s="478"/>
      <c r="B58" s="483"/>
      <c r="C58" s="483"/>
      <c r="D58" s="467"/>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0"/>
      <c r="BX58" s="470"/>
      <c r="BY58" s="470"/>
      <c r="BZ58" s="470"/>
      <c r="CA58" s="470"/>
      <c r="CB58" s="470"/>
      <c r="CC58" s="470"/>
      <c r="CD58" s="470"/>
      <c r="CE58" s="470"/>
      <c r="CF58" s="470"/>
      <c r="CG58" s="470"/>
      <c r="CH58" s="470"/>
      <c r="CI58" s="470"/>
      <c r="CJ58" s="470"/>
      <c r="CK58" s="470"/>
      <c r="CL58" s="470"/>
      <c r="CM58" s="470"/>
      <c r="CN58" s="470"/>
      <c r="CO58" s="470"/>
      <c r="CP58" s="470"/>
      <c r="CQ58" s="470"/>
      <c r="CR58" s="470"/>
      <c r="CS58" s="470"/>
      <c r="CT58" s="470"/>
      <c r="CU58" s="470"/>
      <c r="CV58" s="470"/>
      <c r="CW58" s="470"/>
      <c r="CX58" s="470"/>
      <c r="CY58" s="470"/>
      <c r="CZ58" s="470"/>
      <c r="DA58" s="470"/>
      <c r="DB58" s="470"/>
      <c r="DC58" s="470"/>
      <c r="DD58" s="470"/>
      <c r="DE58" s="470"/>
      <c r="DF58" s="470"/>
      <c r="DG58" s="470"/>
      <c r="DH58" s="470"/>
      <c r="DI58" s="470"/>
    </row>
    <row r="59" spans="1:113" s="217" customFormat="1" ht="12.75">
      <c r="A59" s="557"/>
      <c r="B59" s="491" t="s">
        <v>581</v>
      </c>
      <c r="C59" s="491" t="s">
        <v>176</v>
      </c>
      <c r="D59" s="487" t="s">
        <v>582</v>
      </c>
      <c r="E59" s="488" t="s">
        <v>583</v>
      </c>
      <c r="F59" s="489" t="s">
        <v>584</v>
      </c>
      <c r="G59" s="487" t="s">
        <v>585</v>
      </c>
      <c r="H59" s="487" t="s">
        <v>586</v>
      </c>
      <c r="I59" s="487" t="s">
        <v>587</v>
      </c>
      <c r="J59" s="487" t="s">
        <v>588</v>
      </c>
      <c r="K59" s="487" t="s">
        <v>589</v>
      </c>
      <c r="L59" s="487" t="s">
        <v>590</v>
      </c>
      <c r="M59" s="487" t="s">
        <v>591</v>
      </c>
      <c r="N59" s="487" t="s">
        <v>592</v>
      </c>
      <c r="O59" s="487" t="s">
        <v>593</v>
      </c>
      <c r="P59" s="487" t="s">
        <v>594</v>
      </c>
      <c r="Q59" s="487" t="s">
        <v>595</v>
      </c>
      <c r="R59" s="487" t="s">
        <v>596</v>
      </c>
      <c r="S59" s="487" t="s">
        <v>597</v>
      </c>
      <c r="T59" s="487" t="s">
        <v>598</v>
      </c>
      <c r="U59" s="487" t="s">
        <v>599</v>
      </c>
      <c r="V59" s="487" t="s">
        <v>152</v>
      </c>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7"/>
      <c r="BM59" s="467"/>
      <c r="BN59" s="467"/>
      <c r="BO59" s="467"/>
      <c r="BP59" s="467"/>
      <c r="BQ59" s="467"/>
      <c r="BR59" s="467"/>
      <c r="BS59" s="467"/>
      <c r="BT59" s="467"/>
      <c r="BU59" s="467"/>
      <c r="BV59" s="467"/>
      <c r="BW59" s="467"/>
      <c r="BX59" s="467"/>
      <c r="BY59" s="467"/>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7"/>
      <c r="DF59" s="467"/>
      <c r="DG59" s="467"/>
      <c r="DH59" s="467"/>
      <c r="DI59" s="467"/>
    </row>
    <row r="60" spans="1:113" s="217" customFormat="1" ht="12.75">
      <c r="A60" s="558"/>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7"/>
      <c r="BM60" s="467"/>
      <c r="BN60" s="467"/>
      <c r="BO60" s="467"/>
      <c r="BP60" s="467"/>
      <c r="BQ60" s="467"/>
      <c r="BR60" s="467"/>
      <c r="BS60" s="467"/>
      <c r="BT60" s="467"/>
      <c r="BU60" s="467"/>
      <c r="BV60" s="467"/>
      <c r="BW60" s="467"/>
      <c r="BX60" s="467"/>
      <c r="BY60" s="467"/>
      <c r="BZ60" s="467"/>
      <c r="CA60" s="467"/>
      <c r="CB60" s="467"/>
      <c r="CC60" s="467"/>
      <c r="CD60" s="467"/>
      <c r="CE60" s="467"/>
      <c r="CF60" s="467"/>
      <c r="CG60" s="467"/>
      <c r="CH60" s="467"/>
      <c r="CI60" s="467"/>
      <c r="CJ60" s="467"/>
      <c r="CK60" s="467"/>
      <c r="CL60" s="467"/>
      <c r="CM60" s="467"/>
      <c r="CN60" s="467"/>
      <c r="CO60" s="467"/>
      <c r="CP60" s="467"/>
      <c r="CQ60" s="467"/>
      <c r="CR60" s="467"/>
      <c r="CS60" s="467"/>
      <c r="CT60" s="467"/>
      <c r="CU60" s="467"/>
      <c r="CV60" s="467"/>
      <c r="CW60" s="467"/>
      <c r="CX60" s="467"/>
      <c r="CY60" s="467"/>
      <c r="CZ60" s="467"/>
      <c r="DA60" s="467"/>
      <c r="DB60" s="467"/>
      <c r="DC60" s="467"/>
      <c r="DD60" s="467"/>
      <c r="DE60" s="467"/>
      <c r="DF60" s="467"/>
      <c r="DG60" s="467"/>
      <c r="DH60" s="467"/>
      <c r="DI60" s="467"/>
    </row>
    <row r="61" spans="1:22" s="217" customFormat="1" ht="12.75">
      <c r="A61" s="217" t="str">
        <f>A4</f>
        <v>Scotland</v>
      </c>
      <c r="B61" s="490">
        <f>B4</f>
        <v>5299900</v>
      </c>
      <c r="C61" s="490">
        <f>B61-SUM(D61:V61)</f>
        <v>0</v>
      </c>
      <c r="D61" s="490">
        <f>SUM(C4:G4)</f>
        <v>293586</v>
      </c>
      <c r="E61" s="490">
        <f>SUM(H4:L4)</f>
        <v>270900</v>
      </c>
      <c r="F61" s="490">
        <f>SUM(M4:Q4)</f>
        <v>290266</v>
      </c>
      <c r="G61" s="490">
        <f>SUM(R4:V4)</f>
        <v>326831</v>
      </c>
      <c r="H61" s="490">
        <f>SUM(W4:AA4)</f>
        <v>365580</v>
      </c>
      <c r="I61" s="490">
        <f>SUM(AB4:AF4)</f>
        <v>346349</v>
      </c>
      <c r="J61" s="490">
        <f>SUM(AG4:AK4)</f>
        <v>323786</v>
      </c>
      <c r="K61" s="490">
        <f>SUM(AL4:AP4)</f>
        <v>336101</v>
      </c>
      <c r="L61" s="490">
        <f>SUM(AQ4:AU4)</f>
        <v>393664</v>
      </c>
      <c r="M61" s="490">
        <f>SUM(AV4:AZ4)</f>
        <v>410769</v>
      </c>
      <c r="N61" s="490">
        <f>SUM(BA4:BE4)</f>
        <v>377317</v>
      </c>
      <c r="O61" s="490">
        <f>SUM(BF4:BJ4)</f>
        <v>331924</v>
      </c>
      <c r="P61" s="490">
        <f>SUM(BK4:BO4)</f>
        <v>336463</v>
      </c>
      <c r="Q61" s="490">
        <f>SUM(BP4:BT4)</f>
        <v>264413</v>
      </c>
      <c r="R61" s="490">
        <f>SUM(BU4:BY4)</f>
        <v>220367</v>
      </c>
      <c r="S61" s="490">
        <f>SUM(BZ4:CD4)</f>
        <v>179144</v>
      </c>
      <c r="T61" s="490">
        <f>SUM(CE4:CI4)</f>
        <v>125396</v>
      </c>
      <c r="U61" s="490">
        <f>SUM(CJ4:CN4)</f>
        <v>71875</v>
      </c>
      <c r="V61" s="490">
        <f>CO4</f>
        <v>35169</v>
      </c>
    </row>
    <row r="62" spans="2:22" s="217" customFormat="1" ht="12.75">
      <c r="B62" s="490"/>
      <c r="C62" s="490"/>
      <c r="D62" s="490"/>
      <c r="E62" s="490"/>
      <c r="F62" s="490"/>
      <c r="G62" s="490"/>
      <c r="H62" s="490"/>
      <c r="I62" s="490"/>
      <c r="J62" s="490"/>
      <c r="K62" s="490"/>
      <c r="L62" s="490"/>
      <c r="M62" s="490"/>
      <c r="N62" s="490"/>
      <c r="O62" s="490"/>
      <c r="P62" s="490"/>
      <c r="Q62" s="490"/>
      <c r="R62" s="490"/>
      <c r="S62" s="490"/>
      <c r="T62" s="490"/>
      <c r="U62" s="490"/>
      <c r="V62" s="490"/>
    </row>
    <row r="63" spans="1:22" s="217" customFormat="1" ht="12.75">
      <c r="A63" s="217" t="str">
        <f aca="true" t="shared" si="0" ref="A63:B76">A5</f>
        <v>Ayrshire &amp; Arran</v>
      </c>
      <c r="B63" s="490">
        <f t="shared" si="0"/>
        <v>373760</v>
      </c>
      <c r="C63" s="490">
        <f aca="true" t="shared" si="1" ref="C63:C76">B63-SUM(D63:V63)</f>
        <v>0</v>
      </c>
      <c r="D63" s="490">
        <f aca="true" t="shared" si="2" ref="D63:D76">SUM(C5:G5)</f>
        <v>19746</v>
      </c>
      <c r="E63" s="490">
        <f aca="true" t="shared" si="3" ref="E63:E76">SUM(H5:L5)</f>
        <v>19112</v>
      </c>
      <c r="F63" s="490">
        <f aca="true" t="shared" si="4" ref="F63:F76">SUM(M5:Q5)</f>
        <v>21068</v>
      </c>
      <c r="G63" s="490">
        <f aca="true" t="shared" si="5" ref="G63:G76">SUM(R5:V5)</f>
        <v>22878</v>
      </c>
      <c r="H63" s="490">
        <f aca="true" t="shared" si="6" ref="H63:H76">SUM(W5:AA5)</f>
        <v>21612</v>
      </c>
      <c r="I63" s="490">
        <f aca="true" t="shared" si="7" ref="I63:I76">SUM(AB5:AF5)</f>
        <v>19804</v>
      </c>
      <c r="J63" s="490">
        <f aca="true" t="shared" si="8" ref="J63:J76">SUM(AG5:AK5)</f>
        <v>19165</v>
      </c>
      <c r="K63" s="490">
        <f aca="true" t="shared" si="9" ref="K63:K76">SUM(AL5:AP5)</f>
        <v>22200</v>
      </c>
      <c r="L63" s="490">
        <f aca="true" t="shared" si="10" ref="L63:L76">SUM(AQ5:AU5)</f>
        <v>27636</v>
      </c>
      <c r="M63" s="490">
        <f aca="true" t="shared" si="11" ref="M63:M76">SUM(AV5:AZ5)</f>
        <v>29399</v>
      </c>
      <c r="N63" s="490">
        <f aca="true" t="shared" si="12" ref="N63:N76">SUM(BA5:BE5)</f>
        <v>27526</v>
      </c>
      <c r="O63" s="490">
        <f aca="true" t="shared" si="13" ref="O63:O76">SUM(BF5:BJ5)</f>
        <v>25106</v>
      </c>
      <c r="P63" s="490">
        <f aca="true" t="shared" si="14" ref="P63:P76">SUM(BK5:BO5)</f>
        <v>26593</v>
      </c>
      <c r="Q63" s="490">
        <f aca="true" t="shared" si="15" ref="Q63:Q76">SUM(BP5:BT5)</f>
        <v>21837</v>
      </c>
      <c r="R63" s="490">
        <f aca="true" t="shared" si="16" ref="R63:R76">SUM(BU5:BY5)</f>
        <v>17909</v>
      </c>
      <c r="S63" s="490">
        <f aca="true" t="shared" si="17" ref="S63:S76">SUM(BZ5:CD5)</f>
        <v>14265</v>
      </c>
      <c r="T63" s="490">
        <f aca="true" t="shared" si="18" ref="T63:T76">SUM(CE5:CI5)</f>
        <v>9537</v>
      </c>
      <c r="U63" s="490">
        <f aca="true" t="shared" si="19" ref="U63:U76">SUM(CJ5:CN5)</f>
        <v>5571</v>
      </c>
      <c r="V63" s="490">
        <f aca="true" t="shared" si="20" ref="V63:V76">CO5</f>
        <v>2796</v>
      </c>
    </row>
    <row r="64" spans="1:22" s="217" customFormat="1" ht="12.75">
      <c r="A64" s="217" t="str">
        <f t="shared" si="0"/>
        <v>Borders</v>
      </c>
      <c r="B64" s="490">
        <f t="shared" si="0"/>
        <v>113880</v>
      </c>
      <c r="C64" s="490">
        <f t="shared" si="1"/>
        <v>0</v>
      </c>
      <c r="D64" s="490">
        <f t="shared" si="2"/>
        <v>5720</v>
      </c>
      <c r="E64" s="490">
        <f t="shared" si="3"/>
        <v>5893</v>
      </c>
      <c r="F64" s="490">
        <f t="shared" si="4"/>
        <v>6363</v>
      </c>
      <c r="G64" s="490">
        <f t="shared" si="5"/>
        <v>6435</v>
      </c>
      <c r="H64" s="490">
        <f t="shared" si="6"/>
        <v>5289</v>
      </c>
      <c r="I64" s="490">
        <f t="shared" si="7"/>
        <v>4999</v>
      </c>
      <c r="J64" s="490">
        <f t="shared" si="8"/>
        <v>5087</v>
      </c>
      <c r="K64" s="490">
        <f t="shared" si="9"/>
        <v>6590</v>
      </c>
      <c r="L64" s="490">
        <f t="shared" si="10"/>
        <v>8616</v>
      </c>
      <c r="M64" s="490">
        <f t="shared" si="11"/>
        <v>9251</v>
      </c>
      <c r="N64" s="490">
        <f t="shared" si="12"/>
        <v>8725</v>
      </c>
      <c r="O64" s="490">
        <f t="shared" si="13"/>
        <v>8017</v>
      </c>
      <c r="P64" s="490">
        <f t="shared" si="14"/>
        <v>8935</v>
      </c>
      <c r="Q64" s="490">
        <f t="shared" si="15"/>
        <v>7148</v>
      </c>
      <c r="R64" s="490">
        <f t="shared" si="16"/>
        <v>5910</v>
      </c>
      <c r="S64" s="490">
        <f t="shared" si="17"/>
        <v>4586</v>
      </c>
      <c r="T64" s="490">
        <f t="shared" si="18"/>
        <v>3345</v>
      </c>
      <c r="U64" s="490">
        <f t="shared" si="19"/>
        <v>2000</v>
      </c>
      <c r="V64" s="490">
        <f t="shared" si="20"/>
        <v>971</v>
      </c>
    </row>
    <row r="65" spans="1:22" s="217" customFormat="1" ht="12.75">
      <c r="A65" s="217" t="str">
        <f t="shared" si="0"/>
        <v>Dumfries &amp; Galloway</v>
      </c>
      <c r="B65" s="490">
        <f t="shared" si="0"/>
        <v>151410</v>
      </c>
      <c r="C65" s="490">
        <f t="shared" si="1"/>
        <v>0</v>
      </c>
      <c r="D65" s="490">
        <f t="shared" si="2"/>
        <v>7679</v>
      </c>
      <c r="E65" s="490">
        <f t="shared" si="3"/>
        <v>7448</v>
      </c>
      <c r="F65" s="490">
        <f t="shared" si="4"/>
        <v>8149</v>
      </c>
      <c r="G65" s="490">
        <f t="shared" si="5"/>
        <v>8803</v>
      </c>
      <c r="H65" s="490">
        <f t="shared" si="6"/>
        <v>7661</v>
      </c>
      <c r="I65" s="490">
        <f t="shared" si="7"/>
        <v>7356</v>
      </c>
      <c r="J65" s="490">
        <f t="shared" si="8"/>
        <v>6778</v>
      </c>
      <c r="K65" s="490">
        <f t="shared" si="9"/>
        <v>8014</v>
      </c>
      <c r="L65" s="490">
        <f t="shared" si="10"/>
        <v>10558</v>
      </c>
      <c r="M65" s="490">
        <f t="shared" si="11"/>
        <v>12021</v>
      </c>
      <c r="N65" s="490">
        <f t="shared" si="12"/>
        <v>11182</v>
      </c>
      <c r="O65" s="490">
        <f t="shared" si="13"/>
        <v>10787</v>
      </c>
      <c r="P65" s="490">
        <f t="shared" si="14"/>
        <v>11670</v>
      </c>
      <c r="Q65" s="490">
        <f t="shared" si="15"/>
        <v>9949</v>
      </c>
      <c r="R65" s="490">
        <f t="shared" si="16"/>
        <v>8157</v>
      </c>
      <c r="S65" s="490">
        <f t="shared" si="17"/>
        <v>6693</v>
      </c>
      <c r="T65" s="490">
        <f t="shared" si="18"/>
        <v>4642</v>
      </c>
      <c r="U65" s="490">
        <f t="shared" si="19"/>
        <v>2613</v>
      </c>
      <c r="V65" s="490">
        <f t="shared" si="20"/>
        <v>1250</v>
      </c>
    </row>
    <row r="66" spans="1:22" s="217" customFormat="1" ht="12.75">
      <c r="A66" s="217" t="str">
        <f t="shared" si="0"/>
        <v>Fife</v>
      </c>
      <c r="B66" s="490">
        <f t="shared" si="0"/>
        <v>365300</v>
      </c>
      <c r="C66" s="490">
        <f t="shared" si="1"/>
        <v>0</v>
      </c>
      <c r="D66" s="490">
        <f t="shared" si="2"/>
        <v>20867</v>
      </c>
      <c r="E66" s="490">
        <f t="shared" si="3"/>
        <v>19217</v>
      </c>
      <c r="F66" s="490">
        <f t="shared" si="4"/>
        <v>20121</v>
      </c>
      <c r="G66" s="490">
        <f t="shared" si="5"/>
        <v>22467</v>
      </c>
      <c r="H66" s="490">
        <f t="shared" si="6"/>
        <v>24058</v>
      </c>
      <c r="I66" s="490">
        <f t="shared" si="7"/>
        <v>20797</v>
      </c>
      <c r="J66" s="490">
        <f t="shared" si="8"/>
        <v>20779</v>
      </c>
      <c r="K66" s="490">
        <f t="shared" si="9"/>
        <v>22773</v>
      </c>
      <c r="L66" s="490">
        <f t="shared" si="10"/>
        <v>27420</v>
      </c>
      <c r="M66" s="490">
        <f t="shared" si="11"/>
        <v>27955</v>
      </c>
      <c r="N66" s="490">
        <f t="shared" si="12"/>
        <v>26238</v>
      </c>
      <c r="O66" s="490">
        <f t="shared" si="13"/>
        <v>23094</v>
      </c>
      <c r="P66" s="490">
        <f t="shared" si="14"/>
        <v>24917</v>
      </c>
      <c r="Q66" s="490">
        <f t="shared" si="15"/>
        <v>19839</v>
      </c>
      <c r="R66" s="490">
        <f t="shared" si="16"/>
        <v>15625</v>
      </c>
      <c r="S66" s="490">
        <f t="shared" si="17"/>
        <v>12583</v>
      </c>
      <c r="T66" s="490">
        <f t="shared" si="18"/>
        <v>8802</v>
      </c>
      <c r="U66" s="490">
        <f t="shared" si="19"/>
        <v>5173</v>
      </c>
      <c r="V66" s="490">
        <f t="shared" si="20"/>
        <v>2575</v>
      </c>
    </row>
    <row r="67" spans="1:22" s="217" customFormat="1" ht="12.75">
      <c r="A67" s="217" t="str">
        <f t="shared" si="0"/>
        <v>Forth Valley</v>
      </c>
      <c r="B67" s="490">
        <f t="shared" si="0"/>
        <v>298080</v>
      </c>
      <c r="C67" s="490">
        <f t="shared" si="1"/>
        <v>0</v>
      </c>
      <c r="D67" s="490">
        <f t="shared" si="2"/>
        <v>16672</v>
      </c>
      <c r="E67" s="490">
        <f t="shared" si="3"/>
        <v>16015</v>
      </c>
      <c r="F67" s="490">
        <f t="shared" si="4"/>
        <v>17364</v>
      </c>
      <c r="G67" s="490">
        <f t="shared" si="5"/>
        <v>18918</v>
      </c>
      <c r="H67" s="490">
        <f t="shared" si="6"/>
        <v>19154</v>
      </c>
      <c r="I67" s="490">
        <f t="shared" si="7"/>
        <v>17150</v>
      </c>
      <c r="J67" s="490">
        <f t="shared" si="8"/>
        <v>17364</v>
      </c>
      <c r="K67" s="490">
        <f t="shared" si="9"/>
        <v>19743</v>
      </c>
      <c r="L67" s="490">
        <f t="shared" si="10"/>
        <v>23540</v>
      </c>
      <c r="M67" s="490">
        <f t="shared" si="11"/>
        <v>23844</v>
      </c>
      <c r="N67" s="490">
        <f t="shared" si="12"/>
        <v>21235</v>
      </c>
      <c r="O67" s="490">
        <f t="shared" si="13"/>
        <v>18209</v>
      </c>
      <c r="P67" s="490">
        <f t="shared" si="14"/>
        <v>19425</v>
      </c>
      <c r="Q67" s="490">
        <f t="shared" si="15"/>
        <v>15107</v>
      </c>
      <c r="R67" s="490">
        <f t="shared" si="16"/>
        <v>12565</v>
      </c>
      <c r="S67" s="490">
        <f t="shared" si="17"/>
        <v>9794</v>
      </c>
      <c r="T67" s="490">
        <f t="shared" si="18"/>
        <v>6521</v>
      </c>
      <c r="U67" s="490">
        <f t="shared" si="19"/>
        <v>3694</v>
      </c>
      <c r="V67" s="490">
        <f t="shared" si="20"/>
        <v>1766</v>
      </c>
    </row>
    <row r="68" spans="1:22" s="217" customFormat="1" ht="12.75">
      <c r="A68" s="217" t="str">
        <f t="shared" si="0"/>
        <v>Grampian</v>
      </c>
      <c r="B68" s="490">
        <f t="shared" si="0"/>
        <v>569580</v>
      </c>
      <c r="C68" s="490">
        <f t="shared" si="1"/>
        <v>0</v>
      </c>
      <c r="D68" s="490">
        <f t="shared" si="2"/>
        <v>32012</v>
      </c>
      <c r="E68" s="490">
        <f t="shared" si="3"/>
        <v>28308</v>
      </c>
      <c r="F68" s="490">
        <f t="shared" si="4"/>
        <v>29998</v>
      </c>
      <c r="G68" s="490">
        <f t="shared" si="5"/>
        <v>35262</v>
      </c>
      <c r="H68" s="490">
        <f t="shared" si="6"/>
        <v>41361</v>
      </c>
      <c r="I68" s="490">
        <f t="shared" si="7"/>
        <v>39995</v>
      </c>
      <c r="J68" s="490">
        <f t="shared" si="8"/>
        <v>36835</v>
      </c>
      <c r="K68" s="490">
        <f t="shared" si="9"/>
        <v>37538</v>
      </c>
      <c r="L68" s="490">
        <f t="shared" si="10"/>
        <v>41933</v>
      </c>
      <c r="M68" s="490">
        <f t="shared" si="11"/>
        <v>43323</v>
      </c>
      <c r="N68" s="490">
        <f t="shared" si="12"/>
        <v>39689</v>
      </c>
      <c r="O68" s="490">
        <f t="shared" si="13"/>
        <v>36273</v>
      </c>
      <c r="P68" s="490">
        <f t="shared" si="14"/>
        <v>36303</v>
      </c>
      <c r="Q68" s="490">
        <f t="shared" si="15"/>
        <v>26757</v>
      </c>
      <c r="R68" s="490">
        <f t="shared" si="16"/>
        <v>22000</v>
      </c>
      <c r="S68" s="490">
        <f t="shared" si="17"/>
        <v>18068</v>
      </c>
      <c r="T68" s="490">
        <f t="shared" si="18"/>
        <v>12824</v>
      </c>
      <c r="U68" s="490">
        <f t="shared" si="19"/>
        <v>7491</v>
      </c>
      <c r="V68" s="490">
        <f t="shared" si="20"/>
        <v>3610</v>
      </c>
    </row>
    <row r="69" spans="1:22" s="217" customFormat="1" ht="12.75">
      <c r="A69" s="217" t="str">
        <f t="shared" si="0"/>
        <v>Greater Glasgow &amp; Clyde</v>
      </c>
      <c r="B69" s="490">
        <f t="shared" si="0"/>
        <v>1135400</v>
      </c>
      <c r="C69" s="490">
        <f t="shared" si="1"/>
        <v>0</v>
      </c>
      <c r="D69" s="490">
        <f t="shared" si="2"/>
        <v>62462</v>
      </c>
      <c r="E69" s="490">
        <f t="shared" si="3"/>
        <v>56242</v>
      </c>
      <c r="F69" s="490">
        <f t="shared" si="4"/>
        <v>61000</v>
      </c>
      <c r="G69" s="490">
        <f t="shared" si="5"/>
        <v>72536</v>
      </c>
      <c r="H69" s="490">
        <f t="shared" si="6"/>
        <v>89817</v>
      </c>
      <c r="I69" s="490">
        <f t="shared" si="7"/>
        <v>84174</v>
      </c>
      <c r="J69" s="490">
        <f t="shared" si="8"/>
        <v>75033</v>
      </c>
      <c r="K69" s="490">
        <f t="shared" si="9"/>
        <v>71648</v>
      </c>
      <c r="L69" s="490">
        <f t="shared" si="10"/>
        <v>83984</v>
      </c>
      <c r="M69" s="490">
        <f t="shared" si="11"/>
        <v>88464</v>
      </c>
      <c r="N69" s="490">
        <f t="shared" si="12"/>
        <v>80508</v>
      </c>
      <c r="O69" s="490">
        <f t="shared" si="13"/>
        <v>67217</v>
      </c>
      <c r="P69" s="490">
        <f t="shared" si="14"/>
        <v>63620</v>
      </c>
      <c r="Q69" s="490">
        <f t="shared" si="15"/>
        <v>50080</v>
      </c>
      <c r="R69" s="490">
        <f t="shared" si="16"/>
        <v>43975</v>
      </c>
      <c r="S69" s="490">
        <f t="shared" si="17"/>
        <v>37064</v>
      </c>
      <c r="T69" s="490">
        <f t="shared" si="18"/>
        <v>25720</v>
      </c>
      <c r="U69" s="490">
        <f t="shared" si="19"/>
        <v>14611</v>
      </c>
      <c r="V69" s="490">
        <f t="shared" si="20"/>
        <v>7245</v>
      </c>
    </row>
    <row r="70" spans="1:22" s="217" customFormat="1" ht="12.75">
      <c r="A70" s="217" t="str">
        <f t="shared" si="0"/>
        <v>Highland</v>
      </c>
      <c r="B70" s="490">
        <f t="shared" si="0"/>
        <v>321660</v>
      </c>
      <c r="C70" s="490">
        <f t="shared" si="1"/>
        <v>0</v>
      </c>
      <c r="D70" s="490">
        <f t="shared" si="2"/>
        <v>16742</v>
      </c>
      <c r="E70" s="490">
        <f t="shared" si="3"/>
        <v>16822</v>
      </c>
      <c r="F70" s="490">
        <f t="shared" si="4"/>
        <v>18261</v>
      </c>
      <c r="G70" s="490">
        <f t="shared" si="5"/>
        <v>18575</v>
      </c>
      <c r="H70" s="490">
        <f t="shared" si="6"/>
        <v>16344</v>
      </c>
      <c r="I70" s="490">
        <f t="shared" si="7"/>
        <v>17112</v>
      </c>
      <c r="J70" s="490">
        <f t="shared" si="8"/>
        <v>16668</v>
      </c>
      <c r="K70" s="490">
        <f t="shared" si="9"/>
        <v>18506</v>
      </c>
      <c r="L70" s="490">
        <f t="shared" si="10"/>
        <v>23024</v>
      </c>
      <c r="M70" s="490">
        <f t="shared" si="11"/>
        <v>25426</v>
      </c>
      <c r="N70" s="490">
        <f t="shared" si="12"/>
        <v>24177</v>
      </c>
      <c r="O70" s="490">
        <f t="shared" si="13"/>
        <v>22876</v>
      </c>
      <c r="P70" s="490">
        <f t="shared" si="14"/>
        <v>24216</v>
      </c>
      <c r="Q70" s="490">
        <f t="shared" si="15"/>
        <v>19464</v>
      </c>
      <c r="R70" s="490">
        <f t="shared" si="16"/>
        <v>15407</v>
      </c>
      <c r="S70" s="490">
        <f t="shared" si="17"/>
        <v>12138</v>
      </c>
      <c r="T70" s="490">
        <f t="shared" si="18"/>
        <v>8516</v>
      </c>
      <c r="U70" s="490">
        <f t="shared" si="19"/>
        <v>4888</v>
      </c>
      <c r="V70" s="490">
        <f t="shared" si="20"/>
        <v>2498</v>
      </c>
    </row>
    <row r="71" spans="1:22" s="217" customFormat="1" ht="12.75">
      <c r="A71" s="217" t="str">
        <f t="shared" si="0"/>
        <v>Lanarkshire</v>
      </c>
      <c r="B71" s="490">
        <f t="shared" si="0"/>
        <v>651620</v>
      </c>
      <c r="C71" s="490">
        <f t="shared" si="1"/>
        <v>0</v>
      </c>
      <c r="D71" s="490">
        <f t="shared" si="2"/>
        <v>37873</v>
      </c>
      <c r="E71" s="490">
        <f t="shared" si="3"/>
        <v>36087</v>
      </c>
      <c r="F71" s="490">
        <f t="shared" si="4"/>
        <v>38291</v>
      </c>
      <c r="G71" s="490">
        <f t="shared" si="5"/>
        <v>40471</v>
      </c>
      <c r="H71" s="490">
        <f t="shared" si="6"/>
        <v>38748</v>
      </c>
      <c r="I71" s="490">
        <f t="shared" si="7"/>
        <v>39689</v>
      </c>
      <c r="J71" s="490">
        <f t="shared" si="8"/>
        <v>39991</v>
      </c>
      <c r="K71" s="490">
        <f t="shared" si="9"/>
        <v>43343</v>
      </c>
      <c r="L71" s="490">
        <f t="shared" si="10"/>
        <v>51432</v>
      </c>
      <c r="M71" s="490">
        <f t="shared" si="11"/>
        <v>52230</v>
      </c>
      <c r="N71" s="490">
        <f t="shared" si="12"/>
        <v>47689</v>
      </c>
      <c r="O71" s="490">
        <f t="shared" si="13"/>
        <v>41750</v>
      </c>
      <c r="P71" s="490">
        <f t="shared" si="14"/>
        <v>40019</v>
      </c>
      <c r="Q71" s="490">
        <f t="shared" si="15"/>
        <v>31809</v>
      </c>
      <c r="R71" s="490">
        <f t="shared" si="16"/>
        <v>26609</v>
      </c>
      <c r="S71" s="490">
        <f t="shared" si="17"/>
        <v>20899</v>
      </c>
      <c r="T71" s="490">
        <f t="shared" si="18"/>
        <v>13990</v>
      </c>
      <c r="U71" s="490">
        <f t="shared" si="19"/>
        <v>7285</v>
      </c>
      <c r="V71" s="490">
        <f t="shared" si="20"/>
        <v>3415</v>
      </c>
    </row>
    <row r="72" spans="1:22" s="217" customFormat="1" ht="12.75">
      <c r="A72" s="217" t="str">
        <f t="shared" si="0"/>
        <v>Lothian</v>
      </c>
      <c r="B72" s="490">
        <f t="shared" si="0"/>
        <v>836610</v>
      </c>
      <c r="C72" s="490">
        <f t="shared" si="1"/>
        <v>0</v>
      </c>
      <c r="D72" s="490">
        <f t="shared" si="2"/>
        <v>48792</v>
      </c>
      <c r="E72" s="490">
        <f t="shared" si="3"/>
        <v>41758</v>
      </c>
      <c r="F72" s="490">
        <f t="shared" si="4"/>
        <v>42712</v>
      </c>
      <c r="G72" s="490">
        <f t="shared" si="5"/>
        <v>49959</v>
      </c>
      <c r="H72" s="490">
        <f t="shared" si="6"/>
        <v>68674</v>
      </c>
      <c r="I72" s="490">
        <f t="shared" si="7"/>
        <v>65804</v>
      </c>
      <c r="J72" s="490">
        <f t="shared" si="8"/>
        <v>59663</v>
      </c>
      <c r="K72" s="490">
        <f t="shared" si="9"/>
        <v>58336</v>
      </c>
      <c r="L72" s="490">
        <f t="shared" si="10"/>
        <v>62138</v>
      </c>
      <c r="M72" s="490">
        <f t="shared" si="11"/>
        <v>62189</v>
      </c>
      <c r="N72" s="490">
        <f t="shared" si="12"/>
        <v>56339</v>
      </c>
      <c r="O72" s="490">
        <f t="shared" si="13"/>
        <v>47687</v>
      </c>
      <c r="P72" s="490">
        <f t="shared" si="14"/>
        <v>47598</v>
      </c>
      <c r="Q72" s="490">
        <f t="shared" si="15"/>
        <v>36287</v>
      </c>
      <c r="R72" s="490">
        <f t="shared" si="16"/>
        <v>29938</v>
      </c>
      <c r="S72" s="490">
        <f t="shared" si="17"/>
        <v>24794</v>
      </c>
      <c r="T72" s="490">
        <f t="shared" si="18"/>
        <v>18117</v>
      </c>
      <c r="U72" s="490">
        <f t="shared" si="19"/>
        <v>10545</v>
      </c>
      <c r="V72" s="490">
        <f t="shared" si="20"/>
        <v>5280</v>
      </c>
    </row>
    <row r="73" spans="1:22" s="217" customFormat="1" ht="12.75">
      <c r="A73" s="217" t="str">
        <f t="shared" si="0"/>
        <v>Orkney</v>
      </c>
      <c r="B73" s="490">
        <f t="shared" si="0"/>
        <v>21420</v>
      </c>
      <c r="C73" s="490">
        <f t="shared" si="1"/>
        <v>0</v>
      </c>
      <c r="D73" s="490">
        <f t="shared" si="2"/>
        <v>1107</v>
      </c>
      <c r="E73" s="490">
        <f t="shared" si="3"/>
        <v>1048</v>
      </c>
      <c r="F73" s="490">
        <f t="shared" si="4"/>
        <v>1169</v>
      </c>
      <c r="G73" s="490">
        <f t="shared" si="5"/>
        <v>1316</v>
      </c>
      <c r="H73" s="490">
        <f t="shared" si="6"/>
        <v>1140</v>
      </c>
      <c r="I73" s="490">
        <f t="shared" si="7"/>
        <v>1075</v>
      </c>
      <c r="J73" s="490">
        <f t="shared" si="8"/>
        <v>1068</v>
      </c>
      <c r="K73" s="490">
        <f t="shared" si="9"/>
        <v>1197</v>
      </c>
      <c r="L73" s="490">
        <f t="shared" si="10"/>
        <v>1567</v>
      </c>
      <c r="M73" s="490">
        <f t="shared" si="11"/>
        <v>1732</v>
      </c>
      <c r="N73" s="490">
        <f t="shared" si="12"/>
        <v>1607</v>
      </c>
      <c r="O73" s="490">
        <f t="shared" si="13"/>
        <v>1523</v>
      </c>
      <c r="P73" s="490">
        <f t="shared" si="14"/>
        <v>1602</v>
      </c>
      <c r="Q73" s="490">
        <f t="shared" si="15"/>
        <v>1375</v>
      </c>
      <c r="R73" s="490">
        <f t="shared" si="16"/>
        <v>1095</v>
      </c>
      <c r="S73" s="490">
        <f t="shared" si="17"/>
        <v>748</v>
      </c>
      <c r="T73" s="490">
        <f t="shared" si="18"/>
        <v>560</v>
      </c>
      <c r="U73" s="490">
        <f t="shared" si="19"/>
        <v>318</v>
      </c>
      <c r="V73" s="490">
        <f t="shared" si="20"/>
        <v>173</v>
      </c>
    </row>
    <row r="74" spans="1:22" s="217" customFormat="1" ht="12.75">
      <c r="A74" s="217" t="str">
        <f t="shared" si="0"/>
        <v>Shetland</v>
      </c>
      <c r="B74" s="490">
        <f t="shared" si="0"/>
        <v>23240</v>
      </c>
      <c r="C74" s="490">
        <f t="shared" si="1"/>
        <v>0</v>
      </c>
      <c r="D74" s="490">
        <f t="shared" si="2"/>
        <v>1381</v>
      </c>
      <c r="E74" s="490">
        <f t="shared" si="3"/>
        <v>1361</v>
      </c>
      <c r="F74" s="490">
        <f t="shared" si="4"/>
        <v>1432</v>
      </c>
      <c r="G74" s="490">
        <f t="shared" si="5"/>
        <v>1476</v>
      </c>
      <c r="H74" s="490">
        <f t="shared" si="6"/>
        <v>1297</v>
      </c>
      <c r="I74" s="490">
        <f t="shared" si="7"/>
        <v>1271</v>
      </c>
      <c r="J74" s="490">
        <f t="shared" si="8"/>
        <v>1408</v>
      </c>
      <c r="K74" s="490">
        <f t="shared" si="9"/>
        <v>1526</v>
      </c>
      <c r="L74" s="490">
        <f t="shared" si="10"/>
        <v>1644</v>
      </c>
      <c r="M74" s="490">
        <f t="shared" si="11"/>
        <v>1848</v>
      </c>
      <c r="N74" s="490">
        <f t="shared" si="12"/>
        <v>1638</v>
      </c>
      <c r="O74" s="490">
        <f t="shared" si="13"/>
        <v>1582</v>
      </c>
      <c r="P74" s="490">
        <f t="shared" si="14"/>
        <v>1580</v>
      </c>
      <c r="Q74" s="490">
        <f t="shared" si="15"/>
        <v>1240</v>
      </c>
      <c r="R74" s="490">
        <f t="shared" si="16"/>
        <v>913</v>
      </c>
      <c r="S74" s="490">
        <f t="shared" si="17"/>
        <v>697</v>
      </c>
      <c r="T74" s="490">
        <f t="shared" si="18"/>
        <v>491</v>
      </c>
      <c r="U74" s="490">
        <f t="shared" si="19"/>
        <v>292</v>
      </c>
      <c r="V74" s="490">
        <f t="shared" si="20"/>
        <v>163</v>
      </c>
    </row>
    <row r="75" spans="1:22" s="217" customFormat="1" ht="12.75">
      <c r="A75" s="217" t="str">
        <f t="shared" si="0"/>
        <v>Tayside</v>
      </c>
      <c r="B75" s="490">
        <f t="shared" si="0"/>
        <v>410250</v>
      </c>
      <c r="C75" s="490">
        <f t="shared" si="1"/>
        <v>0</v>
      </c>
      <c r="D75" s="490">
        <f t="shared" si="2"/>
        <v>21202</v>
      </c>
      <c r="E75" s="490">
        <f t="shared" si="3"/>
        <v>20156</v>
      </c>
      <c r="F75" s="490">
        <f t="shared" si="4"/>
        <v>22804</v>
      </c>
      <c r="G75" s="490">
        <f t="shared" si="5"/>
        <v>26169</v>
      </c>
      <c r="H75" s="490">
        <f t="shared" si="6"/>
        <v>29180</v>
      </c>
      <c r="I75" s="490">
        <f t="shared" si="7"/>
        <v>25874</v>
      </c>
      <c r="J75" s="490">
        <f t="shared" si="8"/>
        <v>22585</v>
      </c>
      <c r="K75" s="490">
        <f t="shared" si="9"/>
        <v>23060</v>
      </c>
      <c r="L75" s="490">
        <f t="shared" si="10"/>
        <v>28125</v>
      </c>
      <c r="M75" s="490">
        <f t="shared" si="11"/>
        <v>30978</v>
      </c>
      <c r="N75" s="490">
        <f t="shared" si="12"/>
        <v>28749</v>
      </c>
      <c r="O75" s="490">
        <f t="shared" si="13"/>
        <v>25824</v>
      </c>
      <c r="P75" s="490">
        <f t="shared" si="14"/>
        <v>27813</v>
      </c>
      <c r="Q75" s="490">
        <f t="shared" si="15"/>
        <v>21802</v>
      </c>
      <c r="R75" s="490">
        <f t="shared" si="16"/>
        <v>18747</v>
      </c>
      <c r="S75" s="490">
        <f t="shared" si="17"/>
        <v>15649</v>
      </c>
      <c r="T75" s="490">
        <f t="shared" si="18"/>
        <v>11503</v>
      </c>
      <c r="U75" s="490">
        <f t="shared" si="19"/>
        <v>6864</v>
      </c>
      <c r="V75" s="490">
        <f t="shared" si="20"/>
        <v>3166</v>
      </c>
    </row>
    <row r="76" spans="1:22" s="217" customFormat="1" ht="12.75">
      <c r="A76" s="217" t="str">
        <f t="shared" si="0"/>
        <v>Western Isles</v>
      </c>
      <c r="B76" s="490">
        <f t="shared" si="0"/>
        <v>27690</v>
      </c>
      <c r="C76" s="490">
        <f t="shared" si="1"/>
        <v>0</v>
      </c>
      <c r="D76" s="490">
        <f t="shared" si="2"/>
        <v>1331</v>
      </c>
      <c r="E76" s="490">
        <f t="shared" si="3"/>
        <v>1433</v>
      </c>
      <c r="F76" s="490">
        <f t="shared" si="4"/>
        <v>1534</v>
      </c>
      <c r="G76" s="490">
        <f t="shared" si="5"/>
        <v>1566</v>
      </c>
      <c r="H76" s="490">
        <f t="shared" si="6"/>
        <v>1245</v>
      </c>
      <c r="I76" s="490">
        <f t="shared" si="7"/>
        <v>1249</v>
      </c>
      <c r="J76" s="490">
        <f t="shared" si="8"/>
        <v>1362</v>
      </c>
      <c r="K76" s="490">
        <f t="shared" si="9"/>
        <v>1627</v>
      </c>
      <c r="L76" s="490">
        <f t="shared" si="10"/>
        <v>2047</v>
      </c>
      <c r="M76" s="490">
        <f t="shared" si="11"/>
        <v>2109</v>
      </c>
      <c r="N76" s="490">
        <f t="shared" si="12"/>
        <v>2015</v>
      </c>
      <c r="O76" s="490">
        <f t="shared" si="13"/>
        <v>1979</v>
      </c>
      <c r="P76" s="490">
        <f t="shared" si="14"/>
        <v>2172</v>
      </c>
      <c r="Q76" s="490">
        <f t="shared" si="15"/>
        <v>1719</v>
      </c>
      <c r="R76" s="490">
        <f t="shared" si="16"/>
        <v>1517</v>
      </c>
      <c r="S76" s="490">
        <f t="shared" si="17"/>
        <v>1166</v>
      </c>
      <c r="T76" s="490">
        <f t="shared" si="18"/>
        <v>828</v>
      </c>
      <c r="U76" s="490">
        <f t="shared" si="19"/>
        <v>530</v>
      </c>
      <c r="V76" s="490">
        <f t="shared" si="20"/>
        <v>261</v>
      </c>
    </row>
    <row r="77" spans="2:22" s="217" customFormat="1" ht="12.75">
      <c r="B77" s="490"/>
      <c r="C77" s="490"/>
      <c r="D77" s="490"/>
      <c r="E77" s="490"/>
      <c r="F77" s="490"/>
      <c r="G77" s="490"/>
      <c r="H77" s="490"/>
      <c r="I77" s="490"/>
      <c r="J77" s="490"/>
      <c r="K77" s="490"/>
      <c r="L77" s="490"/>
      <c r="M77" s="490"/>
      <c r="N77" s="490"/>
      <c r="O77" s="490"/>
      <c r="P77" s="490"/>
      <c r="Q77" s="490"/>
      <c r="R77" s="490"/>
      <c r="S77" s="490"/>
      <c r="T77" s="490"/>
      <c r="U77" s="490"/>
      <c r="V77" s="490"/>
    </row>
    <row r="78" spans="1:22" s="217" customFormat="1" ht="12.75">
      <c r="A78" s="217" t="s">
        <v>600</v>
      </c>
      <c r="B78" s="490">
        <f>SUM(B63:B76)</f>
        <v>5299900</v>
      </c>
      <c r="C78" s="490">
        <f aca="true" t="shared" si="21" ref="C78:V78">SUM(C63:C76)</f>
        <v>0</v>
      </c>
      <c r="D78" s="490">
        <f t="shared" si="21"/>
        <v>293586</v>
      </c>
      <c r="E78" s="490">
        <f t="shared" si="21"/>
        <v>270900</v>
      </c>
      <c r="F78" s="490">
        <f t="shared" si="21"/>
        <v>290266</v>
      </c>
      <c r="G78" s="490">
        <f t="shared" si="21"/>
        <v>326831</v>
      </c>
      <c r="H78" s="490">
        <f t="shared" si="21"/>
        <v>365580</v>
      </c>
      <c r="I78" s="490">
        <f t="shared" si="21"/>
        <v>346349</v>
      </c>
      <c r="J78" s="490">
        <f t="shared" si="21"/>
        <v>323786</v>
      </c>
      <c r="K78" s="490">
        <f t="shared" si="21"/>
        <v>336101</v>
      </c>
      <c r="L78" s="490">
        <f t="shared" si="21"/>
        <v>393664</v>
      </c>
      <c r="M78" s="490">
        <f t="shared" si="21"/>
        <v>410769</v>
      </c>
      <c r="N78" s="490">
        <f t="shared" si="21"/>
        <v>377317</v>
      </c>
      <c r="O78" s="490">
        <f t="shared" si="21"/>
        <v>331924</v>
      </c>
      <c r="P78" s="490">
        <f t="shared" si="21"/>
        <v>336463</v>
      </c>
      <c r="Q78" s="490">
        <f t="shared" si="21"/>
        <v>264413</v>
      </c>
      <c r="R78" s="490">
        <f t="shared" si="21"/>
        <v>220367</v>
      </c>
      <c r="S78" s="490">
        <f t="shared" si="21"/>
        <v>179144</v>
      </c>
      <c r="T78" s="490">
        <f t="shared" si="21"/>
        <v>125396</v>
      </c>
      <c r="U78" s="490">
        <f t="shared" si="21"/>
        <v>71875</v>
      </c>
      <c r="V78" s="490">
        <f t="shared" si="21"/>
        <v>35169</v>
      </c>
    </row>
    <row r="79" spans="1:22" s="217" customFormat="1" ht="12.75">
      <c r="A79" s="217" t="s">
        <v>176</v>
      </c>
      <c r="B79" s="490">
        <f>B78-B61</f>
        <v>0</v>
      </c>
      <c r="C79" s="490">
        <f aca="true" t="shared" si="22" ref="C79:V79">C78-C61</f>
        <v>0</v>
      </c>
      <c r="D79" s="490">
        <f t="shared" si="22"/>
        <v>0</v>
      </c>
      <c r="E79" s="490">
        <f t="shared" si="22"/>
        <v>0</v>
      </c>
      <c r="F79" s="490">
        <f t="shared" si="22"/>
        <v>0</v>
      </c>
      <c r="G79" s="490">
        <f t="shared" si="22"/>
        <v>0</v>
      </c>
      <c r="H79" s="490">
        <f t="shared" si="22"/>
        <v>0</v>
      </c>
      <c r="I79" s="490">
        <f t="shared" si="22"/>
        <v>0</v>
      </c>
      <c r="J79" s="490">
        <f t="shared" si="22"/>
        <v>0</v>
      </c>
      <c r="K79" s="490">
        <f t="shared" si="22"/>
        <v>0</v>
      </c>
      <c r="L79" s="490">
        <f t="shared" si="22"/>
        <v>0</v>
      </c>
      <c r="M79" s="490">
        <f t="shared" si="22"/>
        <v>0</v>
      </c>
      <c r="N79" s="490">
        <f t="shared" si="22"/>
        <v>0</v>
      </c>
      <c r="O79" s="490">
        <f t="shared" si="22"/>
        <v>0</v>
      </c>
      <c r="P79" s="490">
        <f t="shared" si="22"/>
        <v>0</v>
      </c>
      <c r="Q79" s="490">
        <f t="shared" si="22"/>
        <v>0</v>
      </c>
      <c r="R79" s="490">
        <f t="shared" si="22"/>
        <v>0</v>
      </c>
      <c r="S79" s="490">
        <f t="shared" si="22"/>
        <v>0</v>
      </c>
      <c r="T79" s="490">
        <f t="shared" si="22"/>
        <v>0</v>
      </c>
      <c r="U79" s="490">
        <f t="shared" si="22"/>
        <v>0</v>
      </c>
      <c r="V79" s="490">
        <f t="shared" si="22"/>
        <v>0</v>
      </c>
    </row>
    <row r="80" spans="2:22" ht="11.25">
      <c r="B80" s="486"/>
      <c r="C80" s="486"/>
      <c r="D80" s="486"/>
      <c r="E80" s="486"/>
      <c r="F80" s="486"/>
      <c r="G80" s="486"/>
      <c r="H80" s="486"/>
      <c r="I80" s="486"/>
      <c r="J80" s="486"/>
      <c r="K80" s="486"/>
      <c r="L80" s="486"/>
      <c r="M80" s="486"/>
      <c r="N80" s="486"/>
      <c r="O80" s="486"/>
      <c r="P80" s="486"/>
      <c r="Q80" s="486"/>
      <c r="R80" s="486"/>
      <c r="S80" s="486"/>
      <c r="T80" s="486"/>
      <c r="U80" s="486"/>
      <c r="V80" s="486"/>
    </row>
    <row r="81" spans="1:113" ht="12.75">
      <c r="A81" s="484" t="s">
        <v>212</v>
      </c>
      <c r="B81" s="467"/>
      <c r="C81" s="467"/>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467"/>
      <c r="BA81" s="467"/>
      <c r="BB81" s="467"/>
      <c r="BC81" s="467"/>
      <c r="BD81" s="467"/>
      <c r="BE81" s="467"/>
      <c r="BF81" s="467"/>
      <c r="BG81" s="467"/>
      <c r="BH81" s="467"/>
      <c r="BI81" s="467"/>
      <c r="BJ81" s="467"/>
      <c r="BK81" s="467"/>
      <c r="BL81" s="467"/>
      <c r="BM81" s="467"/>
      <c r="BN81" s="467"/>
      <c r="BO81" s="467"/>
      <c r="BP81" s="467"/>
      <c r="BQ81" s="467"/>
      <c r="BR81" s="467"/>
      <c r="BS81" s="467"/>
      <c r="BT81" s="467"/>
      <c r="BU81" s="467"/>
      <c r="BV81" s="467"/>
      <c r="BW81" s="467"/>
      <c r="BX81" s="467"/>
      <c r="BY81" s="467"/>
      <c r="BZ81" s="467"/>
      <c r="CA81" s="467"/>
      <c r="CB81" s="467"/>
      <c r="CC81" s="467"/>
      <c r="CD81" s="467"/>
      <c r="CE81" s="467"/>
      <c r="CF81" s="467"/>
      <c r="CG81" s="467"/>
      <c r="CH81" s="467"/>
      <c r="CI81" s="467"/>
      <c r="CJ81" s="467"/>
      <c r="CK81" s="467"/>
      <c r="CL81" s="467"/>
      <c r="CM81" s="467"/>
      <c r="CN81" s="467"/>
      <c r="CO81" s="467"/>
      <c r="CP81" s="463"/>
      <c r="CQ81" s="463"/>
      <c r="CR81" s="463"/>
      <c r="CS81" s="463"/>
      <c r="CT81" s="463"/>
      <c r="CU81" s="463"/>
      <c r="CV81" s="463"/>
      <c r="CW81" s="463"/>
      <c r="CX81" s="463"/>
      <c r="CY81" s="463"/>
      <c r="CZ81" s="463"/>
      <c r="DA81" s="463"/>
      <c r="DB81" s="463"/>
      <c r="DC81" s="463"/>
      <c r="DD81" s="463"/>
      <c r="DE81" s="463"/>
      <c r="DF81" s="463"/>
      <c r="DG81" s="463"/>
      <c r="DH81" s="463"/>
      <c r="DI81" s="463"/>
    </row>
    <row r="82" spans="1:113" ht="12.75">
      <c r="A82" s="800" t="s">
        <v>580</v>
      </c>
      <c r="B82" s="800"/>
      <c r="C82" s="800"/>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7"/>
      <c r="AY82" s="467"/>
      <c r="AZ82" s="467"/>
      <c r="BA82" s="467"/>
      <c r="BB82" s="467"/>
      <c r="BC82" s="467"/>
      <c r="BD82" s="467"/>
      <c r="BE82" s="467"/>
      <c r="BF82" s="467"/>
      <c r="BG82" s="467"/>
      <c r="BH82" s="467"/>
      <c r="BI82" s="467"/>
      <c r="BJ82" s="467"/>
      <c r="BK82" s="467"/>
      <c r="BL82" s="467"/>
      <c r="BM82" s="467"/>
      <c r="BN82" s="467"/>
      <c r="BO82" s="467"/>
      <c r="BP82" s="467"/>
      <c r="BQ82" s="467"/>
      <c r="BR82" s="467"/>
      <c r="BS82" s="467"/>
      <c r="BT82" s="467"/>
      <c r="BU82" s="467"/>
      <c r="BV82" s="467"/>
      <c r="BW82" s="467"/>
      <c r="BX82" s="467"/>
      <c r="BY82" s="467"/>
      <c r="BZ82" s="467"/>
      <c r="CA82" s="467"/>
      <c r="CB82" s="467"/>
      <c r="CC82" s="467"/>
      <c r="CD82" s="467"/>
      <c r="CE82" s="467"/>
      <c r="CF82" s="467"/>
      <c r="CG82" s="467"/>
      <c r="CH82" s="467"/>
      <c r="CI82" s="467"/>
      <c r="CJ82" s="467"/>
      <c r="CK82" s="467"/>
      <c r="CL82" s="467"/>
      <c r="CM82" s="467"/>
      <c r="CN82" s="467"/>
      <c r="CO82" s="467"/>
      <c r="CP82" s="463"/>
      <c r="CQ82" s="463"/>
      <c r="CR82" s="463"/>
      <c r="CS82" s="463"/>
      <c r="CT82" s="463"/>
      <c r="CU82" s="463"/>
      <c r="CV82" s="463"/>
      <c r="CW82" s="463"/>
      <c r="CX82" s="463"/>
      <c r="CY82" s="463"/>
      <c r="CZ82" s="463"/>
      <c r="DA82" s="463"/>
      <c r="DB82" s="463"/>
      <c r="DC82" s="463"/>
      <c r="DD82" s="463"/>
      <c r="DE82" s="463"/>
      <c r="DF82" s="463"/>
      <c r="DG82" s="463"/>
      <c r="DH82" s="463"/>
      <c r="DI82" s="463"/>
    </row>
    <row r="83" spans="1:113" ht="12.75">
      <c r="A83" s="484"/>
      <c r="B83" s="467"/>
      <c r="C83" s="467"/>
      <c r="D83" s="467"/>
      <c r="E83" s="467"/>
      <c r="F83" s="467"/>
      <c r="G83" s="467"/>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7"/>
      <c r="AZ83" s="467"/>
      <c r="BA83" s="467"/>
      <c r="BB83" s="467"/>
      <c r="BC83" s="467"/>
      <c r="BD83" s="467"/>
      <c r="BE83" s="467"/>
      <c r="BF83" s="467"/>
      <c r="BG83" s="467"/>
      <c r="BH83" s="467"/>
      <c r="BI83" s="467"/>
      <c r="BJ83" s="467"/>
      <c r="BK83" s="467"/>
      <c r="BL83" s="467"/>
      <c r="BM83" s="467"/>
      <c r="BN83" s="467"/>
      <c r="BO83" s="467"/>
      <c r="BP83" s="467"/>
      <c r="BQ83" s="467"/>
      <c r="BR83" s="467"/>
      <c r="BS83" s="467"/>
      <c r="BT83" s="467"/>
      <c r="BU83" s="467"/>
      <c r="BV83" s="467"/>
      <c r="BW83" s="467"/>
      <c r="BX83" s="467"/>
      <c r="BY83" s="467"/>
      <c r="BZ83" s="467"/>
      <c r="CA83" s="467"/>
      <c r="CB83" s="467"/>
      <c r="CC83" s="467"/>
      <c r="CD83" s="467"/>
      <c r="CE83" s="467"/>
      <c r="CF83" s="467"/>
      <c r="CG83" s="467"/>
      <c r="CH83" s="467"/>
      <c r="CI83" s="467"/>
      <c r="CJ83" s="467"/>
      <c r="CK83" s="467"/>
      <c r="CL83" s="467"/>
      <c r="CM83" s="467"/>
      <c r="CN83" s="467"/>
      <c r="CO83" s="467"/>
      <c r="CP83" s="463"/>
      <c r="CQ83" s="463"/>
      <c r="CR83" s="463"/>
      <c r="CS83" s="463"/>
      <c r="CT83" s="463"/>
      <c r="CU83" s="463"/>
      <c r="CV83" s="463"/>
      <c r="CW83" s="463"/>
      <c r="CX83" s="463"/>
      <c r="CY83" s="463"/>
      <c r="CZ83" s="463"/>
      <c r="DA83" s="463"/>
      <c r="DB83" s="463"/>
      <c r="DC83" s="463"/>
      <c r="DD83" s="463"/>
      <c r="DE83" s="463"/>
      <c r="DF83" s="463"/>
      <c r="DG83" s="463"/>
      <c r="DH83" s="463"/>
      <c r="DI83" s="463"/>
    </row>
    <row r="84" spans="1:113" ht="12.75">
      <c r="A84" s="801" t="s">
        <v>316</v>
      </c>
      <c r="B84" s="801"/>
      <c r="C84" s="801"/>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9"/>
      <c r="AI84" s="469"/>
      <c r="AJ84" s="469"/>
      <c r="AK84" s="463"/>
      <c r="AL84" s="463"/>
      <c r="AM84" s="463"/>
      <c r="AN84" s="463"/>
      <c r="AO84" s="463"/>
      <c r="AP84" s="463"/>
      <c r="AQ84" s="463"/>
      <c r="AR84" s="463"/>
      <c r="AS84" s="463"/>
      <c r="AT84" s="463"/>
      <c r="AU84" s="463"/>
      <c r="AV84" s="463"/>
      <c r="AW84" s="463"/>
      <c r="AX84" s="463"/>
      <c r="AY84" s="463"/>
      <c r="AZ84" s="463"/>
      <c r="BA84" s="463"/>
      <c r="BB84" s="463"/>
      <c r="BC84" s="463"/>
      <c r="BD84" s="463"/>
      <c r="BE84" s="463"/>
      <c r="BF84" s="463"/>
      <c r="BG84" s="463"/>
      <c r="BH84" s="463"/>
      <c r="BI84" s="463"/>
      <c r="BJ84" s="463"/>
      <c r="BK84" s="463"/>
      <c r="BL84" s="469"/>
      <c r="BM84" s="469"/>
      <c r="BN84" s="469"/>
      <c r="BO84" s="463"/>
      <c r="BP84" s="463"/>
      <c r="BQ84" s="463"/>
      <c r="BR84" s="463"/>
      <c r="BS84" s="463"/>
      <c r="BT84" s="463"/>
      <c r="BU84" s="463"/>
      <c r="BV84" s="463"/>
      <c r="BW84" s="463"/>
      <c r="BX84" s="463"/>
      <c r="BY84" s="463"/>
      <c r="BZ84" s="463"/>
      <c r="CA84" s="463"/>
      <c r="CB84" s="463"/>
      <c r="CC84" s="463"/>
      <c r="CD84" s="463"/>
      <c r="CE84" s="463"/>
      <c r="CF84" s="463"/>
      <c r="CG84" s="463"/>
      <c r="CH84" s="463"/>
      <c r="CI84" s="463"/>
      <c r="CJ84" s="463"/>
      <c r="CK84" s="463"/>
      <c r="CL84" s="463"/>
      <c r="CM84" s="463"/>
      <c r="CN84" s="463"/>
      <c r="CO84" s="463"/>
      <c r="CP84" s="463"/>
      <c r="CQ84" s="463"/>
      <c r="CR84" s="463"/>
      <c r="CS84" s="463"/>
      <c r="CT84" s="463"/>
      <c r="CU84" s="463"/>
      <c r="CV84" s="463"/>
      <c r="CW84" s="463"/>
      <c r="CX84" s="463"/>
      <c r="CY84" s="463"/>
      <c r="CZ84" s="463"/>
      <c r="DA84" s="463"/>
      <c r="DB84" s="463"/>
      <c r="DC84" s="463"/>
      <c r="DD84" s="463"/>
      <c r="DE84" s="463"/>
      <c r="DF84" s="463"/>
      <c r="DG84" s="463"/>
      <c r="DH84" s="463"/>
      <c r="DI84" s="463"/>
    </row>
    <row r="85" spans="2:22" ht="11.25">
      <c r="B85" s="486"/>
      <c r="C85" s="486"/>
      <c r="D85" s="486"/>
      <c r="E85" s="486"/>
      <c r="F85" s="486"/>
      <c r="G85" s="486"/>
      <c r="H85" s="486"/>
      <c r="I85" s="486"/>
      <c r="J85" s="486"/>
      <c r="K85" s="486"/>
      <c r="L85" s="486"/>
      <c r="M85" s="486"/>
      <c r="N85" s="486"/>
      <c r="O85" s="486"/>
      <c r="P85" s="486"/>
      <c r="Q85" s="486"/>
      <c r="R85" s="486"/>
      <c r="S85" s="486"/>
      <c r="T85" s="486"/>
      <c r="U85" s="486"/>
      <c r="V85" s="486"/>
    </row>
    <row r="86" spans="2:22" ht="11.25">
      <c r="B86" s="486"/>
      <c r="C86" s="486"/>
      <c r="D86" s="486"/>
      <c r="E86" s="486"/>
      <c r="F86" s="486"/>
      <c r="G86" s="486"/>
      <c r="H86" s="486"/>
      <c r="I86" s="486"/>
      <c r="J86" s="486"/>
      <c r="K86" s="486"/>
      <c r="L86" s="486"/>
      <c r="M86" s="486"/>
      <c r="N86" s="486"/>
      <c r="O86" s="486"/>
      <c r="P86" s="486"/>
      <c r="Q86" s="486"/>
      <c r="R86" s="486"/>
      <c r="S86" s="486"/>
      <c r="T86" s="486"/>
      <c r="U86" s="486"/>
      <c r="V86" s="486"/>
    </row>
  </sheetData>
  <sheetProtection/>
  <mergeCells count="10">
    <mergeCell ref="T1:V1"/>
    <mergeCell ref="A1:N1"/>
    <mergeCell ref="P1:S1"/>
    <mergeCell ref="A20:L20"/>
    <mergeCell ref="A82:C82"/>
    <mergeCell ref="A84:C84"/>
    <mergeCell ref="A57:S57"/>
    <mergeCell ref="CM40:CO40"/>
    <mergeCell ref="CM2:CO2"/>
    <mergeCell ref="CM22:CO22"/>
  </mergeCells>
  <hyperlinks>
    <hyperlink ref="T1:V1" location="Contents!A1" display="Back to contents"/>
  </hyperlinks>
  <printOptions/>
  <pageMargins left="0.7086614173228347" right="0.7086614173228347" top="0.7480314960629921" bottom="0.7480314960629921" header="0.31496062992125984" footer="0.31496062992125984"/>
  <pageSetup fitToWidth="6" horizontalDpi="600" verticalDpi="600" orientation="landscape" paperSize="9" scale="69" r:id="rId1"/>
  <colBreaks count="1" manualBreakCount="1">
    <brk id="22" max="65535" man="1"/>
  </colBreaks>
  <ignoredErrors>
    <ignoredError sqref="F59" twoDigitTextYear="1"/>
    <ignoredError sqref="D63:V76 D61:V61" formulaRange="1"/>
  </ignoredErrors>
</worksheet>
</file>

<file path=xl/worksheets/sheet39.xml><?xml version="1.0" encoding="utf-8"?>
<worksheet xmlns="http://schemas.openxmlformats.org/spreadsheetml/2006/main" xmlns:r="http://schemas.openxmlformats.org/officeDocument/2006/relationships">
  <sheetPr>
    <tabColor indexed="34"/>
  </sheetPr>
  <dimension ref="A1:I20"/>
  <sheetViews>
    <sheetView zoomScalePageLayoutView="0" workbookViewId="0" topLeftCell="A1">
      <selection activeCell="A1" sqref="A1:E1"/>
    </sheetView>
  </sheetViews>
  <sheetFormatPr defaultColWidth="9.33203125" defaultRowHeight="11.25"/>
  <cols>
    <col min="1" max="1" width="30" style="0" customWidth="1"/>
    <col min="2" max="2" width="11.33203125" style="0" customWidth="1"/>
  </cols>
  <sheetData>
    <row r="1" spans="1:9" ht="15.75">
      <c r="A1" s="791" t="s">
        <v>306</v>
      </c>
      <c r="B1" s="791"/>
      <c r="C1" s="791"/>
      <c r="D1" s="791"/>
      <c r="E1" s="791"/>
      <c r="G1" s="582" t="s">
        <v>710</v>
      </c>
      <c r="H1" s="582"/>
      <c r="I1" s="582"/>
    </row>
    <row r="2" ht="11.25">
      <c r="A2" s="302"/>
    </row>
    <row r="3" spans="1:8" s="217" customFormat="1" ht="12.75">
      <c r="A3" s="790" t="s">
        <v>302</v>
      </c>
      <c r="B3" s="790"/>
      <c r="C3" s="790"/>
      <c r="D3" s="790"/>
      <c r="F3" s="790" t="s">
        <v>693</v>
      </c>
      <c r="G3" s="790"/>
      <c r="H3" s="790"/>
    </row>
    <row r="4" spans="2:7" s="217" customFormat="1" ht="12.75">
      <c r="B4" s="217" t="s">
        <v>294</v>
      </c>
      <c r="C4" s="217" t="s">
        <v>301</v>
      </c>
      <c r="D4" s="217" t="s">
        <v>300</v>
      </c>
      <c r="F4" s="217" t="s">
        <v>299</v>
      </c>
      <c r="G4" s="217" t="s">
        <v>298</v>
      </c>
    </row>
    <row r="5" spans="1:7" s="217" customFormat="1" ht="12.75">
      <c r="A5" s="220" t="s">
        <v>181</v>
      </c>
      <c r="B5" s="534">
        <f>'HB5 - per problem drug user'!J11</f>
        <v>9.130872483221477</v>
      </c>
      <c r="C5" s="534">
        <f>'HB5 - per problem drug user'!L11</f>
        <v>8.921311475409835</v>
      </c>
      <c r="D5" s="534">
        <f>'HB5 - per problem drug user'!M11</f>
        <v>9.334476843910807</v>
      </c>
      <c r="E5" s="534"/>
      <c r="F5" s="534">
        <f aca="true" t="shared" si="0" ref="F5:F18">B5-C5</f>
        <v>0.2095610078116419</v>
      </c>
      <c r="G5" s="534">
        <f aca="true" t="shared" si="1" ref="G5:G18">D5-B5</f>
        <v>0.2036043606893294</v>
      </c>
    </row>
    <row r="6" spans="1:7" s="217" customFormat="1" ht="12.75">
      <c r="A6" s="556" t="str">
        <f>'HB5 - per problem drug user'!A13</f>
        <v>Ayrshire &amp; Arran</v>
      </c>
      <c r="B6" s="534">
        <f>'HB5 - per problem drug user'!J13</f>
        <v>7.686274509803922</v>
      </c>
      <c r="C6" s="534">
        <f>'HB5 - per problem drug user'!L13</f>
        <v>7.39622641509434</v>
      </c>
      <c r="D6" s="534">
        <f>'HB5 - per problem drug user'!M13</f>
        <v>8.166666666666666</v>
      </c>
      <c r="E6" s="534"/>
      <c r="F6" s="534">
        <f t="shared" si="0"/>
        <v>0.29004809470958204</v>
      </c>
      <c r="G6" s="534">
        <f t="shared" si="1"/>
        <v>0.4803921568627443</v>
      </c>
    </row>
    <row r="7" spans="1:7" s="217" customFormat="1" ht="12.75">
      <c r="A7" s="556" t="str">
        <f>'HB5 - per problem drug user'!A14</f>
        <v>Borders</v>
      </c>
      <c r="B7" s="534">
        <f>'HB5 - per problem drug user'!J14</f>
        <v>12.758620689655173</v>
      </c>
      <c r="C7" s="534">
        <f>'HB5 - per problem drug user'!L14</f>
        <v>11.044776119402986</v>
      </c>
      <c r="D7" s="534">
        <f>'HB5 - per problem drug user'!M14</f>
        <v>14.509803921568627</v>
      </c>
      <c r="E7" s="534"/>
      <c r="F7" s="534">
        <f t="shared" si="0"/>
        <v>1.7138445702521867</v>
      </c>
      <c r="G7" s="534">
        <f t="shared" si="1"/>
        <v>1.7511832319134548</v>
      </c>
    </row>
    <row r="8" spans="1:7" s="217" customFormat="1" ht="12.75">
      <c r="A8" s="556" t="str">
        <f>'HB5 - per problem drug user'!A15</f>
        <v>Dumfries &amp; Galloway</v>
      </c>
      <c r="B8" s="534">
        <f>'HB5 - per problem drug user'!J15</f>
        <v>6.3076923076923075</v>
      </c>
      <c r="C8" s="534">
        <f>'HB5 - per problem drug user'!L15</f>
        <v>5.466666666666667</v>
      </c>
      <c r="D8" s="534">
        <f>'HB5 - per problem drug user'!M15</f>
        <v>6.833333333333333</v>
      </c>
      <c r="E8" s="534"/>
      <c r="F8" s="534">
        <f t="shared" si="0"/>
        <v>0.8410256410256407</v>
      </c>
      <c r="G8" s="534">
        <f t="shared" si="1"/>
        <v>0.5256410256410255</v>
      </c>
    </row>
    <row r="9" spans="1:7" s="217" customFormat="1" ht="12.75">
      <c r="A9" s="556" t="str">
        <f>'HB5 - per problem drug user'!A16</f>
        <v>Fife</v>
      </c>
      <c r="B9" s="534">
        <f>'HB5 - per problem drug user'!J16</f>
        <v>10.787878787878787</v>
      </c>
      <c r="C9" s="534">
        <f>'HB5 - per problem drug user'!L16</f>
        <v>9.88888888888889</v>
      </c>
      <c r="D9" s="534">
        <f>'HB5 - per problem drug user'!M16</f>
        <v>11.483870967741936</v>
      </c>
      <c r="E9" s="534"/>
      <c r="F9" s="534">
        <f t="shared" si="0"/>
        <v>0.8989898989898979</v>
      </c>
      <c r="G9" s="534">
        <f t="shared" si="1"/>
        <v>0.6959921798631488</v>
      </c>
    </row>
    <row r="10" spans="1:7" s="217" customFormat="1" ht="12.75">
      <c r="A10" s="556" t="str">
        <f>'HB5 - per problem drug user'!A17</f>
        <v>Forth Valley</v>
      </c>
      <c r="B10" s="534">
        <f>'HB5 - per problem drug user'!J17</f>
        <v>10.272727272727273</v>
      </c>
      <c r="C10" s="534">
        <f>'HB5 - per problem drug user'!L17</f>
        <v>9.416666666666666</v>
      </c>
      <c r="D10" s="534">
        <f>'HB5 - per problem drug user'!M17</f>
        <v>11.3</v>
      </c>
      <c r="E10" s="534"/>
      <c r="F10" s="534">
        <f t="shared" si="0"/>
        <v>0.8560606060606073</v>
      </c>
      <c r="G10" s="534">
        <f t="shared" si="1"/>
        <v>1.0272727272727273</v>
      </c>
    </row>
    <row r="11" spans="1:7" s="217" customFormat="1" ht="12.75">
      <c r="A11" s="556" t="str">
        <f>'HB5 - per problem drug user'!A18</f>
        <v>Grampian</v>
      </c>
      <c r="B11" s="534">
        <f>'HB5 - per problem drug user'!J18</f>
        <v>9.591836734693878</v>
      </c>
      <c r="C11" s="534">
        <f>'HB5 - per problem drug user'!L18</f>
        <v>8.867924528301886</v>
      </c>
      <c r="D11" s="534">
        <f>'HB5 - per problem drug user'!M18</f>
        <v>10.217391304347826</v>
      </c>
      <c r="E11" s="534"/>
      <c r="F11" s="534">
        <f t="shared" si="0"/>
        <v>0.7239122063919918</v>
      </c>
      <c r="G11" s="534">
        <f t="shared" si="1"/>
        <v>0.6255545696539482</v>
      </c>
    </row>
    <row r="12" spans="1:7" s="217" customFormat="1" ht="12.75">
      <c r="A12" s="556" t="str">
        <f>'HB5 - per problem drug user'!A19</f>
        <v>Greater Glasgow &amp; Clyde</v>
      </c>
      <c r="B12" s="534">
        <f>'HB5 - per problem drug user'!J19</f>
        <v>8.259615384615385</v>
      </c>
      <c r="C12" s="534">
        <f>'HB5 - per problem drug user'!L19</f>
        <v>7.844748858447488</v>
      </c>
      <c r="D12" s="534">
        <f>'HB5 - per problem drug user'!M19</f>
        <v>8.42156862745098</v>
      </c>
      <c r="E12" s="534"/>
      <c r="F12" s="534">
        <f t="shared" si="0"/>
        <v>0.41486652616789677</v>
      </c>
      <c r="G12" s="534">
        <f t="shared" si="1"/>
        <v>0.16195324283559565</v>
      </c>
    </row>
    <row r="13" spans="1:7" s="217" customFormat="1" ht="12.75">
      <c r="A13" s="556" t="str">
        <f>'HB5 - per problem drug user'!A20</f>
        <v>Highland</v>
      </c>
      <c r="B13" s="534">
        <f>'HB5 - per problem drug user'!J20</f>
        <v>9.904761904761905</v>
      </c>
      <c r="C13" s="534">
        <f>'HB5 - per problem drug user'!L20</f>
        <v>9.043478260869565</v>
      </c>
      <c r="D13" s="534">
        <f>'HB5 - per problem drug user'!M20</f>
        <v>11.555555555555555</v>
      </c>
      <c r="E13" s="534"/>
      <c r="F13" s="534">
        <f t="shared" si="0"/>
        <v>0.8612836438923406</v>
      </c>
      <c r="G13" s="534">
        <f t="shared" si="1"/>
        <v>1.6507936507936503</v>
      </c>
    </row>
    <row r="14" spans="1:7" s="217" customFormat="1" ht="12.75">
      <c r="A14" s="556" t="str">
        <f>'HB5 - per problem drug user'!A21</f>
        <v>Lanarkshire</v>
      </c>
      <c r="B14" s="534">
        <f>'HB5 - per problem drug user'!J21</f>
        <v>10.813559322033898</v>
      </c>
      <c r="C14" s="534">
        <f>'HB5 - per problem drug user'!L21</f>
        <v>9.815384615384616</v>
      </c>
      <c r="D14" s="534">
        <f>'HB5 - per problem drug user'!M21</f>
        <v>12.037735849056604</v>
      </c>
      <c r="E14" s="534"/>
      <c r="F14" s="534">
        <f t="shared" si="0"/>
        <v>0.9981747066492819</v>
      </c>
      <c r="G14" s="534">
        <f t="shared" si="1"/>
        <v>1.2241765270227063</v>
      </c>
    </row>
    <row r="15" spans="1:7" s="217" customFormat="1" ht="12.75">
      <c r="A15" s="556" t="str">
        <f>'HB5 - per problem drug user'!A22</f>
        <v>Lothian</v>
      </c>
      <c r="B15" s="534">
        <f>'HB5 - per problem drug user'!J22</f>
        <v>9.926829268292684</v>
      </c>
      <c r="C15" s="534">
        <f>'HB5 - per problem drug user'!L22</f>
        <v>9.25</v>
      </c>
      <c r="D15" s="534">
        <f>'HB5 - per problem drug user'!M22</f>
        <v>10.710526315789474</v>
      </c>
      <c r="E15" s="534"/>
      <c r="F15" s="534">
        <f t="shared" si="0"/>
        <v>0.6768292682926838</v>
      </c>
      <c r="G15" s="534">
        <f t="shared" si="1"/>
        <v>0.7836970474967906</v>
      </c>
    </row>
    <row r="16" spans="1:7" s="217" customFormat="1" ht="12.75">
      <c r="A16" s="556" t="str">
        <f>'HB5 - per problem drug user'!A24</f>
        <v>Shetland</v>
      </c>
      <c r="B16" s="534">
        <f>'HB5 - per problem drug user'!J24</f>
        <v>10.76923076923077</v>
      </c>
      <c r="C16" s="534">
        <f>'HB5 - per problem drug user'!L24</f>
        <v>5.185185185185185</v>
      </c>
      <c r="D16" s="534">
        <f>'HB5 - per problem drug user'!M24</f>
        <v>15.555555555555555</v>
      </c>
      <c r="E16" s="534"/>
      <c r="F16" s="534">
        <f t="shared" si="0"/>
        <v>5.584045584045585</v>
      </c>
      <c r="G16" s="534">
        <f t="shared" si="1"/>
        <v>4.786324786324785</v>
      </c>
    </row>
    <row r="17" spans="1:7" s="217" customFormat="1" ht="12.75">
      <c r="A17" s="556" t="str">
        <f>'HB5 - per problem drug user'!A25</f>
        <v>Tayside</v>
      </c>
      <c r="B17" s="534">
        <f>'HB5 - per problem drug user'!J25</f>
        <v>8.56</v>
      </c>
      <c r="C17" s="534">
        <f>'HB5 - per problem drug user'!L25</f>
        <v>8.075471698113208</v>
      </c>
      <c r="D17" s="534">
        <f>'HB5 - per problem drug user'!M25</f>
        <v>9.106382978723405</v>
      </c>
      <c r="E17" s="534"/>
      <c r="F17" s="534">
        <f t="shared" si="0"/>
        <v>0.4845283018867921</v>
      </c>
      <c r="G17" s="534">
        <f t="shared" si="1"/>
        <v>0.546382978723404</v>
      </c>
    </row>
    <row r="18" spans="1:7" s="217" customFormat="1" ht="12.75">
      <c r="A18" s="556" t="str">
        <f>'HB5 - per problem drug user'!A26</f>
        <v>Western Isles</v>
      </c>
      <c r="B18" s="534">
        <f>'HB5 - per problem drug user'!J26</f>
        <v>10.76923076923077</v>
      </c>
      <c r="C18" s="534">
        <f>'HB5 - per problem drug user'!L26</f>
        <v>5.833333333333333</v>
      </c>
      <c r="D18" s="534">
        <f>'HB5 - per problem drug user'!M26</f>
        <v>15.555555555555555</v>
      </c>
      <c r="E18" s="534"/>
      <c r="F18" s="534">
        <f t="shared" si="0"/>
        <v>4.935897435897437</v>
      </c>
      <c r="G18" s="534">
        <f t="shared" si="1"/>
        <v>4.786324786324785</v>
      </c>
    </row>
    <row r="20" spans="1:3" ht="11.25">
      <c r="A20" s="465" t="s">
        <v>316</v>
      </c>
      <c r="B20" s="465"/>
      <c r="C20" s="465"/>
    </row>
  </sheetData>
  <sheetProtection/>
  <mergeCells count="4">
    <mergeCell ref="A3:D3"/>
    <mergeCell ref="F3:H3"/>
    <mergeCell ref="A1:E1"/>
    <mergeCell ref="G1:I1"/>
  </mergeCells>
  <hyperlinks>
    <hyperlink ref="G1:I1" location="Contents!A1" display="Back to contents"/>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G1"/>
    </sheetView>
  </sheetViews>
  <sheetFormatPr defaultColWidth="9.16015625" defaultRowHeight="11.25" customHeight="1"/>
  <cols>
    <col min="1" max="1" width="23.66015625" style="2" customWidth="1"/>
    <col min="2" max="2" width="18.16015625" style="2" customWidth="1"/>
    <col min="3" max="3" width="18.66015625" style="2" customWidth="1"/>
    <col min="4" max="4" width="14.33203125" style="2" customWidth="1"/>
    <col min="5" max="5" width="17.83203125" style="2" customWidth="1"/>
    <col min="6" max="6" width="14.5" style="2" customWidth="1"/>
    <col min="7" max="7" width="16.66015625" style="3" customWidth="1"/>
    <col min="8" max="8" width="27" style="2" customWidth="1"/>
    <col min="9" max="16384" width="9.16015625" style="2" customWidth="1"/>
  </cols>
  <sheetData>
    <row r="1" spans="1:10" s="1" customFormat="1" ht="18" customHeight="1">
      <c r="A1" s="586" t="s">
        <v>317</v>
      </c>
      <c r="B1" s="587"/>
      <c r="C1" s="587"/>
      <c r="D1" s="587"/>
      <c r="E1" s="587"/>
      <c r="F1" s="587"/>
      <c r="G1" s="587"/>
      <c r="H1" s="582" t="s">
        <v>710</v>
      </c>
      <c r="I1" s="582"/>
      <c r="J1" s="582"/>
    </row>
    <row r="2" spans="1:7" s="1" customFormat="1" ht="14.25" customHeight="1">
      <c r="A2" s="6"/>
      <c r="B2" s="5"/>
      <c r="C2" s="7"/>
      <c r="D2" s="5"/>
      <c r="E2" s="5"/>
      <c r="F2" s="5"/>
      <c r="G2" s="8"/>
    </row>
    <row r="3" spans="1:7" s="1" customFormat="1" ht="14.25" customHeight="1">
      <c r="A3" s="601" t="s">
        <v>31</v>
      </c>
      <c r="B3" s="583" t="s">
        <v>216</v>
      </c>
      <c r="C3" s="813" t="s">
        <v>188</v>
      </c>
      <c r="D3" s="813"/>
      <c r="E3" s="813"/>
      <c r="F3" s="813"/>
      <c r="G3" s="813"/>
    </row>
    <row r="4" spans="1:7" s="1" customFormat="1" ht="14.25" customHeight="1">
      <c r="A4" s="602"/>
      <c r="B4" s="594"/>
      <c r="C4" s="634" t="s">
        <v>52</v>
      </c>
      <c r="D4" s="626" t="s">
        <v>217</v>
      </c>
      <c r="E4" s="626" t="s">
        <v>218</v>
      </c>
      <c r="F4" s="626" t="s">
        <v>219</v>
      </c>
      <c r="G4" s="626" t="s">
        <v>220</v>
      </c>
    </row>
    <row r="5" spans="1:7" s="1" customFormat="1" ht="12.75" customHeight="1">
      <c r="A5" s="602"/>
      <c r="B5" s="594"/>
      <c r="C5" s="635"/>
      <c r="D5" s="627"/>
      <c r="E5" s="627"/>
      <c r="F5" s="627"/>
      <c r="G5" s="627"/>
    </row>
    <row r="6" spans="1:7" s="1" customFormat="1" ht="14.25" customHeight="1">
      <c r="A6" s="603"/>
      <c r="B6" s="595"/>
      <c r="C6" s="814" t="s">
        <v>56</v>
      </c>
      <c r="D6" s="814" t="s">
        <v>53</v>
      </c>
      <c r="E6" s="814" t="s">
        <v>54</v>
      </c>
      <c r="F6" s="814" t="s">
        <v>61</v>
      </c>
      <c r="G6" s="815" t="s">
        <v>55</v>
      </c>
    </row>
    <row r="7" spans="1:7" s="1" customFormat="1" ht="14.25" customHeight="1">
      <c r="A7" s="103" t="s">
        <v>118</v>
      </c>
      <c r="B7" s="92"/>
      <c r="C7" s="92"/>
      <c r="D7" s="92"/>
      <c r="E7" s="92"/>
      <c r="F7" s="92"/>
      <c r="G7" s="92"/>
    </row>
    <row r="8" spans="1:7" s="1" customFormat="1" ht="14.25" customHeight="1">
      <c r="A8" s="44" t="s">
        <v>189</v>
      </c>
      <c r="B8" s="92">
        <f aca="true" t="shared" si="0" ref="B8:G8">AVERAGE(B11:B15)</f>
        <v>260</v>
      </c>
      <c r="C8" s="92">
        <f t="shared" si="0"/>
        <v>188.6</v>
      </c>
      <c r="D8" s="92">
        <f t="shared" si="0"/>
        <v>12.6</v>
      </c>
      <c r="E8" s="92">
        <f t="shared" si="0"/>
        <v>33.6</v>
      </c>
      <c r="F8" s="92">
        <f t="shared" si="0"/>
        <v>0.2</v>
      </c>
      <c r="G8" s="92">
        <f t="shared" si="0"/>
        <v>25</v>
      </c>
    </row>
    <row r="9" spans="1:7" s="1" customFormat="1" ht="14.25" customHeight="1">
      <c r="A9" s="342" t="s">
        <v>319</v>
      </c>
      <c r="B9" s="92">
        <f aca="true" t="shared" si="1" ref="B9:G9">AVERAGE(B14:B18)</f>
        <v>322.8</v>
      </c>
      <c r="C9" s="92">
        <f t="shared" si="1"/>
        <v>234</v>
      </c>
      <c r="D9" s="92">
        <f t="shared" si="1"/>
        <v>14.8</v>
      </c>
      <c r="E9" s="92">
        <f t="shared" si="1"/>
        <v>31.4</v>
      </c>
      <c r="F9" s="92">
        <f t="shared" si="1"/>
        <v>0.2</v>
      </c>
      <c r="G9" s="92">
        <f t="shared" si="1"/>
        <v>42.4</v>
      </c>
    </row>
    <row r="10" spans="1:7" s="1" customFormat="1" ht="12" customHeight="1">
      <c r="A10" s="91"/>
      <c r="B10" s="92"/>
      <c r="C10" s="92"/>
      <c r="D10" s="92"/>
      <c r="E10" s="92"/>
      <c r="F10" s="92"/>
      <c r="G10" s="92"/>
    </row>
    <row r="11" spans="1:7" s="39" customFormat="1" ht="14.25" customHeight="1">
      <c r="A11" s="93" t="s">
        <v>32</v>
      </c>
      <c r="B11" s="94">
        <v>244</v>
      </c>
      <c r="C11" s="94">
        <v>175</v>
      </c>
      <c r="D11" s="94">
        <v>10</v>
      </c>
      <c r="E11" s="94">
        <v>41</v>
      </c>
      <c r="F11" s="94">
        <v>0</v>
      </c>
      <c r="G11" s="94">
        <v>18</v>
      </c>
    </row>
    <row r="12" spans="1:7" s="39" customFormat="1" ht="14.25" customHeight="1">
      <c r="A12" s="93">
        <v>1997</v>
      </c>
      <c r="B12" s="94">
        <v>224</v>
      </c>
      <c r="C12" s="94">
        <v>142</v>
      </c>
      <c r="D12" s="94">
        <v>14</v>
      </c>
      <c r="E12" s="94">
        <v>42</v>
      </c>
      <c r="F12" s="94">
        <v>0</v>
      </c>
      <c r="G12" s="94">
        <v>26</v>
      </c>
    </row>
    <row r="13" spans="1:7" s="39" customFormat="1" ht="14.25" customHeight="1">
      <c r="A13" s="93">
        <v>1998</v>
      </c>
      <c r="B13" s="94">
        <v>249</v>
      </c>
      <c r="C13" s="94">
        <v>179</v>
      </c>
      <c r="D13" s="94">
        <v>16</v>
      </c>
      <c r="E13" s="94">
        <v>32</v>
      </c>
      <c r="F13" s="94">
        <v>0</v>
      </c>
      <c r="G13" s="94">
        <v>22</v>
      </c>
    </row>
    <row r="14" spans="1:7" s="39" customFormat="1" ht="14.25" customHeight="1">
      <c r="A14" s="93">
        <v>1999</v>
      </c>
      <c r="B14" s="94">
        <v>291</v>
      </c>
      <c r="C14" s="94">
        <v>227</v>
      </c>
      <c r="D14" s="94">
        <v>12</v>
      </c>
      <c r="E14" s="94">
        <v>19</v>
      </c>
      <c r="F14" s="94">
        <v>1</v>
      </c>
      <c r="G14" s="94">
        <v>32</v>
      </c>
    </row>
    <row r="15" spans="1:7" s="39" customFormat="1" ht="14.25" customHeight="1">
      <c r="A15" s="93">
        <v>2000</v>
      </c>
      <c r="B15" s="94">
        <v>292</v>
      </c>
      <c r="C15" s="94">
        <v>220</v>
      </c>
      <c r="D15" s="94">
        <v>11</v>
      </c>
      <c r="E15" s="94">
        <v>34</v>
      </c>
      <c r="F15" s="94">
        <v>0</v>
      </c>
      <c r="G15" s="94">
        <v>27</v>
      </c>
    </row>
    <row r="16" spans="1:7" s="39" customFormat="1" ht="14.25" customHeight="1">
      <c r="A16" s="93">
        <v>2001</v>
      </c>
      <c r="B16" s="94">
        <v>332</v>
      </c>
      <c r="C16" s="94">
        <v>227</v>
      </c>
      <c r="D16" s="94">
        <v>19</v>
      </c>
      <c r="E16" s="94">
        <v>34</v>
      </c>
      <c r="F16" s="94">
        <v>0</v>
      </c>
      <c r="G16" s="94">
        <v>52</v>
      </c>
    </row>
    <row r="17" spans="1:7" s="39" customFormat="1" ht="14.25" customHeight="1">
      <c r="A17" s="93">
        <v>2002</v>
      </c>
      <c r="B17" s="94">
        <v>382</v>
      </c>
      <c r="C17" s="94">
        <v>280</v>
      </c>
      <c r="D17" s="94">
        <v>17</v>
      </c>
      <c r="E17" s="94">
        <v>30</v>
      </c>
      <c r="F17" s="94">
        <v>0</v>
      </c>
      <c r="G17" s="94">
        <v>55</v>
      </c>
    </row>
    <row r="18" spans="1:7" s="39" customFormat="1" ht="14.25" customHeight="1">
      <c r="A18" s="93">
        <v>2003</v>
      </c>
      <c r="B18" s="94">
        <v>317</v>
      </c>
      <c r="C18" s="94">
        <v>216</v>
      </c>
      <c r="D18" s="94">
        <v>15</v>
      </c>
      <c r="E18" s="94">
        <v>40</v>
      </c>
      <c r="F18" s="94">
        <v>0</v>
      </c>
      <c r="G18" s="94">
        <v>46</v>
      </c>
    </row>
    <row r="19" spans="1:7" s="39" customFormat="1" ht="14.25" customHeight="1">
      <c r="A19" s="93">
        <v>2004</v>
      </c>
      <c r="B19" s="94">
        <v>356</v>
      </c>
      <c r="C19" s="94">
        <v>232</v>
      </c>
      <c r="D19" s="94">
        <v>32</v>
      </c>
      <c r="E19" s="94">
        <v>32</v>
      </c>
      <c r="F19" s="94">
        <v>0</v>
      </c>
      <c r="G19" s="94">
        <v>60</v>
      </c>
    </row>
    <row r="20" spans="1:7" s="39" customFormat="1" ht="14.25" customHeight="1">
      <c r="A20" s="93">
        <v>2005</v>
      </c>
      <c r="B20" s="94">
        <v>336</v>
      </c>
      <c r="C20" s="94">
        <v>204</v>
      </c>
      <c r="D20" s="94">
        <v>31</v>
      </c>
      <c r="E20" s="94">
        <v>43</v>
      </c>
      <c r="F20" s="94">
        <v>0</v>
      </c>
      <c r="G20" s="94">
        <v>58</v>
      </c>
    </row>
    <row r="21" spans="1:7" ht="14.25" customHeight="1">
      <c r="A21" s="93">
        <v>2006</v>
      </c>
      <c r="B21" s="94">
        <v>421</v>
      </c>
      <c r="C21" s="94">
        <v>280</v>
      </c>
      <c r="D21" s="94">
        <v>51</v>
      </c>
      <c r="E21" s="94">
        <v>40</v>
      </c>
      <c r="F21" s="94">
        <v>0</v>
      </c>
      <c r="G21" s="94">
        <v>50</v>
      </c>
    </row>
    <row r="22" spans="1:7" ht="14.25" customHeight="1">
      <c r="A22" s="93">
        <v>2007</v>
      </c>
      <c r="B22" s="95">
        <v>455</v>
      </c>
      <c r="C22" s="95">
        <v>299</v>
      </c>
      <c r="D22" s="95">
        <v>39</v>
      </c>
      <c r="E22" s="95">
        <v>27</v>
      </c>
      <c r="F22" s="95">
        <v>0</v>
      </c>
      <c r="G22" s="95">
        <v>90</v>
      </c>
    </row>
    <row r="23" spans="1:7" ht="14.25" customHeight="1">
      <c r="A23" s="93">
        <v>2008</v>
      </c>
      <c r="B23" s="95">
        <v>574</v>
      </c>
      <c r="C23" s="95">
        <v>370</v>
      </c>
      <c r="D23" s="95">
        <v>59</v>
      </c>
      <c r="E23" s="95">
        <v>34</v>
      </c>
      <c r="F23" s="95">
        <v>0</v>
      </c>
      <c r="G23" s="95">
        <v>111</v>
      </c>
    </row>
    <row r="24" spans="1:7" ht="14.25" customHeight="1">
      <c r="A24" s="93">
        <v>2009</v>
      </c>
      <c r="B24" s="95">
        <v>545</v>
      </c>
      <c r="C24" s="95">
        <v>380</v>
      </c>
      <c r="D24" s="95">
        <v>60</v>
      </c>
      <c r="E24" s="95">
        <v>34</v>
      </c>
      <c r="F24" s="95">
        <v>0</v>
      </c>
      <c r="G24" s="95">
        <v>71</v>
      </c>
    </row>
    <row r="25" spans="1:7" ht="14.25" customHeight="1">
      <c r="A25" s="93">
        <v>2010</v>
      </c>
      <c r="B25" s="95">
        <v>485</v>
      </c>
      <c r="C25" s="95">
        <v>312</v>
      </c>
      <c r="D25" s="95">
        <v>67</v>
      </c>
      <c r="E25" s="95">
        <v>28</v>
      </c>
      <c r="F25" s="95">
        <v>0</v>
      </c>
      <c r="G25" s="95">
        <v>78</v>
      </c>
    </row>
    <row r="26" spans="1:7" ht="14.25" customHeight="1">
      <c r="A26" s="96" t="s">
        <v>187</v>
      </c>
      <c r="B26" s="95">
        <v>584</v>
      </c>
      <c r="C26" s="95">
        <v>417</v>
      </c>
      <c r="D26" s="95">
        <v>56</v>
      </c>
      <c r="E26" s="95">
        <v>36</v>
      </c>
      <c r="F26" s="95">
        <v>0</v>
      </c>
      <c r="G26" s="95">
        <v>75</v>
      </c>
    </row>
    <row r="27" spans="1:7" ht="14.25" customHeight="1">
      <c r="A27" s="96" t="s">
        <v>291</v>
      </c>
      <c r="B27" s="95">
        <v>581</v>
      </c>
      <c r="C27" s="95">
        <v>381</v>
      </c>
      <c r="D27" s="95">
        <v>72</v>
      </c>
      <c r="E27" s="95">
        <v>65</v>
      </c>
      <c r="F27" s="95">
        <v>0</v>
      </c>
      <c r="G27" s="95">
        <v>63</v>
      </c>
    </row>
    <row r="28" spans="1:7" ht="14.25" customHeight="1">
      <c r="A28" s="96" t="s">
        <v>318</v>
      </c>
      <c r="B28" s="95">
        <v>526</v>
      </c>
      <c r="C28" s="95">
        <v>359</v>
      </c>
      <c r="D28" s="95">
        <v>73</v>
      </c>
      <c r="E28" s="95">
        <v>50</v>
      </c>
      <c r="F28" s="95">
        <v>1</v>
      </c>
      <c r="G28" s="95">
        <v>43</v>
      </c>
    </row>
    <row r="29" spans="1:7" ht="32.25" customHeight="1">
      <c r="A29" s="97" t="s">
        <v>320</v>
      </c>
      <c r="B29" s="95">
        <f aca="true" t="shared" si="2" ref="B29:G29">AVERAGE(B24:B28)</f>
        <v>544.2</v>
      </c>
      <c r="C29" s="95">
        <f t="shared" si="2"/>
        <v>369.8</v>
      </c>
      <c r="D29" s="95">
        <f t="shared" si="2"/>
        <v>65.6</v>
      </c>
      <c r="E29" s="95">
        <f t="shared" si="2"/>
        <v>42.6</v>
      </c>
      <c r="F29" s="95">
        <f t="shared" si="2"/>
        <v>0.2</v>
      </c>
      <c r="G29" s="95">
        <f t="shared" si="2"/>
        <v>66</v>
      </c>
    </row>
    <row r="30" spans="1:7" ht="15.75" customHeight="1">
      <c r="A30" s="98"/>
      <c r="B30" s="95"/>
      <c r="C30" s="95"/>
      <c r="D30" s="95"/>
      <c r="E30" s="95"/>
      <c r="F30" s="95"/>
      <c r="G30" s="95"/>
    </row>
    <row r="31" spans="1:7" ht="14.25" customHeight="1">
      <c r="A31" s="99" t="s">
        <v>182</v>
      </c>
      <c r="B31" s="95"/>
      <c r="C31" s="95"/>
      <c r="D31" s="95"/>
      <c r="E31" s="95"/>
      <c r="F31" s="95"/>
      <c r="G31" s="95"/>
    </row>
    <row r="32" spans="1:7" ht="14.25" customHeight="1">
      <c r="A32" s="98">
        <v>2011</v>
      </c>
      <c r="B32" s="95">
        <v>584</v>
      </c>
      <c r="C32" s="95">
        <v>12</v>
      </c>
      <c r="D32" s="95">
        <v>346</v>
      </c>
      <c r="E32" s="95">
        <v>36</v>
      </c>
      <c r="F32" s="95">
        <v>0</v>
      </c>
      <c r="G32" s="95">
        <v>190</v>
      </c>
    </row>
    <row r="33" spans="1:7" ht="15" customHeight="1">
      <c r="A33" s="98">
        <v>2012</v>
      </c>
      <c r="B33" s="95">
        <v>581</v>
      </c>
      <c r="C33" s="95">
        <v>26</v>
      </c>
      <c r="D33" s="95">
        <v>365</v>
      </c>
      <c r="E33" s="95">
        <v>65</v>
      </c>
      <c r="F33" s="95">
        <v>0</v>
      </c>
      <c r="G33" s="95">
        <v>125</v>
      </c>
    </row>
    <row r="34" spans="1:7" ht="15" customHeight="1">
      <c r="A34" s="98">
        <v>2013</v>
      </c>
      <c r="B34" s="95">
        <v>526</v>
      </c>
      <c r="C34" s="95">
        <v>22</v>
      </c>
      <c r="D34" s="95">
        <v>365</v>
      </c>
      <c r="E34" s="95">
        <v>50</v>
      </c>
      <c r="F34" s="95">
        <v>1</v>
      </c>
      <c r="G34" s="95">
        <v>88</v>
      </c>
    </row>
    <row r="35" spans="1:7" ht="15" customHeight="1">
      <c r="A35" s="43"/>
      <c r="B35" s="42"/>
      <c r="C35" s="42"/>
      <c r="D35" s="42"/>
      <c r="E35" s="42"/>
      <c r="F35" s="42"/>
      <c r="G35" s="42"/>
    </row>
    <row r="36" spans="1:7" ht="9.75" customHeight="1">
      <c r="A36" s="17"/>
      <c r="B36" s="18"/>
      <c r="C36" s="18"/>
      <c r="D36" s="18"/>
      <c r="E36" s="18"/>
      <c r="F36" s="18"/>
      <c r="G36" s="19"/>
    </row>
    <row r="38" ht="11.25" customHeight="1">
      <c r="A38" s="100" t="s">
        <v>212</v>
      </c>
    </row>
    <row r="39" spans="1:7" s="58" customFormat="1" ht="11.25">
      <c r="A39" s="694" t="s">
        <v>4</v>
      </c>
      <c r="B39" s="599"/>
      <c r="C39" s="599"/>
      <c r="D39" s="599"/>
      <c r="E39" s="599"/>
      <c r="F39" s="599"/>
      <c r="G39" s="599"/>
    </row>
    <row r="40" spans="1:7" s="58" customFormat="1" ht="24" customHeight="1">
      <c r="A40" s="599" t="s">
        <v>224</v>
      </c>
      <c r="B40" s="599"/>
      <c r="C40" s="599"/>
      <c r="D40" s="599"/>
      <c r="E40" s="599"/>
      <c r="F40" s="599"/>
      <c r="G40" s="599"/>
    </row>
    <row r="41" spans="1:7" s="58" customFormat="1" ht="24" customHeight="1">
      <c r="A41" s="599" t="s">
        <v>221</v>
      </c>
      <c r="B41" s="599"/>
      <c r="C41" s="599"/>
      <c r="D41" s="599"/>
      <c r="E41" s="599"/>
      <c r="F41" s="599"/>
      <c r="G41" s="599"/>
    </row>
    <row r="42" spans="1:7" s="58" customFormat="1" ht="11.25">
      <c r="A42" s="598" t="s">
        <v>222</v>
      </c>
      <c r="B42" s="598"/>
      <c r="C42" s="598"/>
      <c r="D42" s="598"/>
      <c r="E42" s="598"/>
      <c r="F42" s="598"/>
      <c r="G42" s="598"/>
    </row>
    <row r="43" spans="1:7" s="58" customFormat="1" ht="21" customHeight="1">
      <c r="A43" s="599" t="s">
        <v>223</v>
      </c>
      <c r="B43" s="599"/>
      <c r="C43" s="599"/>
      <c r="D43" s="599"/>
      <c r="E43" s="599"/>
      <c r="F43" s="599"/>
      <c r="G43" s="599"/>
    </row>
    <row r="44" spans="1:7" s="58" customFormat="1" ht="11.25">
      <c r="A44" s="598" t="s">
        <v>308</v>
      </c>
      <c r="B44" s="598"/>
      <c r="C44" s="598"/>
      <c r="D44" s="598"/>
      <c r="E44" s="598"/>
      <c r="F44" s="598"/>
      <c r="G44" s="598"/>
    </row>
    <row r="45" spans="1:7" s="58" customFormat="1" ht="11.25">
      <c r="A45" s="101"/>
      <c r="B45" s="101"/>
      <c r="C45" s="101"/>
      <c r="D45" s="101"/>
      <c r="E45" s="101"/>
      <c r="F45" s="101"/>
      <c r="G45" s="101"/>
    </row>
    <row r="46" spans="1:2" ht="11.25" customHeight="1">
      <c r="A46" s="596" t="s">
        <v>316</v>
      </c>
      <c r="B46" s="597"/>
    </row>
  </sheetData>
  <sheetProtection/>
  <mergeCells count="17">
    <mergeCell ref="H1:J1"/>
    <mergeCell ref="A1:G1"/>
    <mergeCell ref="A39:G39"/>
    <mergeCell ref="A40:G40"/>
    <mergeCell ref="A41:G41"/>
    <mergeCell ref="C3:G3"/>
    <mergeCell ref="E4:E5"/>
    <mergeCell ref="F4:F5"/>
    <mergeCell ref="G4:G5"/>
    <mergeCell ref="A3:A6"/>
    <mergeCell ref="B3:B6"/>
    <mergeCell ref="A46:B46"/>
    <mergeCell ref="C4:C5"/>
    <mergeCell ref="D4:D5"/>
    <mergeCell ref="A42:G42"/>
    <mergeCell ref="A43:G43"/>
    <mergeCell ref="A44:G44"/>
  </mergeCells>
  <hyperlinks>
    <hyperlink ref="H1:J1" location="Contents!A1" display="Back to contents"/>
  </hyperlinks>
  <printOptions horizontalCentered="1"/>
  <pageMargins left="0.3937007874015748" right="0.3937007874015748" top="0.7874015748031497" bottom="0.7874015748031497" header="0.38" footer="0"/>
  <pageSetup fitToHeight="1" fitToWidth="1" horizontalDpi="300" verticalDpi="300" orientation="portrait" paperSize="9" scale="97" r:id="rId1"/>
  <ignoredErrors>
    <ignoredError sqref="A11" numberStoredAsText="1"/>
    <ignoredError sqref="B29:G29 B8:G9" formulaRange="1"/>
  </ignoredErrors>
</worksheet>
</file>

<file path=xl/worksheets/sheet40.xml><?xml version="1.0" encoding="utf-8"?>
<worksheet xmlns="http://schemas.openxmlformats.org/spreadsheetml/2006/main" xmlns:r="http://schemas.openxmlformats.org/officeDocument/2006/relationships">
  <sheetPr>
    <tabColor indexed="34"/>
    <pageSetUpPr fitToPage="1"/>
  </sheetPr>
  <dimension ref="A1:V154"/>
  <sheetViews>
    <sheetView zoomScalePageLayoutView="0" workbookViewId="0" topLeftCell="A1">
      <selection activeCell="A1" sqref="A1:K1"/>
    </sheetView>
  </sheetViews>
  <sheetFormatPr defaultColWidth="9.33203125" defaultRowHeight="11.25"/>
  <cols>
    <col min="1" max="1" width="28.16015625" style="68" customWidth="1"/>
    <col min="2" max="2" width="12.16015625" style="66" bestFit="1" customWidth="1"/>
    <col min="3" max="3" width="10.5" style="66" bestFit="1" customWidth="1"/>
    <col min="4" max="4" width="10.83203125" style="66" bestFit="1" customWidth="1"/>
    <col min="5" max="5" width="10.16015625" style="66" bestFit="1" customWidth="1"/>
    <col min="6" max="6" width="10.33203125" style="66" bestFit="1" customWidth="1"/>
    <col min="7" max="7" width="10.16015625" style="66" customWidth="1"/>
    <col min="8" max="8" width="10.33203125" style="66" bestFit="1" customWidth="1"/>
    <col min="9" max="9" width="13.83203125" style="66" bestFit="1" customWidth="1"/>
    <col min="10" max="10" width="10.5" style="66" bestFit="1" customWidth="1"/>
    <col min="11" max="11" width="17.83203125" style="66" customWidth="1"/>
    <col min="12" max="12" width="10.5" style="66" bestFit="1" customWidth="1"/>
    <col min="13" max="13" width="9.83203125" style="66" bestFit="1" customWidth="1"/>
    <col min="14" max="14" width="10.16015625" style="66" bestFit="1" customWidth="1"/>
    <col min="15" max="16" width="10.33203125" style="66" bestFit="1" customWidth="1"/>
    <col min="17" max="20" width="9.66015625" style="66" bestFit="1" customWidth="1"/>
    <col min="21" max="22" width="9.5" style="66" bestFit="1" customWidth="1"/>
    <col min="23" max="16384" width="9.33203125" style="66" customWidth="1"/>
  </cols>
  <sheetData>
    <row r="1" spans="1:15" ht="15.75">
      <c r="A1" s="797" t="s">
        <v>688</v>
      </c>
      <c r="B1" s="797"/>
      <c r="C1" s="797"/>
      <c r="D1" s="797"/>
      <c r="E1" s="797"/>
      <c r="F1" s="797"/>
      <c r="G1" s="797"/>
      <c r="H1" s="797"/>
      <c r="I1" s="797"/>
      <c r="J1" s="797"/>
      <c r="K1" s="797"/>
      <c r="M1" s="582" t="s">
        <v>710</v>
      </c>
      <c r="N1" s="582"/>
      <c r="O1" s="582"/>
    </row>
    <row r="2" spans="1:6" ht="12">
      <c r="A2" s="69"/>
      <c r="B2" s="67"/>
      <c r="C2" s="67"/>
      <c r="D2" s="67"/>
      <c r="E2" s="67"/>
      <c r="F2" s="67"/>
    </row>
    <row r="3" spans="1:9" s="220" customFormat="1" ht="12.75">
      <c r="A3" s="559"/>
      <c r="B3" s="821" t="s">
        <v>121</v>
      </c>
      <c r="C3" s="821"/>
      <c r="D3" s="821"/>
      <c r="E3" s="821"/>
      <c r="F3" s="821"/>
      <c r="G3" s="821"/>
      <c r="H3" s="821"/>
      <c r="I3" s="560" t="s">
        <v>122</v>
      </c>
    </row>
    <row r="4" spans="1:11" s="220" customFormat="1" ht="12.75">
      <c r="A4" s="559"/>
      <c r="B4" s="560" t="s">
        <v>123</v>
      </c>
      <c r="C4" s="560" t="s">
        <v>124</v>
      </c>
      <c r="D4" s="560" t="s">
        <v>57</v>
      </c>
      <c r="E4" s="560" t="s">
        <v>58</v>
      </c>
      <c r="F4" s="560" t="s">
        <v>119</v>
      </c>
      <c r="G4" s="560" t="s">
        <v>125</v>
      </c>
      <c r="H4" s="560" t="s">
        <v>126</v>
      </c>
      <c r="I4" s="560"/>
      <c r="K4" s="560" t="s">
        <v>185</v>
      </c>
    </row>
    <row r="5" spans="1:11" s="220" customFormat="1" ht="15">
      <c r="A5" s="559" t="s">
        <v>122</v>
      </c>
      <c r="B5" s="422">
        <v>2</v>
      </c>
      <c r="C5" s="422">
        <v>270</v>
      </c>
      <c r="D5" s="422">
        <v>831</v>
      </c>
      <c r="E5" s="422">
        <v>942</v>
      </c>
      <c r="F5" s="422">
        <v>488</v>
      </c>
      <c r="G5" s="422">
        <v>139</v>
      </c>
      <c r="H5" s="422">
        <v>49</v>
      </c>
      <c r="I5" s="422">
        <v>2721</v>
      </c>
      <c r="K5" s="556">
        <f>SUM(C5:G5)</f>
        <v>2670</v>
      </c>
    </row>
    <row r="6" spans="1:11" s="220" customFormat="1" ht="12.75">
      <c r="A6" s="559"/>
      <c r="B6" s="559"/>
      <c r="C6" s="559"/>
      <c r="D6" s="559"/>
      <c r="E6" s="559"/>
      <c r="F6" s="559"/>
      <c r="G6" s="559"/>
      <c r="H6" s="559"/>
      <c r="I6" s="559"/>
      <c r="K6" s="556"/>
    </row>
    <row r="7" spans="1:11" s="220" customFormat="1" ht="15">
      <c r="A7" s="559" t="s">
        <v>93</v>
      </c>
      <c r="B7" s="423">
        <v>0</v>
      </c>
      <c r="C7" s="423">
        <v>7</v>
      </c>
      <c r="D7" s="423">
        <v>55</v>
      </c>
      <c r="E7" s="423">
        <v>39</v>
      </c>
      <c r="F7" s="423">
        <v>21</v>
      </c>
      <c r="G7" s="423">
        <v>4</v>
      </c>
      <c r="H7" s="423">
        <v>1</v>
      </c>
      <c r="I7" s="423">
        <v>127</v>
      </c>
      <c r="K7" s="556">
        <f aca="true" t="shared" si="0" ref="K7:K38">SUM(C7:G7)</f>
        <v>126</v>
      </c>
    </row>
    <row r="8" spans="1:11" s="220" customFormat="1" ht="15">
      <c r="A8" s="559" t="s">
        <v>92</v>
      </c>
      <c r="B8" s="423">
        <v>0</v>
      </c>
      <c r="C8" s="423">
        <v>10</v>
      </c>
      <c r="D8" s="423">
        <v>22</v>
      </c>
      <c r="E8" s="423">
        <v>31</v>
      </c>
      <c r="F8" s="423">
        <v>6</v>
      </c>
      <c r="G8" s="423">
        <v>6</v>
      </c>
      <c r="H8" s="423">
        <v>2</v>
      </c>
      <c r="I8" s="423">
        <v>77</v>
      </c>
      <c r="K8" s="556">
        <f t="shared" si="0"/>
        <v>75</v>
      </c>
    </row>
    <row r="9" spans="1:11" s="220" customFormat="1" ht="15">
      <c r="A9" s="559" t="s">
        <v>91</v>
      </c>
      <c r="B9" s="423">
        <v>0</v>
      </c>
      <c r="C9" s="423">
        <v>5</v>
      </c>
      <c r="D9" s="423">
        <v>18</v>
      </c>
      <c r="E9" s="423">
        <v>10</v>
      </c>
      <c r="F9" s="423">
        <v>8</v>
      </c>
      <c r="G9" s="423">
        <v>2</v>
      </c>
      <c r="H9" s="423">
        <v>1</v>
      </c>
      <c r="I9" s="423">
        <v>44</v>
      </c>
      <c r="K9" s="556">
        <f t="shared" si="0"/>
        <v>43</v>
      </c>
    </row>
    <row r="10" spans="1:11" s="220" customFormat="1" ht="15">
      <c r="A10" s="559" t="s">
        <v>178</v>
      </c>
      <c r="B10" s="423">
        <v>0</v>
      </c>
      <c r="C10" s="423">
        <v>6</v>
      </c>
      <c r="D10" s="423">
        <v>11</v>
      </c>
      <c r="E10" s="423">
        <v>8</v>
      </c>
      <c r="F10" s="423">
        <v>6</v>
      </c>
      <c r="G10" s="423">
        <v>1</v>
      </c>
      <c r="H10" s="423">
        <v>3</v>
      </c>
      <c r="I10" s="423">
        <v>35</v>
      </c>
      <c r="K10" s="556">
        <f t="shared" si="0"/>
        <v>32</v>
      </c>
    </row>
    <row r="11" spans="1:11" s="220" customFormat="1" ht="15">
      <c r="A11" s="559" t="s">
        <v>89</v>
      </c>
      <c r="B11" s="423">
        <v>0</v>
      </c>
      <c r="C11" s="423">
        <v>2</v>
      </c>
      <c r="D11" s="423">
        <v>7</v>
      </c>
      <c r="E11" s="423">
        <v>11</v>
      </c>
      <c r="F11" s="423">
        <v>6</v>
      </c>
      <c r="G11" s="423">
        <v>2</v>
      </c>
      <c r="H11" s="423">
        <v>0</v>
      </c>
      <c r="I11" s="423">
        <v>28</v>
      </c>
      <c r="K11" s="556">
        <f t="shared" si="0"/>
        <v>28</v>
      </c>
    </row>
    <row r="12" spans="1:11" s="220" customFormat="1" ht="15">
      <c r="A12" s="559" t="s">
        <v>129</v>
      </c>
      <c r="B12" s="423">
        <v>0</v>
      </c>
      <c r="C12" s="423">
        <v>4</v>
      </c>
      <c r="D12" s="423">
        <v>17</v>
      </c>
      <c r="E12" s="423">
        <v>10</v>
      </c>
      <c r="F12" s="423">
        <v>6</v>
      </c>
      <c r="G12" s="423">
        <v>3</v>
      </c>
      <c r="H12" s="423">
        <v>1</v>
      </c>
      <c r="I12" s="423">
        <v>41</v>
      </c>
      <c r="K12" s="556">
        <f t="shared" si="0"/>
        <v>40</v>
      </c>
    </row>
    <row r="13" spans="1:11" s="220" customFormat="1" ht="15">
      <c r="A13" s="559" t="s">
        <v>88</v>
      </c>
      <c r="B13" s="423">
        <v>1</v>
      </c>
      <c r="C13" s="423">
        <v>13</v>
      </c>
      <c r="D13" s="423">
        <v>49</v>
      </c>
      <c r="E13" s="423">
        <v>57</v>
      </c>
      <c r="F13" s="423">
        <v>22</v>
      </c>
      <c r="G13" s="423">
        <v>4</v>
      </c>
      <c r="H13" s="423">
        <v>0</v>
      </c>
      <c r="I13" s="423">
        <v>146</v>
      </c>
      <c r="K13" s="556">
        <f t="shared" si="0"/>
        <v>145</v>
      </c>
    </row>
    <row r="14" spans="1:11" s="220" customFormat="1" ht="15">
      <c r="A14" s="559" t="s">
        <v>87</v>
      </c>
      <c r="B14" s="423">
        <v>0</v>
      </c>
      <c r="C14" s="423">
        <v>11</v>
      </c>
      <c r="D14" s="423">
        <v>21</v>
      </c>
      <c r="E14" s="423">
        <v>21</v>
      </c>
      <c r="F14" s="423">
        <v>12</v>
      </c>
      <c r="G14" s="423">
        <v>2</v>
      </c>
      <c r="H14" s="423">
        <v>0</v>
      </c>
      <c r="I14" s="423">
        <v>67</v>
      </c>
      <c r="K14" s="556">
        <f t="shared" si="0"/>
        <v>67</v>
      </c>
    </row>
    <row r="15" spans="1:11" s="220" customFormat="1" ht="15">
      <c r="A15" s="559" t="s">
        <v>86</v>
      </c>
      <c r="B15" s="423">
        <v>0</v>
      </c>
      <c r="C15" s="423">
        <v>0</v>
      </c>
      <c r="D15" s="423">
        <v>10</v>
      </c>
      <c r="E15" s="423">
        <v>5</v>
      </c>
      <c r="F15" s="423">
        <v>1</v>
      </c>
      <c r="G15" s="423">
        <v>1</v>
      </c>
      <c r="H15" s="423">
        <v>1</v>
      </c>
      <c r="I15" s="423">
        <v>18</v>
      </c>
      <c r="K15" s="556">
        <f t="shared" si="0"/>
        <v>17</v>
      </c>
    </row>
    <row r="16" spans="1:11" s="220" customFormat="1" ht="15">
      <c r="A16" s="559" t="s">
        <v>85</v>
      </c>
      <c r="B16" s="423">
        <v>0</v>
      </c>
      <c r="C16" s="423">
        <v>4</v>
      </c>
      <c r="D16" s="423">
        <v>13</v>
      </c>
      <c r="E16" s="423">
        <v>12</v>
      </c>
      <c r="F16" s="423">
        <v>5</v>
      </c>
      <c r="G16" s="423">
        <v>0</v>
      </c>
      <c r="H16" s="423">
        <v>1</v>
      </c>
      <c r="I16" s="423">
        <v>35</v>
      </c>
      <c r="K16" s="556">
        <f t="shared" si="0"/>
        <v>34</v>
      </c>
    </row>
    <row r="17" spans="1:11" s="220" customFormat="1" ht="15">
      <c r="A17" s="559" t="s">
        <v>84</v>
      </c>
      <c r="B17" s="423">
        <v>0</v>
      </c>
      <c r="C17" s="423">
        <v>1</v>
      </c>
      <c r="D17" s="423">
        <v>9</v>
      </c>
      <c r="E17" s="423">
        <v>6</v>
      </c>
      <c r="F17" s="423">
        <v>5</v>
      </c>
      <c r="G17" s="423">
        <v>0</v>
      </c>
      <c r="H17" s="423">
        <v>0</v>
      </c>
      <c r="I17" s="423">
        <v>21</v>
      </c>
      <c r="K17" s="556">
        <f t="shared" si="0"/>
        <v>21</v>
      </c>
    </row>
    <row r="18" spans="1:11" s="220" customFormat="1" ht="15">
      <c r="A18" s="559" t="s">
        <v>179</v>
      </c>
      <c r="B18" s="423">
        <v>0</v>
      </c>
      <c r="C18" s="423">
        <v>25</v>
      </c>
      <c r="D18" s="423">
        <v>65</v>
      </c>
      <c r="E18" s="423">
        <v>83</v>
      </c>
      <c r="F18" s="423">
        <v>56</v>
      </c>
      <c r="G18" s="423">
        <v>26</v>
      </c>
      <c r="H18" s="423">
        <v>6</v>
      </c>
      <c r="I18" s="423">
        <v>261</v>
      </c>
      <c r="K18" s="556">
        <f t="shared" si="0"/>
        <v>255</v>
      </c>
    </row>
    <row r="19" spans="1:11" s="220" customFormat="1" ht="15">
      <c r="A19" s="559" t="s">
        <v>82</v>
      </c>
      <c r="B19" s="423">
        <v>0</v>
      </c>
      <c r="C19" s="423">
        <v>2</v>
      </c>
      <c r="D19" s="423">
        <v>1</v>
      </c>
      <c r="E19" s="423">
        <v>0</v>
      </c>
      <c r="F19" s="423">
        <v>3</v>
      </c>
      <c r="G19" s="423">
        <v>1</v>
      </c>
      <c r="H19" s="423">
        <v>0</v>
      </c>
      <c r="I19" s="423">
        <v>7</v>
      </c>
      <c r="K19" s="556">
        <f t="shared" si="0"/>
        <v>7</v>
      </c>
    </row>
    <row r="20" spans="1:11" s="220" customFormat="1" ht="15">
      <c r="A20" s="559" t="s">
        <v>81</v>
      </c>
      <c r="B20" s="423">
        <v>0</v>
      </c>
      <c r="C20" s="423">
        <v>10</v>
      </c>
      <c r="D20" s="423">
        <v>15</v>
      </c>
      <c r="E20" s="423">
        <v>17</v>
      </c>
      <c r="F20" s="423">
        <v>5</v>
      </c>
      <c r="G20" s="423">
        <v>2</v>
      </c>
      <c r="H20" s="423">
        <v>2</v>
      </c>
      <c r="I20" s="423">
        <v>51</v>
      </c>
      <c r="K20" s="556">
        <f t="shared" si="0"/>
        <v>49</v>
      </c>
    </row>
    <row r="21" spans="1:11" s="220" customFormat="1" ht="15">
      <c r="A21" s="559" t="s">
        <v>37</v>
      </c>
      <c r="B21" s="423">
        <v>0</v>
      </c>
      <c r="C21" s="423">
        <v>16</v>
      </c>
      <c r="D21" s="423">
        <v>69</v>
      </c>
      <c r="E21" s="423">
        <v>61</v>
      </c>
      <c r="F21" s="423">
        <v>26</v>
      </c>
      <c r="G21" s="423">
        <v>3</v>
      </c>
      <c r="H21" s="423">
        <v>3</v>
      </c>
      <c r="I21" s="423">
        <v>178</v>
      </c>
      <c r="K21" s="556">
        <f t="shared" si="0"/>
        <v>175</v>
      </c>
    </row>
    <row r="22" spans="1:11" s="220" customFormat="1" ht="15">
      <c r="A22" s="559" t="s">
        <v>80</v>
      </c>
      <c r="B22" s="423">
        <v>0</v>
      </c>
      <c r="C22" s="423">
        <v>43</v>
      </c>
      <c r="D22" s="423">
        <v>135</v>
      </c>
      <c r="E22" s="423">
        <v>229</v>
      </c>
      <c r="F22" s="423">
        <v>122</v>
      </c>
      <c r="G22" s="423">
        <v>36</v>
      </c>
      <c r="H22" s="423">
        <v>5</v>
      </c>
      <c r="I22" s="423">
        <v>570</v>
      </c>
      <c r="K22" s="556">
        <f t="shared" si="0"/>
        <v>565</v>
      </c>
    </row>
    <row r="23" spans="1:11" s="220" customFormat="1" ht="15">
      <c r="A23" s="559" t="s">
        <v>79</v>
      </c>
      <c r="B23" s="423">
        <v>0</v>
      </c>
      <c r="C23" s="423">
        <v>12</v>
      </c>
      <c r="D23" s="423">
        <v>20</v>
      </c>
      <c r="E23" s="423">
        <v>20</v>
      </c>
      <c r="F23" s="423">
        <v>9</v>
      </c>
      <c r="G23" s="423">
        <v>6</v>
      </c>
      <c r="H23" s="423">
        <v>2</v>
      </c>
      <c r="I23" s="423">
        <v>69</v>
      </c>
      <c r="K23" s="556">
        <f t="shared" si="0"/>
        <v>67</v>
      </c>
    </row>
    <row r="24" spans="1:11" s="220" customFormat="1" ht="15">
      <c r="A24" s="559" t="s">
        <v>78</v>
      </c>
      <c r="B24" s="423">
        <v>0</v>
      </c>
      <c r="C24" s="423">
        <v>5</v>
      </c>
      <c r="D24" s="423">
        <v>19</v>
      </c>
      <c r="E24" s="423">
        <v>25</v>
      </c>
      <c r="F24" s="423">
        <v>14</v>
      </c>
      <c r="G24" s="423">
        <v>2</v>
      </c>
      <c r="H24" s="423">
        <v>2</v>
      </c>
      <c r="I24" s="423">
        <v>67</v>
      </c>
      <c r="K24" s="556">
        <f t="shared" si="0"/>
        <v>65</v>
      </c>
    </row>
    <row r="25" spans="1:11" s="220" customFormat="1" ht="15">
      <c r="A25" s="559" t="s">
        <v>77</v>
      </c>
      <c r="B25" s="423">
        <v>0</v>
      </c>
      <c r="C25" s="423">
        <v>3</v>
      </c>
      <c r="D25" s="423">
        <v>10</v>
      </c>
      <c r="E25" s="423">
        <v>12</v>
      </c>
      <c r="F25" s="423">
        <v>6</v>
      </c>
      <c r="G25" s="423">
        <v>3</v>
      </c>
      <c r="H25" s="423">
        <v>2</v>
      </c>
      <c r="I25" s="423">
        <v>36</v>
      </c>
      <c r="K25" s="556">
        <f t="shared" si="0"/>
        <v>34</v>
      </c>
    </row>
    <row r="26" spans="1:11" s="220" customFormat="1" ht="15">
      <c r="A26" s="559" t="s">
        <v>76</v>
      </c>
      <c r="B26" s="423">
        <v>0</v>
      </c>
      <c r="C26" s="423">
        <v>6</v>
      </c>
      <c r="D26" s="423">
        <v>12</v>
      </c>
      <c r="E26" s="423">
        <v>7</v>
      </c>
      <c r="F26" s="423">
        <v>5</v>
      </c>
      <c r="G26" s="423">
        <v>1</v>
      </c>
      <c r="H26" s="423">
        <v>0</v>
      </c>
      <c r="I26" s="423">
        <v>31</v>
      </c>
      <c r="K26" s="556">
        <f t="shared" si="0"/>
        <v>31</v>
      </c>
    </row>
    <row r="27" spans="1:11" s="220" customFormat="1" ht="15">
      <c r="A27" s="559" t="s">
        <v>75</v>
      </c>
      <c r="B27" s="423">
        <v>0</v>
      </c>
      <c r="C27" s="423">
        <v>8</v>
      </c>
      <c r="D27" s="423">
        <v>19</v>
      </c>
      <c r="E27" s="423">
        <v>34</v>
      </c>
      <c r="F27" s="423">
        <v>13</v>
      </c>
      <c r="G27" s="423">
        <v>3</v>
      </c>
      <c r="H27" s="423">
        <v>0</v>
      </c>
      <c r="I27" s="423">
        <v>77</v>
      </c>
      <c r="K27" s="556">
        <f t="shared" si="0"/>
        <v>77</v>
      </c>
    </row>
    <row r="28" spans="1:11" s="220" customFormat="1" ht="15">
      <c r="A28" s="559" t="s">
        <v>74</v>
      </c>
      <c r="B28" s="423">
        <v>1</v>
      </c>
      <c r="C28" s="423">
        <v>15</v>
      </c>
      <c r="D28" s="423">
        <v>58</v>
      </c>
      <c r="E28" s="423">
        <v>53</v>
      </c>
      <c r="F28" s="423">
        <v>37</v>
      </c>
      <c r="G28" s="423">
        <v>8</v>
      </c>
      <c r="H28" s="423">
        <v>2</v>
      </c>
      <c r="I28" s="423">
        <v>174</v>
      </c>
      <c r="K28" s="556">
        <f t="shared" si="0"/>
        <v>171</v>
      </c>
    </row>
    <row r="29" spans="1:11" s="220" customFormat="1" ht="15">
      <c r="A29" s="559" t="s">
        <v>73</v>
      </c>
      <c r="B29" s="423">
        <v>0</v>
      </c>
      <c r="C29" s="423">
        <v>2</v>
      </c>
      <c r="D29" s="423">
        <v>1</v>
      </c>
      <c r="E29" s="423">
        <v>1</v>
      </c>
      <c r="F29" s="423">
        <v>0</v>
      </c>
      <c r="G29" s="423">
        <v>0</v>
      </c>
      <c r="H29" s="423">
        <v>0</v>
      </c>
      <c r="I29" s="423">
        <v>4</v>
      </c>
      <c r="K29" s="556">
        <f t="shared" si="0"/>
        <v>4</v>
      </c>
    </row>
    <row r="30" spans="1:11" s="220" customFormat="1" ht="15">
      <c r="A30" s="559" t="s">
        <v>180</v>
      </c>
      <c r="B30" s="423">
        <v>0</v>
      </c>
      <c r="C30" s="423">
        <v>4</v>
      </c>
      <c r="D30" s="423">
        <v>7</v>
      </c>
      <c r="E30" s="423">
        <v>10</v>
      </c>
      <c r="F30" s="423">
        <v>2</v>
      </c>
      <c r="G30" s="423">
        <v>0</v>
      </c>
      <c r="H30" s="423">
        <v>1</v>
      </c>
      <c r="I30" s="423">
        <v>24</v>
      </c>
      <c r="K30" s="556">
        <f t="shared" si="0"/>
        <v>23</v>
      </c>
    </row>
    <row r="31" spans="1:11" s="220" customFormat="1" ht="15">
      <c r="A31" s="559" t="s">
        <v>71</v>
      </c>
      <c r="B31" s="423">
        <v>0</v>
      </c>
      <c r="C31" s="423">
        <v>15</v>
      </c>
      <c r="D31" s="423">
        <v>30</v>
      </c>
      <c r="E31" s="423">
        <v>40</v>
      </c>
      <c r="F31" s="423">
        <v>16</v>
      </c>
      <c r="G31" s="423">
        <v>4</v>
      </c>
      <c r="H31" s="423">
        <v>3</v>
      </c>
      <c r="I31" s="423">
        <v>108</v>
      </c>
      <c r="K31" s="556">
        <f t="shared" si="0"/>
        <v>105</v>
      </c>
    </row>
    <row r="32" spans="1:11" s="220" customFormat="1" ht="15">
      <c r="A32" s="559" t="s">
        <v>70</v>
      </c>
      <c r="B32" s="423">
        <v>0</v>
      </c>
      <c r="C32" s="423">
        <v>5</v>
      </c>
      <c r="D32" s="423">
        <v>12</v>
      </c>
      <c r="E32" s="423">
        <v>10</v>
      </c>
      <c r="F32" s="423">
        <v>6</v>
      </c>
      <c r="G32" s="423">
        <v>0</v>
      </c>
      <c r="H32" s="423">
        <v>4</v>
      </c>
      <c r="I32" s="423">
        <v>37</v>
      </c>
      <c r="K32" s="556">
        <f t="shared" si="0"/>
        <v>33</v>
      </c>
    </row>
    <row r="33" spans="1:11" s="220" customFormat="1" ht="15">
      <c r="A33" s="559" t="s">
        <v>69</v>
      </c>
      <c r="B33" s="423">
        <v>0</v>
      </c>
      <c r="C33" s="423">
        <v>1</v>
      </c>
      <c r="D33" s="423">
        <v>2</v>
      </c>
      <c r="E33" s="423">
        <v>3</v>
      </c>
      <c r="F33" s="423">
        <v>0</v>
      </c>
      <c r="G33" s="423">
        <v>1</v>
      </c>
      <c r="H33" s="423">
        <v>0</v>
      </c>
      <c r="I33" s="423">
        <v>7</v>
      </c>
      <c r="K33" s="556">
        <f t="shared" si="0"/>
        <v>7</v>
      </c>
    </row>
    <row r="34" spans="1:11" s="220" customFormat="1" ht="15">
      <c r="A34" s="559" t="s">
        <v>68</v>
      </c>
      <c r="B34" s="423">
        <v>0</v>
      </c>
      <c r="C34" s="423">
        <v>5</v>
      </c>
      <c r="D34" s="423">
        <v>15</v>
      </c>
      <c r="E34" s="423">
        <v>17</v>
      </c>
      <c r="F34" s="423">
        <v>13</v>
      </c>
      <c r="G34" s="423">
        <v>2</v>
      </c>
      <c r="H34" s="423">
        <v>0</v>
      </c>
      <c r="I34" s="423">
        <v>52</v>
      </c>
      <c r="K34" s="556">
        <f t="shared" si="0"/>
        <v>52</v>
      </c>
    </row>
    <row r="35" spans="1:11" s="220" customFormat="1" ht="15">
      <c r="A35" s="559" t="s">
        <v>67</v>
      </c>
      <c r="B35" s="423">
        <v>0</v>
      </c>
      <c r="C35" s="423">
        <v>14</v>
      </c>
      <c r="D35" s="423">
        <v>47</v>
      </c>
      <c r="E35" s="423">
        <v>59</v>
      </c>
      <c r="F35" s="423">
        <v>17</v>
      </c>
      <c r="G35" s="423">
        <v>6</v>
      </c>
      <c r="H35" s="423">
        <v>2</v>
      </c>
      <c r="I35" s="423">
        <v>145</v>
      </c>
      <c r="K35" s="556">
        <f t="shared" si="0"/>
        <v>143</v>
      </c>
    </row>
    <row r="36" spans="1:11" s="220" customFormat="1" ht="15">
      <c r="A36" s="559" t="s">
        <v>66</v>
      </c>
      <c r="B36" s="423">
        <v>0</v>
      </c>
      <c r="C36" s="423">
        <v>4</v>
      </c>
      <c r="D36" s="423">
        <v>11</v>
      </c>
      <c r="E36" s="423">
        <v>8</v>
      </c>
      <c r="F36" s="423">
        <v>9</v>
      </c>
      <c r="G36" s="423">
        <v>2</v>
      </c>
      <c r="H36" s="423">
        <v>0</v>
      </c>
      <c r="I36" s="423">
        <v>34</v>
      </c>
      <c r="K36" s="556">
        <f t="shared" si="0"/>
        <v>34</v>
      </c>
    </row>
    <row r="37" spans="1:11" s="220" customFormat="1" ht="15">
      <c r="A37" s="559" t="s">
        <v>65</v>
      </c>
      <c r="B37" s="423">
        <v>0</v>
      </c>
      <c r="C37" s="423">
        <v>4</v>
      </c>
      <c r="D37" s="423">
        <v>26</v>
      </c>
      <c r="E37" s="423">
        <v>22</v>
      </c>
      <c r="F37" s="423">
        <v>17</v>
      </c>
      <c r="G37" s="423">
        <v>4</v>
      </c>
      <c r="H37" s="423">
        <v>2</v>
      </c>
      <c r="I37" s="423">
        <v>75</v>
      </c>
      <c r="K37" s="556">
        <f t="shared" si="0"/>
        <v>73</v>
      </c>
    </row>
    <row r="38" spans="1:11" s="220" customFormat="1" ht="15">
      <c r="A38" s="559" t="s">
        <v>64</v>
      </c>
      <c r="B38" s="423">
        <v>0</v>
      </c>
      <c r="C38" s="423">
        <v>8</v>
      </c>
      <c r="D38" s="423">
        <v>25</v>
      </c>
      <c r="E38" s="423">
        <v>21</v>
      </c>
      <c r="F38" s="423">
        <v>14</v>
      </c>
      <c r="G38" s="423">
        <v>4</v>
      </c>
      <c r="H38" s="423">
        <v>3</v>
      </c>
      <c r="I38" s="423">
        <v>75</v>
      </c>
      <c r="K38" s="556">
        <f t="shared" si="0"/>
        <v>72</v>
      </c>
    </row>
    <row r="39" s="220" customFormat="1" ht="6" customHeight="1">
      <c r="A39" s="561"/>
    </row>
    <row r="40" spans="1:10" s="220" customFormat="1" ht="12.75">
      <c r="A40" s="799" t="s">
        <v>694</v>
      </c>
      <c r="B40" s="799"/>
      <c r="C40" s="799"/>
      <c r="D40" s="799"/>
      <c r="E40" s="799"/>
      <c r="F40" s="799"/>
      <c r="G40" s="799"/>
      <c r="H40" s="799"/>
      <c r="I40" s="799"/>
      <c r="J40" s="562"/>
    </row>
    <row r="41" s="220" customFormat="1" ht="6" customHeight="1">
      <c r="A41" s="561"/>
    </row>
    <row r="42" spans="2:22" s="220" customFormat="1" ht="12.75">
      <c r="B42" s="563" t="s">
        <v>133</v>
      </c>
      <c r="C42" s="220" t="s">
        <v>186</v>
      </c>
      <c r="D42" s="563" t="s">
        <v>134</v>
      </c>
      <c r="E42" s="563" t="s">
        <v>135</v>
      </c>
      <c r="F42" s="563" t="s">
        <v>136</v>
      </c>
      <c r="G42" s="563" t="s">
        <v>137</v>
      </c>
      <c r="H42" s="563" t="s">
        <v>138</v>
      </c>
      <c r="I42" s="563" t="s">
        <v>139</v>
      </c>
      <c r="J42" s="563" t="s">
        <v>140</v>
      </c>
      <c r="K42" s="564" t="s">
        <v>141</v>
      </c>
      <c r="L42" s="563" t="s">
        <v>142</v>
      </c>
      <c r="M42" s="563" t="s">
        <v>143</v>
      </c>
      <c r="N42" s="563" t="s">
        <v>144</v>
      </c>
      <c r="O42" s="563" t="s">
        <v>145</v>
      </c>
      <c r="P42" s="563" t="s">
        <v>146</v>
      </c>
      <c r="Q42" s="563" t="s">
        <v>147</v>
      </c>
      <c r="R42" s="563" t="s">
        <v>148</v>
      </c>
      <c r="S42" s="563" t="s">
        <v>149</v>
      </c>
      <c r="T42" s="563" t="s">
        <v>150</v>
      </c>
      <c r="U42" s="563" t="s">
        <v>151</v>
      </c>
      <c r="V42" s="565" t="s">
        <v>152</v>
      </c>
    </row>
    <row r="43" spans="1:22" s="220" customFormat="1" ht="12.75">
      <c r="A43" s="220" t="s">
        <v>181</v>
      </c>
      <c r="B43" s="499">
        <v>5299900</v>
      </c>
      <c r="C43" s="549">
        <f>B43-SUM(D43:V43)</f>
        <v>0</v>
      </c>
      <c r="D43" s="499">
        <v>293586</v>
      </c>
      <c r="E43" s="499">
        <v>270900</v>
      </c>
      <c r="F43" s="499">
        <v>290266</v>
      </c>
      <c r="G43" s="499">
        <v>326831</v>
      </c>
      <c r="H43" s="499">
        <v>365580</v>
      </c>
      <c r="I43" s="499">
        <v>346349</v>
      </c>
      <c r="J43" s="499">
        <v>323786</v>
      </c>
      <c r="K43" s="499">
        <v>336101</v>
      </c>
      <c r="L43" s="499">
        <v>393664</v>
      </c>
      <c r="M43" s="499">
        <v>410769</v>
      </c>
      <c r="N43" s="499">
        <v>377317</v>
      </c>
      <c r="O43" s="499">
        <v>331924</v>
      </c>
      <c r="P43" s="499">
        <v>336463</v>
      </c>
      <c r="Q43" s="499">
        <v>264413</v>
      </c>
      <c r="R43" s="499">
        <v>220367</v>
      </c>
      <c r="S43" s="499">
        <v>179144</v>
      </c>
      <c r="T43" s="499">
        <v>125396</v>
      </c>
      <c r="U43" s="499">
        <v>71875</v>
      </c>
      <c r="V43" s="499">
        <v>35169</v>
      </c>
    </row>
    <row r="44" spans="2:22" s="220" customFormat="1" ht="6" customHeight="1">
      <c r="B44" s="410"/>
      <c r="C44" s="549"/>
      <c r="D44" s="410"/>
      <c r="E44" s="410"/>
      <c r="F44" s="410"/>
      <c r="G44" s="410"/>
      <c r="H44" s="410"/>
      <c r="I44" s="410"/>
      <c r="J44" s="410"/>
      <c r="K44" s="410"/>
      <c r="L44" s="410"/>
      <c r="M44" s="410"/>
      <c r="N44" s="410"/>
      <c r="O44" s="410"/>
      <c r="P44" s="410"/>
      <c r="Q44" s="410"/>
      <c r="R44" s="410"/>
      <c r="S44" s="410"/>
      <c r="T44" s="410"/>
      <c r="U44" s="410"/>
      <c r="V44" s="410"/>
    </row>
    <row r="45" spans="1:22" s="220" customFormat="1" ht="12.75">
      <c r="A45" s="220" t="s">
        <v>93</v>
      </c>
      <c r="B45" s="499">
        <v>222460</v>
      </c>
      <c r="C45" s="549">
        <f>B45-SUM(D45:V45)</f>
        <v>0</v>
      </c>
      <c r="D45" s="554">
        <v>11627</v>
      </c>
      <c r="E45" s="554">
        <v>9261</v>
      </c>
      <c r="F45" s="554">
        <v>9342</v>
      </c>
      <c r="G45" s="554">
        <v>13927</v>
      </c>
      <c r="H45" s="554">
        <v>23117</v>
      </c>
      <c r="I45" s="554">
        <v>21291</v>
      </c>
      <c r="J45" s="554">
        <v>17156</v>
      </c>
      <c r="K45" s="554">
        <v>14728</v>
      </c>
      <c r="L45" s="554">
        <v>14836</v>
      </c>
      <c r="M45" s="554">
        <v>15360</v>
      </c>
      <c r="N45" s="554">
        <v>14311</v>
      </c>
      <c r="O45" s="554">
        <v>12830</v>
      </c>
      <c r="P45" s="554">
        <v>12425</v>
      </c>
      <c r="Q45" s="554">
        <v>8691</v>
      </c>
      <c r="R45" s="554">
        <v>7669</v>
      </c>
      <c r="S45" s="554">
        <v>6701</v>
      </c>
      <c r="T45" s="554">
        <v>5011</v>
      </c>
      <c r="U45" s="554">
        <v>2835</v>
      </c>
      <c r="V45" s="554">
        <v>1342</v>
      </c>
    </row>
    <row r="46" spans="1:22" s="220" customFormat="1" ht="12.75">
      <c r="A46" s="220" t="s">
        <v>92</v>
      </c>
      <c r="B46" s="499">
        <v>253650</v>
      </c>
      <c r="C46" s="549">
        <f aca="true" t="shared" si="1" ref="C46:C76">B46-SUM(D46:V46)</f>
        <v>0</v>
      </c>
      <c r="D46" s="554">
        <v>15155</v>
      </c>
      <c r="E46" s="554">
        <v>14195</v>
      </c>
      <c r="F46" s="554">
        <v>15075</v>
      </c>
      <c r="G46" s="554">
        <v>15342</v>
      </c>
      <c r="H46" s="554">
        <v>13155</v>
      </c>
      <c r="I46" s="554">
        <v>13318</v>
      </c>
      <c r="J46" s="554">
        <v>14645</v>
      </c>
      <c r="K46" s="554">
        <v>17184</v>
      </c>
      <c r="L46" s="554">
        <v>20026</v>
      </c>
      <c r="M46" s="554">
        <v>20731</v>
      </c>
      <c r="N46" s="554">
        <v>18790</v>
      </c>
      <c r="O46" s="554">
        <v>17414</v>
      </c>
      <c r="P46" s="554">
        <v>17489</v>
      </c>
      <c r="Q46" s="554">
        <v>12870</v>
      </c>
      <c r="R46" s="554">
        <v>10024</v>
      </c>
      <c r="S46" s="554">
        <v>7858</v>
      </c>
      <c r="T46" s="554">
        <v>5428</v>
      </c>
      <c r="U46" s="554">
        <v>3345</v>
      </c>
      <c r="V46" s="554">
        <v>1606</v>
      </c>
    </row>
    <row r="47" spans="1:22" s="220" customFormat="1" ht="12.75">
      <c r="A47" s="220" t="s">
        <v>91</v>
      </c>
      <c r="B47" s="499">
        <v>116200</v>
      </c>
      <c r="C47" s="549">
        <f t="shared" si="1"/>
        <v>0</v>
      </c>
      <c r="D47" s="554">
        <v>5953</v>
      </c>
      <c r="E47" s="554">
        <v>6052</v>
      </c>
      <c r="F47" s="554">
        <v>6796</v>
      </c>
      <c r="G47" s="554">
        <v>6918</v>
      </c>
      <c r="H47" s="554">
        <v>6080</v>
      </c>
      <c r="I47" s="554">
        <v>6096</v>
      </c>
      <c r="J47" s="554">
        <v>6023</v>
      </c>
      <c r="K47" s="554">
        <v>6846</v>
      </c>
      <c r="L47" s="554">
        <v>8259</v>
      </c>
      <c r="M47" s="554">
        <v>9102</v>
      </c>
      <c r="N47" s="554">
        <v>8329</v>
      </c>
      <c r="O47" s="554">
        <v>7794</v>
      </c>
      <c r="P47" s="554">
        <v>8719</v>
      </c>
      <c r="Q47" s="554">
        <v>6792</v>
      </c>
      <c r="R47" s="554">
        <v>5604</v>
      </c>
      <c r="S47" s="554">
        <v>4570</v>
      </c>
      <c r="T47" s="554">
        <v>3314</v>
      </c>
      <c r="U47" s="554">
        <v>1999</v>
      </c>
      <c r="V47" s="554">
        <v>954</v>
      </c>
    </row>
    <row r="48" spans="1:22" s="220" customFormat="1" ht="12.75">
      <c r="A48" s="220" t="s">
        <v>90</v>
      </c>
      <c r="B48" s="499">
        <v>88930</v>
      </c>
      <c r="C48" s="549">
        <f t="shared" si="1"/>
        <v>0</v>
      </c>
      <c r="D48" s="554">
        <v>4114</v>
      </c>
      <c r="E48" s="554">
        <v>4330</v>
      </c>
      <c r="F48" s="554">
        <v>4858</v>
      </c>
      <c r="G48" s="554">
        <v>5187</v>
      </c>
      <c r="H48" s="554">
        <v>4668</v>
      </c>
      <c r="I48" s="554">
        <v>4337</v>
      </c>
      <c r="J48" s="554">
        <v>3957</v>
      </c>
      <c r="K48" s="554">
        <v>4780</v>
      </c>
      <c r="L48" s="554">
        <v>6176</v>
      </c>
      <c r="M48" s="554">
        <v>6919</v>
      </c>
      <c r="N48" s="554">
        <v>6600</v>
      </c>
      <c r="O48" s="554">
        <v>6324</v>
      </c>
      <c r="P48" s="554">
        <v>7193</v>
      </c>
      <c r="Q48" s="554">
        <v>5938</v>
      </c>
      <c r="R48" s="554">
        <v>4858</v>
      </c>
      <c r="S48" s="554">
        <v>3733</v>
      </c>
      <c r="T48" s="554">
        <v>2601</v>
      </c>
      <c r="U48" s="554">
        <v>1525</v>
      </c>
      <c r="V48" s="554">
        <v>832</v>
      </c>
    </row>
    <row r="49" spans="1:22" s="220" customFormat="1" ht="12.75">
      <c r="A49" s="220" t="s">
        <v>89</v>
      </c>
      <c r="B49" s="499">
        <v>51500</v>
      </c>
      <c r="C49" s="549">
        <f t="shared" si="1"/>
        <v>0</v>
      </c>
      <c r="D49" s="554">
        <v>2924</v>
      </c>
      <c r="E49" s="554">
        <v>2723</v>
      </c>
      <c r="F49" s="554">
        <v>3007</v>
      </c>
      <c r="G49" s="554">
        <v>3226</v>
      </c>
      <c r="H49" s="554">
        <v>2874</v>
      </c>
      <c r="I49" s="554">
        <v>2942</v>
      </c>
      <c r="J49" s="554">
        <v>3025</v>
      </c>
      <c r="K49" s="554">
        <v>3402</v>
      </c>
      <c r="L49" s="554">
        <v>4216</v>
      </c>
      <c r="M49" s="554">
        <v>4189</v>
      </c>
      <c r="N49" s="554">
        <v>3790</v>
      </c>
      <c r="O49" s="554">
        <v>3306</v>
      </c>
      <c r="P49" s="554">
        <v>3562</v>
      </c>
      <c r="Q49" s="554">
        <v>2829</v>
      </c>
      <c r="R49" s="554">
        <v>2094</v>
      </c>
      <c r="S49" s="554">
        <v>1539</v>
      </c>
      <c r="T49" s="554">
        <v>1031</v>
      </c>
      <c r="U49" s="554">
        <v>565</v>
      </c>
      <c r="V49" s="554">
        <v>256</v>
      </c>
    </row>
    <row r="50" spans="1:22" s="220" customFormat="1" ht="12.75">
      <c r="A50" s="220" t="s">
        <v>36</v>
      </c>
      <c r="B50" s="499">
        <v>151410</v>
      </c>
      <c r="C50" s="549">
        <f t="shared" si="1"/>
        <v>0</v>
      </c>
      <c r="D50" s="554">
        <v>7679</v>
      </c>
      <c r="E50" s="554">
        <v>7448</v>
      </c>
      <c r="F50" s="554">
        <v>8149</v>
      </c>
      <c r="G50" s="554">
        <v>8803</v>
      </c>
      <c r="H50" s="554">
        <v>7661</v>
      </c>
      <c r="I50" s="554">
        <v>7356</v>
      </c>
      <c r="J50" s="554">
        <v>6778</v>
      </c>
      <c r="K50" s="554">
        <v>8014</v>
      </c>
      <c r="L50" s="554">
        <v>10558</v>
      </c>
      <c r="M50" s="554">
        <v>12021</v>
      </c>
      <c r="N50" s="554">
        <v>11182</v>
      </c>
      <c r="O50" s="554">
        <v>10787</v>
      </c>
      <c r="P50" s="554">
        <v>11670</v>
      </c>
      <c r="Q50" s="554">
        <v>9949</v>
      </c>
      <c r="R50" s="554">
        <v>8157</v>
      </c>
      <c r="S50" s="554">
        <v>6693</v>
      </c>
      <c r="T50" s="554">
        <v>4642</v>
      </c>
      <c r="U50" s="554">
        <v>2613</v>
      </c>
      <c r="V50" s="554">
        <v>1250</v>
      </c>
    </row>
    <row r="51" spans="1:22" s="220" customFormat="1" ht="12.75">
      <c r="A51" s="220" t="s">
        <v>88</v>
      </c>
      <c r="B51" s="499">
        <v>147200</v>
      </c>
      <c r="C51" s="549">
        <f t="shared" si="1"/>
        <v>0</v>
      </c>
      <c r="D51" s="554">
        <v>7872</v>
      </c>
      <c r="E51" s="554">
        <v>6878</v>
      </c>
      <c r="F51" s="554">
        <v>7341</v>
      </c>
      <c r="G51" s="554">
        <v>10507</v>
      </c>
      <c r="H51" s="554">
        <v>15613</v>
      </c>
      <c r="I51" s="554">
        <v>11675</v>
      </c>
      <c r="J51" s="554">
        <v>8981</v>
      </c>
      <c r="K51" s="554">
        <v>7925</v>
      </c>
      <c r="L51" s="554">
        <v>9207</v>
      </c>
      <c r="M51" s="554">
        <v>10152</v>
      </c>
      <c r="N51" s="554">
        <v>9846</v>
      </c>
      <c r="O51" s="554">
        <v>8048</v>
      </c>
      <c r="P51" s="554">
        <v>8497</v>
      </c>
      <c r="Q51" s="554">
        <v>6426</v>
      </c>
      <c r="R51" s="554">
        <v>5959</v>
      </c>
      <c r="S51" s="554">
        <v>5215</v>
      </c>
      <c r="T51" s="554">
        <v>3820</v>
      </c>
      <c r="U51" s="554">
        <v>2276</v>
      </c>
      <c r="V51" s="554">
        <v>962</v>
      </c>
    </row>
    <row r="52" spans="1:22" s="220" customFormat="1" ht="12.75">
      <c r="A52" s="220" t="s">
        <v>87</v>
      </c>
      <c r="B52" s="499">
        <v>122690</v>
      </c>
      <c r="C52" s="549">
        <f t="shared" si="1"/>
        <v>0</v>
      </c>
      <c r="D52" s="554">
        <v>6771</v>
      </c>
      <c r="E52" s="554">
        <v>6416</v>
      </c>
      <c r="F52" s="554">
        <v>6927</v>
      </c>
      <c r="G52" s="554">
        <v>7613</v>
      </c>
      <c r="H52" s="554">
        <v>7496</v>
      </c>
      <c r="I52" s="554">
        <v>7013</v>
      </c>
      <c r="J52" s="554">
        <v>6663</v>
      </c>
      <c r="K52" s="554">
        <v>7753</v>
      </c>
      <c r="L52" s="554">
        <v>9618</v>
      </c>
      <c r="M52" s="554">
        <v>9817</v>
      </c>
      <c r="N52" s="554">
        <v>8942</v>
      </c>
      <c r="O52" s="554">
        <v>7949</v>
      </c>
      <c r="P52" s="554">
        <v>8284</v>
      </c>
      <c r="Q52" s="554">
        <v>6589</v>
      </c>
      <c r="R52" s="554">
        <v>5399</v>
      </c>
      <c r="S52" s="554">
        <v>4277</v>
      </c>
      <c r="T52" s="554">
        <v>2843</v>
      </c>
      <c r="U52" s="554">
        <v>1538</v>
      </c>
      <c r="V52" s="554">
        <v>782</v>
      </c>
    </row>
    <row r="53" spans="1:22" s="220" customFormat="1" ht="12.75">
      <c r="A53" s="220" t="s">
        <v>86</v>
      </c>
      <c r="B53" s="499">
        <v>105000</v>
      </c>
      <c r="C53" s="549">
        <f t="shared" si="1"/>
        <v>0</v>
      </c>
      <c r="D53" s="554">
        <v>5140</v>
      </c>
      <c r="E53" s="554">
        <v>5681</v>
      </c>
      <c r="F53" s="554">
        <v>6389</v>
      </c>
      <c r="G53" s="554">
        <v>6943</v>
      </c>
      <c r="H53" s="554">
        <v>5954</v>
      </c>
      <c r="I53" s="554">
        <v>4393</v>
      </c>
      <c r="J53" s="554">
        <v>4502</v>
      </c>
      <c r="K53" s="554">
        <v>5688</v>
      </c>
      <c r="L53" s="554">
        <v>7771</v>
      </c>
      <c r="M53" s="554">
        <v>8807</v>
      </c>
      <c r="N53" s="554">
        <v>8463</v>
      </c>
      <c r="O53" s="554">
        <v>7356</v>
      </c>
      <c r="P53" s="554">
        <v>7294</v>
      </c>
      <c r="Q53" s="554">
        <v>5886</v>
      </c>
      <c r="R53" s="554">
        <v>5192</v>
      </c>
      <c r="S53" s="554">
        <v>4273</v>
      </c>
      <c r="T53" s="554">
        <v>2962</v>
      </c>
      <c r="U53" s="554">
        <v>1607</v>
      </c>
      <c r="V53" s="554">
        <v>699</v>
      </c>
    </row>
    <row r="54" spans="1:22" s="220" customFormat="1" ht="12.75">
      <c r="A54" s="220" t="s">
        <v>85</v>
      </c>
      <c r="B54" s="499">
        <v>99920</v>
      </c>
      <c r="C54" s="549">
        <f t="shared" si="1"/>
        <v>0</v>
      </c>
      <c r="D54" s="554">
        <v>5951</v>
      </c>
      <c r="E54" s="554">
        <v>5594</v>
      </c>
      <c r="F54" s="554">
        <v>5885</v>
      </c>
      <c r="G54" s="554">
        <v>6416</v>
      </c>
      <c r="H54" s="554">
        <v>5325</v>
      </c>
      <c r="I54" s="554">
        <v>4838</v>
      </c>
      <c r="J54" s="554">
        <v>4983</v>
      </c>
      <c r="K54" s="554">
        <v>6431</v>
      </c>
      <c r="L54" s="554">
        <v>7978</v>
      </c>
      <c r="M54" s="554">
        <v>8187</v>
      </c>
      <c r="N54" s="554">
        <v>7647</v>
      </c>
      <c r="O54" s="554">
        <v>6366</v>
      </c>
      <c r="P54" s="554">
        <v>6408</v>
      </c>
      <c r="Q54" s="554">
        <v>5278</v>
      </c>
      <c r="R54" s="554">
        <v>4288</v>
      </c>
      <c r="S54" s="554">
        <v>3563</v>
      </c>
      <c r="T54" s="554">
        <v>2563</v>
      </c>
      <c r="U54" s="554">
        <v>1476</v>
      </c>
      <c r="V54" s="554">
        <v>743</v>
      </c>
    </row>
    <row r="55" spans="1:22" s="220" customFormat="1" ht="12.75">
      <c r="A55" s="220" t="s">
        <v>84</v>
      </c>
      <c r="B55" s="499">
        <v>90810</v>
      </c>
      <c r="C55" s="549">
        <f t="shared" si="1"/>
        <v>0</v>
      </c>
      <c r="D55" s="554">
        <v>4995</v>
      </c>
      <c r="E55" s="554">
        <v>5568</v>
      </c>
      <c r="F55" s="554">
        <v>6127</v>
      </c>
      <c r="G55" s="554">
        <v>6140</v>
      </c>
      <c r="H55" s="554">
        <v>5154</v>
      </c>
      <c r="I55" s="554">
        <v>3547</v>
      </c>
      <c r="J55" s="554">
        <v>4108</v>
      </c>
      <c r="K55" s="554">
        <v>5228</v>
      </c>
      <c r="L55" s="554">
        <v>6936</v>
      </c>
      <c r="M55" s="554">
        <v>7674</v>
      </c>
      <c r="N55" s="554">
        <v>7131</v>
      </c>
      <c r="O55" s="554">
        <v>6114</v>
      </c>
      <c r="P55" s="554">
        <v>5726</v>
      </c>
      <c r="Q55" s="554">
        <v>4490</v>
      </c>
      <c r="R55" s="554">
        <v>3899</v>
      </c>
      <c r="S55" s="554">
        <v>3357</v>
      </c>
      <c r="T55" s="554">
        <v>2402</v>
      </c>
      <c r="U55" s="554">
        <v>1465</v>
      </c>
      <c r="V55" s="554">
        <v>749</v>
      </c>
    </row>
    <row r="56" spans="1:22" s="220" customFormat="1" ht="12.75">
      <c r="A56" s="220" t="s">
        <v>83</v>
      </c>
      <c r="B56" s="499">
        <v>477940</v>
      </c>
      <c r="C56" s="549">
        <f t="shared" si="1"/>
        <v>0</v>
      </c>
      <c r="D56" s="554">
        <v>26371</v>
      </c>
      <c r="E56" s="554">
        <v>20718</v>
      </c>
      <c r="F56" s="554">
        <v>20920</v>
      </c>
      <c r="G56" s="554">
        <v>27373</v>
      </c>
      <c r="H56" s="554">
        <v>48144</v>
      </c>
      <c r="I56" s="554">
        <v>45722</v>
      </c>
      <c r="J56" s="554">
        <v>39035</v>
      </c>
      <c r="K56" s="554">
        <v>34004</v>
      </c>
      <c r="L56" s="554">
        <v>33054</v>
      </c>
      <c r="M56" s="554">
        <v>32921</v>
      </c>
      <c r="N56" s="554">
        <v>30166</v>
      </c>
      <c r="O56" s="554">
        <v>25594</v>
      </c>
      <c r="P56" s="554">
        <v>25088</v>
      </c>
      <c r="Q56" s="554">
        <v>18434</v>
      </c>
      <c r="R56" s="554">
        <v>15780</v>
      </c>
      <c r="S56" s="554">
        <v>13841</v>
      </c>
      <c r="T56" s="554">
        <v>10821</v>
      </c>
      <c r="U56" s="554">
        <v>6572</v>
      </c>
      <c r="V56" s="554">
        <v>3382</v>
      </c>
    </row>
    <row r="57" spans="1:22" s="220" customFormat="1" ht="12.75">
      <c r="A57" s="220" t="s">
        <v>82</v>
      </c>
      <c r="B57" s="499">
        <v>27690</v>
      </c>
      <c r="C57" s="549">
        <f t="shared" si="1"/>
        <v>0</v>
      </c>
      <c r="D57" s="554">
        <v>1331</v>
      </c>
      <c r="E57" s="554">
        <v>1433</v>
      </c>
      <c r="F57" s="554">
        <v>1534</v>
      </c>
      <c r="G57" s="554">
        <v>1566</v>
      </c>
      <c r="H57" s="554">
        <v>1245</v>
      </c>
      <c r="I57" s="554">
        <v>1249</v>
      </c>
      <c r="J57" s="554">
        <v>1362</v>
      </c>
      <c r="K57" s="554">
        <v>1627</v>
      </c>
      <c r="L57" s="554">
        <v>2047</v>
      </c>
      <c r="M57" s="554">
        <v>2109</v>
      </c>
      <c r="N57" s="554">
        <v>2015</v>
      </c>
      <c r="O57" s="554">
        <v>1979</v>
      </c>
      <c r="P57" s="554">
        <v>2172</v>
      </c>
      <c r="Q57" s="554">
        <v>1719</v>
      </c>
      <c r="R57" s="554">
        <v>1517</v>
      </c>
      <c r="S57" s="554">
        <v>1166</v>
      </c>
      <c r="T57" s="554">
        <v>828</v>
      </c>
      <c r="U57" s="554">
        <v>530</v>
      </c>
      <c r="V57" s="554">
        <v>261</v>
      </c>
    </row>
    <row r="58" spans="1:22" s="220" customFormat="1" ht="12.75">
      <c r="A58" s="220" t="s">
        <v>81</v>
      </c>
      <c r="B58" s="499">
        <v>156250</v>
      </c>
      <c r="C58" s="549">
        <f t="shared" si="1"/>
        <v>0</v>
      </c>
      <c r="D58" s="554">
        <v>9377</v>
      </c>
      <c r="E58" s="554">
        <v>8499</v>
      </c>
      <c r="F58" s="554">
        <v>8729</v>
      </c>
      <c r="G58" s="554">
        <v>9317</v>
      </c>
      <c r="H58" s="554">
        <v>8874</v>
      </c>
      <c r="I58" s="554">
        <v>9273</v>
      </c>
      <c r="J58" s="554">
        <v>9828</v>
      </c>
      <c r="K58" s="554">
        <v>11040</v>
      </c>
      <c r="L58" s="554">
        <v>12655</v>
      </c>
      <c r="M58" s="554">
        <v>12499</v>
      </c>
      <c r="N58" s="554">
        <v>11108</v>
      </c>
      <c r="O58" s="554">
        <v>9471</v>
      </c>
      <c r="P58" s="554">
        <v>10103</v>
      </c>
      <c r="Q58" s="554">
        <v>7625</v>
      </c>
      <c r="R58" s="554">
        <v>6525</v>
      </c>
      <c r="S58" s="554">
        <v>5115</v>
      </c>
      <c r="T58" s="554">
        <v>3418</v>
      </c>
      <c r="U58" s="554">
        <v>1917</v>
      </c>
      <c r="V58" s="554">
        <v>877</v>
      </c>
    </row>
    <row r="59" spans="1:22" s="220" customFormat="1" ht="12.75">
      <c r="A59" s="220" t="s">
        <v>37</v>
      </c>
      <c r="B59" s="499">
        <v>365300</v>
      </c>
      <c r="C59" s="549">
        <f t="shared" si="1"/>
        <v>0</v>
      </c>
      <c r="D59" s="554">
        <v>20867</v>
      </c>
      <c r="E59" s="554">
        <v>19217</v>
      </c>
      <c r="F59" s="554">
        <v>20121</v>
      </c>
      <c r="G59" s="554">
        <v>22467</v>
      </c>
      <c r="H59" s="554">
        <v>24058</v>
      </c>
      <c r="I59" s="554">
        <v>20797</v>
      </c>
      <c r="J59" s="554">
        <v>20779</v>
      </c>
      <c r="K59" s="554">
        <v>22773</v>
      </c>
      <c r="L59" s="554">
        <v>27420</v>
      </c>
      <c r="M59" s="554">
        <v>27955</v>
      </c>
      <c r="N59" s="554">
        <v>26238</v>
      </c>
      <c r="O59" s="554">
        <v>23094</v>
      </c>
      <c r="P59" s="554">
        <v>24917</v>
      </c>
      <c r="Q59" s="554">
        <v>19839</v>
      </c>
      <c r="R59" s="554">
        <v>15625</v>
      </c>
      <c r="S59" s="554">
        <v>12583</v>
      </c>
      <c r="T59" s="554">
        <v>8802</v>
      </c>
      <c r="U59" s="554">
        <v>5173</v>
      </c>
      <c r="V59" s="554">
        <v>2575</v>
      </c>
    </row>
    <row r="60" spans="1:22" s="220" customFormat="1" ht="12.75">
      <c r="A60" s="220" t="s">
        <v>80</v>
      </c>
      <c r="B60" s="499">
        <v>593060</v>
      </c>
      <c r="C60" s="549">
        <f t="shared" si="1"/>
        <v>0</v>
      </c>
      <c r="D60" s="554">
        <v>33290</v>
      </c>
      <c r="E60" s="554">
        <v>27193</v>
      </c>
      <c r="F60" s="554">
        <v>29201</v>
      </c>
      <c r="G60" s="554">
        <v>37969</v>
      </c>
      <c r="H60" s="554">
        <v>56874</v>
      </c>
      <c r="I60" s="554">
        <v>55176</v>
      </c>
      <c r="J60" s="554">
        <v>46738</v>
      </c>
      <c r="K60" s="554">
        <v>39856</v>
      </c>
      <c r="L60" s="554">
        <v>42782</v>
      </c>
      <c r="M60" s="554">
        <v>43374</v>
      </c>
      <c r="N60" s="554">
        <v>38415</v>
      </c>
      <c r="O60" s="554">
        <v>31494</v>
      </c>
      <c r="P60" s="554">
        <v>28447</v>
      </c>
      <c r="Q60" s="554">
        <v>22236</v>
      </c>
      <c r="R60" s="554">
        <v>20090</v>
      </c>
      <c r="S60" s="554">
        <v>17367</v>
      </c>
      <c r="T60" s="554">
        <v>12120</v>
      </c>
      <c r="U60" s="554">
        <v>6995</v>
      </c>
      <c r="V60" s="554">
        <v>3443</v>
      </c>
    </row>
    <row r="61" spans="1:22" s="220" customFormat="1" ht="12.75">
      <c r="A61" s="220" t="s">
        <v>79</v>
      </c>
      <c r="B61" s="499">
        <v>232730</v>
      </c>
      <c r="C61" s="549">
        <f t="shared" si="1"/>
        <v>0</v>
      </c>
      <c r="D61" s="554">
        <v>12628</v>
      </c>
      <c r="E61" s="554">
        <v>12492</v>
      </c>
      <c r="F61" s="554">
        <v>13403</v>
      </c>
      <c r="G61" s="554">
        <v>13388</v>
      </c>
      <c r="H61" s="554">
        <v>11676</v>
      </c>
      <c r="I61" s="554">
        <v>12775</v>
      </c>
      <c r="J61" s="554">
        <v>12711</v>
      </c>
      <c r="K61" s="554">
        <v>13726</v>
      </c>
      <c r="L61" s="554">
        <v>16848</v>
      </c>
      <c r="M61" s="554">
        <v>18507</v>
      </c>
      <c r="N61" s="554">
        <v>17577</v>
      </c>
      <c r="O61" s="554">
        <v>16552</v>
      </c>
      <c r="P61" s="554">
        <v>17023</v>
      </c>
      <c r="Q61" s="554">
        <v>13526</v>
      </c>
      <c r="R61" s="554">
        <v>10549</v>
      </c>
      <c r="S61" s="554">
        <v>8405</v>
      </c>
      <c r="T61" s="554">
        <v>5915</v>
      </c>
      <c r="U61" s="554">
        <v>3363</v>
      </c>
      <c r="V61" s="554">
        <v>1666</v>
      </c>
    </row>
    <row r="62" spans="1:22" s="220" customFormat="1" ht="12.75">
      <c r="A62" s="220" t="s">
        <v>78</v>
      </c>
      <c r="B62" s="499">
        <v>81220</v>
      </c>
      <c r="C62" s="549">
        <f t="shared" si="1"/>
        <v>0</v>
      </c>
      <c r="D62" s="554">
        <v>4188</v>
      </c>
      <c r="E62" s="554">
        <v>4017</v>
      </c>
      <c r="F62" s="554">
        <v>4453</v>
      </c>
      <c r="G62" s="554">
        <v>5048</v>
      </c>
      <c r="H62" s="554">
        <v>4999</v>
      </c>
      <c r="I62" s="554">
        <v>4718</v>
      </c>
      <c r="J62" s="554">
        <v>4303</v>
      </c>
      <c r="K62" s="554">
        <v>4724</v>
      </c>
      <c r="L62" s="554">
        <v>6037</v>
      </c>
      <c r="M62" s="554">
        <v>6879</v>
      </c>
      <c r="N62" s="554">
        <v>6338</v>
      </c>
      <c r="O62" s="554">
        <v>5282</v>
      </c>
      <c r="P62" s="554">
        <v>5397</v>
      </c>
      <c r="Q62" s="554">
        <v>4320</v>
      </c>
      <c r="R62" s="554">
        <v>3654</v>
      </c>
      <c r="S62" s="554">
        <v>3002</v>
      </c>
      <c r="T62" s="554">
        <v>2080</v>
      </c>
      <c r="U62" s="554">
        <v>1182</v>
      </c>
      <c r="V62" s="554">
        <v>599</v>
      </c>
    </row>
    <row r="63" spans="1:22" s="220" customFormat="1" ht="12.75">
      <c r="A63" s="220" t="s">
        <v>77</v>
      </c>
      <c r="B63" s="499">
        <v>83450</v>
      </c>
      <c r="C63" s="549">
        <f t="shared" si="1"/>
        <v>0</v>
      </c>
      <c r="D63" s="554">
        <v>4931</v>
      </c>
      <c r="E63" s="554">
        <v>4680</v>
      </c>
      <c r="F63" s="554">
        <v>5076</v>
      </c>
      <c r="G63" s="554">
        <v>5125</v>
      </c>
      <c r="H63" s="554">
        <v>4824</v>
      </c>
      <c r="I63" s="554">
        <v>4484</v>
      </c>
      <c r="J63" s="554">
        <v>4737</v>
      </c>
      <c r="K63" s="554">
        <v>5208</v>
      </c>
      <c r="L63" s="554">
        <v>6429</v>
      </c>
      <c r="M63" s="554">
        <v>6552</v>
      </c>
      <c r="N63" s="554">
        <v>6121</v>
      </c>
      <c r="O63" s="554">
        <v>5435</v>
      </c>
      <c r="P63" s="554">
        <v>5774</v>
      </c>
      <c r="Q63" s="554">
        <v>4437</v>
      </c>
      <c r="R63" s="554">
        <v>3508</v>
      </c>
      <c r="S63" s="554">
        <v>2786</v>
      </c>
      <c r="T63" s="554">
        <v>1852</v>
      </c>
      <c r="U63" s="554">
        <v>999</v>
      </c>
      <c r="V63" s="554">
        <v>492</v>
      </c>
    </row>
    <row r="64" spans="1:22" s="220" customFormat="1" ht="12.75">
      <c r="A64" s="220" t="s">
        <v>76</v>
      </c>
      <c r="B64" s="499">
        <v>93470</v>
      </c>
      <c r="C64" s="549">
        <f t="shared" si="1"/>
        <v>0</v>
      </c>
      <c r="D64" s="554">
        <v>5230</v>
      </c>
      <c r="E64" s="554">
        <v>4852</v>
      </c>
      <c r="F64" s="554">
        <v>5581</v>
      </c>
      <c r="G64" s="554">
        <v>5993</v>
      </c>
      <c r="H64" s="554">
        <v>5089</v>
      </c>
      <c r="I64" s="554">
        <v>5386</v>
      </c>
      <c r="J64" s="554">
        <v>5034</v>
      </c>
      <c r="K64" s="554">
        <v>5626</v>
      </c>
      <c r="L64" s="554">
        <v>7071</v>
      </c>
      <c r="M64" s="554">
        <v>7232</v>
      </c>
      <c r="N64" s="554">
        <v>6588</v>
      </c>
      <c r="O64" s="554">
        <v>6029</v>
      </c>
      <c r="P64" s="554">
        <v>6389</v>
      </c>
      <c r="Q64" s="554">
        <v>5196</v>
      </c>
      <c r="R64" s="554">
        <v>4307</v>
      </c>
      <c r="S64" s="554">
        <v>3509</v>
      </c>
      <c r="T64" s="554">
        <v>2385</v>
      </c>
      <c r="U64" s="554">
        <v>1311</v>
      </c>
      <c r="V64" s="554">
        <v>662</v>
      </c>
    </row>
    <row r="65" spans="1:22" s="220" customFormat="1" ht="12.75">
      <c r="A65" s="220" t="s">
        <v>75</v>
      </c>
      <c r="B65" s="499">
        <v>138090</v>
      </c>
      <c r="C65" s="549">
        <f t="shared" si="1"/>
        <v>0</v>
      </c>
      <c r="D65" s="554">
        <v>7435</v>
      </c>
      <c r="E65" s="554">
        <v>7263</v>
      </c>
      <c r="F65" s="554">
        <v>7969</v>
      </c>
      <c r="G65" s="554">
        <v>8761</v>
      </c>
      <c r="H65" s="554">
        <v>7981</v>
      </c>
      <c r="I65" s="554">
        <v>7265</v>
      </c>
      <c r="J65" s="554">
        <v>7053</v>
      </c>
      <c r="K65" s="554">
        <v>8139</v>
      </c>
      <c r="L65" s="554">
        <v>10084</v>
      </c>
      <c r="M65" s="554">
        <v>10852</v>
      </c>
      <c r="N65" s="554">
        <v>10043</v>
      </c>
      <c r="O65" s="554">
        <v>9283</v>
      </c>
      <c r="P65" s="554">
        <v>9903</v>
      </c>
      <c r="Q65" s="554">
        <v>8046</v>
      </c>
      <c r="R65" s="554">
        <v>6615</v>
      </c>
      <c r="S65" s="554">
        <v>5132</v>
      </c>
      <c r="T65" s="554">
        <v>3354</v>
      </c>
      <c r="U65" s="554">
        <v>1913</v>
      </c>
      <c r="V65" s="554">
        <v>999</v>
      </c>
    </row>
    <row r="66" spans="1:22" s="220" customFormat="1" ht="12.75">
      <c r="A66" s="220" t="s">
        <v>74</v>
      </c>
      <c r="B66" s="499">
        <v>337720</v>
      </c>
      <c r="C66" s="549">
        <f t="shared" si="1"/>
        <v>0</v>
      </c>
      <c r="D66" s="554">
        <v>20495</v>
      </c>
      <c r="E66" s="554">
        <v>19578</v>
      </c>
      <c r="F66" s="554">
        <v>20423</v>
      </c>
      <c r="G66" s="554">
        <v>21302</v>
      </c>
      <c r="H66" s="554">
        <v>21035</v>
      </c>
      <c r="I66" s="554">
        <v>21652</v>
      </c>
      <c r="J66" s="554">
        <v>21450</v>
      </c>
      <c r="K66" s="554">
        <v>22925</v>
      </c>
      <c r="L66" s="554">
        <v>26773</v>
      </c>
      <c r="M66" s="554">
        <v>26838</v>
      </c>
      <c r="N66" s="554">
        <v>23756</v>
      </c>
      <c r="O66" s="554">
        <v>20638</v>
      </c>
      <c r="P66" s="554">
        <v>20104</v>
      </c>
      <c r="Q66" s="554">
        <v>15825</v>
      </c>
      <c r="R66" s="554">
        <v>13286</v>
      </c>
      <c r="S66" s="554">
        <v>10201</v>
      </c>
      <c r="T66" s="554">
        <v>6613</v>
      </c>
      <c r="U66" s="554">
        <v>3316</v>
      </c>
      <c r="V66" s="554">
        <v>1510</v>
      </c>
    </row>
    <row r="67" spans="1:22" s="220" customFormat="1" ht="12.75">
      <c r="A67" s="220" t="s">
        <v>73</v>
      </c>
      <c r="B67" s="499">
        <v>21420</v>
      </c>
      <c r="C67" s="549">
        <f t="shared" si="1"/>
        <v>0</v>
      </c>
      <c r="D67" s="554">
        <v>1107</v>
      </c>
      <c r="E67" s="554">
        <v>1048</v>
      </c>
      <c r="F67" s="554">
        <v>1169</v>
      </c>
      <c r="G67" s="554">
        <v>1316</v>
      </c>
      <c r="H67" s="554">
        <v>1140</v>
      </c>
      <c r="I67" s="554">
        <v>1075</v>
      </c>
      <c r="J67" s="554">
        <v>1068</v>
      </c>
      <c r="K67" s="554">
        <v>1197</v>
      </c>
      <c r="L67" s="554">
        <v>1567</v>
      </c>
      <c r="M67" s="554">
        <v>1732</v>
      </c>
      <c r="N67" s="554">
        <v>1607</v>
      </c>
      <c r="O67" s="554">
        <v>1523</v>
      </c>
      <c r="P67" s="554">
        <v>1602</v>
      </c>
      <c r="Q67" s="554">
        <v>1375</v>
      </c>
      <c r="R67" s="554">
        <v>1095</v>
      </c>
      <c r="S67" s="554">
        <v>748</v>
      </c>
      <c r="T67" s="554">
        <v>560</v>
      </c>
      <c r="U67" s="554">
        <v>318</v>
      </c>
      <c r="V67" s="554">
        <v>173</v>
      </c>
    </row>
    <row r="68" spans="1:22" s="220" customFormat="1" ht="12.75">
      <c r="A68" s="220" t="s">
        <v>72</v>
      </c>
      <c r="B68" s="499">
        <v>146850</v>
      </c>
      <c r="C68" s="549">
        <f t="shared" si="1"/>
        <v>0</v>
      </c>
      <c r="D68" s="554">
        <v>7377</v>
      </c>
      <c r="E68" s="554">
        <v>7226</v>
      </c>
      <c r="F68" s="554">
        <v>8667</v>
      </c>
      <c r="G68" s="554">
        <v>8744</v>
      </c>
      <c r="H68" s="554">
        <v>7487</v>
      </c>
      <c r="I68" s="554">
        <v>8103</v>
      </c>
      <c r="J68" s="554">
        <v>7581</v>
      </c>
      <c r="K68" s="554">
        <v>8289</v>
      </c>
      <c r="L68" s="554">
        <v>10659</v>
      </c>
      <c r="M68" s="554">
        <v>11724</v>
      </c>
      <c r="N68" s="554">
        <v>10574</v>
      </c>
      <c r="O68" s="554">
        <v>9982</v>
      </c>
      <c r="P68" s="554">
        <v>10597</v>
      </c>
      <c r="Q68" s="554">
        <v>8584</v>
      </c>
      <c r="R68" s="554">
        <v>7184</v>
      </c>
      <c r="S68" s="554">
        <v>5864</v>
      </c>
      <c r="T68" s="554">
        <v>4369</v>
      </c>
      <c r="U68" s="554">
        <v>2589</v>
      </c>
      <c r="V68" s="554">
        <v>1250</v>
      </c>
    </row>
    <row r="69" spans="1:22" s="220" customFormat="1" ht="12.75">
      <c r="A69" s="220" t="s">
        <v>71</v>
      </c>
      <c r="B69" s="499">
        <v>174700</v>
      </c>
      <c r="C69" s="549">
        <f t="shared" si="1"/>
        <v>0</v>
      </c>
      <c r="D69" s="554">
        <v>9568</v>
      </c>
      <c r="E69" s="554">
        <v>9089</v>
      </c>
      <c r="F69" s="554">
        <v>9884</v>
      </c>
      <c r="G69" s="554">
        <v>10687</v>
      </c>
      <c r="H69" s="554">
        <v>11002</v>
      </c>
      <c r="I69" s="554">
        <v>10620</v>
      </c>
      <c r="J69" s="554">
        <v>10186</v>
      </c>
      <c r="K69" s="554">
        <v>10772</v>
      </c>
      <c r="L69" s="554">
        <v>13597</v>
      </c>
      <c r="M69" s="554">
        <v>14306</v>
      </c>
      <c r="N69" s="554">
        <v>13314</v>
      </c>
      <c r="O69" s="554">
        <v>10977</v>
      </c>
      <c r="P69" s="554">
        <v>11060</v>
      </c>
      <c r="Q69" s="554">
        <v>8734</v>
      </c>
      <c r="R69" s="554">
        <v>7440</v>
      </c>
      <c r="S69" s="554">
        <v>6027</v>
      </c>
      <c r="T69" s="554">
        <v>4068</v>
      </c>
      <c r="U69" s="554">
        <v>2236</v>
      </c>
      <c r="V69" s="554">
        <v>1133</v>
      </c>
    </row>
    <row r="70" spans="1:22" s="220" customFormat="1" ht="12.75">
      <c r="A70" s="220" t="s">
        <v>70</v>
      </c>
      <c r="B70" s="499">
        <v>113880</v>
      </c>
      <c r="C70" s="549">
        <f t="shared" si="1"/>
        <v>0</v>
      </c>
      <c r="D70" s="554">
        <v>5720</v>
      </c>
      <c r="E70" s="554">
        <v>5893</v>
      </c>
      <c r="F70" s="554">
        <v>6363</v>
      </c>
      <c r="G70" s="554">
        <v>6435</v>
      </c>
      <c r="H70" s="554">
        <v>5289</v>
      </c>
      <c r="I70" s="554">
        <v>4999</v>
      </c>
      <c r="J70" s="554">
        <v>5087</v>
      </c>
      <c r="K70" s="554">
        <v>6590</v>
      </c>
      <c r="L70" s="554">
        <v>8616</v>
      </c>
      <c r="M70" s="554">
        <v>9251</v>
      </c>
      <c r="N70" s="554">
        <v>8725</v>
      </c>
      <c r="O70" s="554">
        <v>8017</v>
      </c>
      <c r="P70" s="554">
        <v>8935</v>
      </c>
      <c r="Q70" s="554">
        <v>7148</v>
      </c>
      <c r="R70" s="554">
        <v>5910</v>
      </c>
      <c r="S70" s="554">
        <v>4586</v>
      </c>
      <c r="T70" s="554">
        <v>3345</v>
      </c>
      <c r="U70" s="554">
        <v>2000</v>
      </c>
      <c r="V70" s="554">
        <v>971</v>
      </c>
    </row>
    <row r="71" spans="1:22" s="220" customFormat="1" ht="12.75">
      <c r="A71" s="220" t="s">
        <v>69</v>
      </c>
      <c r="B71" s="499">
        <v>23240</v>
      </c>
      <c r="C71" s="549">
        <f t="shared" si="1"/>
        <v>0</v>
      </c>
      <c r="D71" s="554">
        <v>1381</v>
      </c>
      <c r="E71" s="554">
        <v>1361</v>
      </c>
      <c r="F71" s="554">
        <v>1432</v>
      </c>
      <c r="G71" s="554">
        <v>1476</v>
      </c>
      <c r="H71" s="554">
        <v>1297</v>
      </c>
      <c r="I71" s="554">
        <v>1271</v>
      </c>
      <c r="J71" s="554">
        <v>1408</v>
      </c>
      <c r="K71" s="554">
        <v>1526</v>
      </c>
      <c r="L71" s="554">
        <v>1644</v>
      </c>
      <c r="M71" s="554">
        <v>1848</v>
      </c>
      <c r="N71" s="554">
        <v>1638</v>
      </c>
      <c r="O71" s="554">
        <v>1582</v>
      </c>
      <c r="P71" s="554">
        <v>1580</v>
      </c>
      <c r="Q71" s="554">
        <v>1240</v>
      </c>
      <c r="R71" s="554">
        <v>913</v>
      </c>
      <c r="S71" s="554">
        <v>697</v>
      </c>
      <c r="T71" s="554">
        <v>491</v>
      </c>
      <c r="U71" s="554">
        <v>292</v>
      </c>
      <c r="V71" s="554">
        <v>163</v>
      </c>
    </row>
    <row r="72" spans="1:22" s="220" customFormat="1" ht="12.75">
      <c r="A72" s="220" t="s">
        <v>68</v>
      </c>
      <c r="B72" s="499">
        <v>112980</v>
      </c>
      <c r="C72" s="549">
        <f t="shared" si="1"/>
        <v>0</v>
      </c>
      <c r="D72" s="554">
        <v>5540</v>
      </c>
      <c r="E72" s="554">
        <v>5433</v>
      </c>
      <c r="F72" s="554">
        <v>6172</v>
      </c>
      <c r="G72" s="554">
        <v>6504</v>
      </c>
      <c r="H72" s="554">
        <v>6135</v>
      </c>
      <c r="I72" s="554">
        <v>5526</v>
      </c>
      <c r="J72" s="554">
        <v>5449</v>
      </c>
      <c r="K72" s="554">
        <v>6308</v>
      </c>
      <c r="L72" s="554">
        <v>7934</v>
      </c>
      <c r="M72" s="554">
        <v>8730</v>
      </c>
      <c r="N72" s="554">
        <v>8541</v>
      </c>
      <c r="O72" s="554">
        <v>7874</v>
      </c>
      <c r="P72" s="554">
        <v>8406</v>
      </c>
      <c r="Q72" s="554">
        <v>7202</v>
      </c>
      <c r="R72" s="554">
        <v>5895</v>
      </c>
      <c r="S72" s="554">
        <v>4856</v>
      </c>
      <c r="T72" s="554">
        <v>3340</v>
      </c>
      <c r="U72" s="554">
        <v>2120</v>
      </c>
      <c r="V72" s="554">
        <v>1015</v>
      </c>
    </row>
    <row r="73" spans="1:22" s="220" customFormat="1" ht="12.75">
      <c r="A73" s="220" t="s">
        <v>67</v>
      </c>
      <c r="B73" s="499">
        <v>313900</v>
      </c>
      <c r="C73" s="549">
        <f t="shared" si="1"/>
        <v>0</v>
      </c>
      <c r="D73" s="554">
        <v>17378</v>
      </c>
      <c r="E73" s="554">
        <v>16509</v>
      </c>
      <c r="F73" s="554">
        <v>17868</v>
      </c>
      <c r="G73" s="554">
        <v>19169</v>
      </c>
      <c r="H73" s="554">
        <v>17713</v>
      </c>
      <c r="I73" s="554">
        <v>18037</v>
      </c>
      <c r="J73" s="554">
        <v>18541</v>
      </c>
      <c r="K73" s="554">
        <v>20418</v>
      </c>
      <c r="L73" s="554">
        <v>24659</v>
      </c>
      <c r="M73" s="554">
        <v>25392</v>
      </c>
      <c r="N73" s="554">
        <v>23933</v>
      </c>
      <c r="O73" s="554">
        <v>21112</v>
      </c>
      <c r="P73" s="554">
        <v>19915</v>
      </c>
      <c r="Q73" s="554">
        <v>15984</v>
      </c>
      <c r="R73" s="554">
        <v>13323</v>
      </c>
      <c r="S73" s="554">
        <v>10698</v>
      </c>
      <c r="T73" s="554">
        <v>7377</v>
      </c>
      <c r="U73" s="554">
        <v>3969</v>
      </c>
      <c r="V73" s="554">
        <v>1905</v>
      </c>
    </row>
    <row r="74" spans="1:22" s="220" customFormat="1" ht="12.75">
      <c r="A74" s="220" t="s">
        <v>66</v>
      </c>
      <c r="B74" s="499">
        <v>90330</v>
      </c>
      <c r="C74" s="549">
        <f t="shared" si="1"/>
        <v>0</v>
      </c>
      <c r="D74" s="554">
        <v>4371</v>
      </c>
      <c r="E74" s="554">
        <v>4793</v>
      </c>
      <c r="F74" s="554">
        <v>5628</v>
      </c>
      <c r="G74" s="554">
        <v>6375</v>
      </c>
      <c r="H74" s="554">
        <v>7406</v>
      </c>
      <c r="I74" s="554">
        <v>4935</v>
      </c>
      <c r="J74" s="554">
        <v>4511</v>
      </c>
      <c r="K74" s="554">
        <v>5301</v>
      </c>
      <c r="L74" s="554">
        <v>6669</v>
      </c>
      <c r="M74" s="554">
        <v>7156</v>
      </c>
      <c r="N74" s="554">
        <v>6337</v>
      </c>
      <c r="O74" s="554">
        <v>5432</v>
      </c>
      <c r="P74" s="554">
        <v>5760</v>
      </c>
      <c r="Q74" s="554">
        <v>4653</v>
      </c>
      <c r="R74" s="554">
        <v>3946</v>
      </c>
      <c r="S74" s="554">
        <v>3140</v>
      </c>
      <c r="T74" s="554">
        <v>2072</v>
      </c>
      <c r="U74" s="554">
        <v>1212</v>
      </c>
      <c r="V74" s="554">
        <v>633</v>
      </c>
    </row>
    <row r="75" spans="1:22" s="220" customFormat="1" ht="12.75">
      <c r="A75" s="220" t="s">
        <v>65</v>
      </c>
      <c r="B75" s="499">
        <v>90610</v>
      </c>
      <c r="C75" s="549">
        <f t="shared" si="1"/>
        <v>0</v>
      </c>
      <c r="D75" s="554">
        <v>5281</v>
      </c>
      <c r="E75" s="554">
        <v>4694</v>
      </c>
      <c r="F75" s="554">
        <v>4946</v>
      </c>
      <c r="G75" s="554">
        <v>5749</v>
      </c>
      <c r="H75" s="554">
        <v>5834</v>
      </c>
      <c r="I75" s="554">
        <v>5720</v>
      </c>
      <c r="J75" s="554">
        <v>5196</v>
      </c>
      <c r="K75" s="554">
        <v>5380</v>
      </c>
      <c r="L75" s="554">
        <v>6861</v>
      </c>
      <c r="M75" s="554">
        <v>7424</v>
      </c>
      <c r="N75" s="554">
        <v>6847</v>
      </c>
      <c r="O75" s="554">
        <v>5994</v>
      </c>
      <c r="P75" s="554">
        <v>5696</v>
      </c>
      <c r="Q75" s="554">
        <v>4414</v>
      </c>
      <c r="R75" s="554">
        <v>3700</v>
      </c>
      <c r="S75" s="554">
        <v>3038</v>
      </c>
      <c r="T75" s="554">
        <v>2088</v>
      </c>
      <c r="U75" s="554">
        <v>1126</v>
      </c>
      <c r="V75" s="554">
        <v>622</v>
      </c>
    </row>
    <row r="76" spans="1:22" s="220" customFormat="1" ht="12.75">
      <c r="A76" s="220" t="s">
        <v>64</v>
      </c>
      <c r="B76" s="499">
        <v>175300</v>
      </c>
      <c r="C76" s="549">
        <f t="shared" si="1"/>
        <v>0</v>
      </c>
      <c r="D76" s="554">
        <v>11539</v>
      </c>
      <c r="E76" s="554">
        <v>10766</v>
      </c>
      <c r="F76" s="554">
        <v>10831</v>
      </c>
      <c r="G76" s="554">
        <v>11045</v>
      </c>
      <c r="H76" s="554">
        <v>10381</v>
      </c>
      <c r="I76" s="554">
        <v>10760</v>
      </c>
      <c r="J76" s="554">
        <v>10908</v>
      </c>
      <c r="K76" s="554">
        <v>12693</v>
      </c>
      <c r="L76" s="554">
        <v>14677</v>
      </c>
      <c r="M76" s="554">
        <v>14529</v>
      </c>
      <c r="N76" s="554">
        <v>12405</v>
      </c>
      <c r="O76" s="554">
        <v>10292</v>
      </c>
      <c r="P76" s="554">
        <v>10328</v>
      </c>
      <c r="Q76" s="554">
        <v>8138</v>
      </c>
      <c r="R76" s="554">
        <v>6362</v>
      </c>
      <c r="S76" s="554">
        <v>4604</v>
      </c>
      <c r="T76" s="554">
        <v>2881</v>
      </c>
      <c r="U76" s="554">
        <v>1498</v>
      </c>
      <c r="V76" s="554">
        <v>663</v>
      </c>
    </row>
    <row r="77" s="220" customFormat="1" ht="12.75">
      <c r="A77" s="561"/>
    </row>
    <row r="78" spans="1:8" s="220" customFormat="1" ht="12.75">
      <c r="A78" s="787" t="s">
        <v>680</v>
      </c>
      <c r="B78" s="787"/>
      <c r="C78" s="787"/>
      <c r="D78" s="787"/>
      <c r="E78" s="787"/>
      <c r="F78" s="787"/>
      <c r="G78" s="787"/>
      <c r="H78" s="787"/>
    </row>
    <row r="79" s="220" customFormat="1" ht="12.75">
      <c r="A79" s="561"/>
    </row>
    <row r="80" spans="1:11" s="220" customFormat="1" ht="38.25">
      <c r="A80" s="561"/>
      <c r="C80" s="217" t="s">
        <v>153</v>
      </c>
      <c r="D80" s="217" t="s">
        <v>154</v>
      </c>
      <c r="E80" s="217" t="s">
        <v>155</v>
      </c>
      <c r="F80" s="217" t="s">
        <v>156</v>
      </c>
      <c r="G80" s="217" t="s">
        <v>157</v>
      </c>
      <c r="I80" s="505" t="s">
        <v>158</v>
      </c>
      <c r="K80" s="217" t="s">
        <v>185</v>
      </c>
    </row>
    <row r="81" spans="1:11" s="220" customFormat="1" ht="12.75">
      <c r="A81" s="566" t="s">
        <v>122</v>
      </c>
      <c r="C81" s="555">
        <f>G43+H43</f>
        <v>692411</v>
      </c>
      <c r="D81" s="555">
        <f>I43+J43</f>
        <v>670135</v>
      </c>
      <c r="E81" s="555">
        <f>K43+L43</f>
        <v>729765</v>
      </c>
      <c r="F81" s="555">
        <f>M43+N43</f>
        <v>788086</v>
      </c>
      <c r="G81" s="555">
        <f>O43+P43</f>
        <v>668387</v>
      </c>
      <c r="H81" s="556"/>
      <c r="I81" s="555">
        <f>B43</f>
        <v>5299900</v>
      </c>
      <c r="K81" s="555">
        <f>SUM(C81:G81)</f>
        <v>3548784</v>
      </c>
    </row>
    <row r="82" spans="1:11" s="220" customFormat="1" ht="6" customHeight="1">
      <c r="A82" s="566"/>
      <c r="C82" s="555"/>
      <c r="D82" s="555"/>
      <c r="E82" s="555"/>
      <c r="F82" s="555"/>
      <c r="G82" s="555"/>
      <c r="H82" s="556"/>
      <c r="I82" s="555"/>
      <c r="K82" s="555"/>
    </row>
    <row r="83" spans="1:11" s="220" customFormat="1" ht="12.75">
      <c r="A83" s="559" t="s">
        <v>93</v>
      </c>
      <c r="C83" s="555">
        <f aca="true" t="shared" si="2" ref="C83:C114">G45+H45</f>
        <v>37044</v>
      </c>
      <c r="D83" s="555">
        <f aca="true" t="shared" si="3" ref="D83:D114">I45+J45</f>
        <v>38447</v>
      </c>
      <c r="E83" s="555">
        <f aca="true" t="shared" si="4" ref="E83:E114">K45+L45</f>
        <v>29564</v>
      </c>
      <c r="F83" s="555">
        <f aca="true" t="shared" si="5" ref="F83:F114">M45+N45</f>
        <v>29671</v>
      </c>
      <c r="G83" s="555">
        <f aca="true" t="shared" si="6" ref="G83:G114">O45+P45</f>
        <v>25255</v>
      </c>
      <c r="H83" s="556"/>
      <c r="I83" s="555">
        <f aca="true" t="shared" si="7" ref="I83:I114">B45</f>
        <v>222460</v>
      </c>
      <c r="K83" s="555">
        <f aca="true" t="shared" si="8" ref="K83:K114">SUM(C83:G83)</f>
        <v>159981</v>
      </c>
    </row>
    <row r="84" spans="1:11" s="220" customFormat="1" ht="12.75">
      <c r="A84" s="559" t="s">
        <v>92</v>
      </c>
      <c r="C84" s="555">
        <f t="shared" si="2"/>
        <v>28497</v>
      </c>
      <c r="D84" s="555">
        <f t="shared" si="3"/>
        <v>27963</v>
      </c>
      <c r="E84" s="555">
        <f t="shared" si="4"/>
        <v>37210</v>
      </c>
      <c r="F84" s="555">
        <f t="shared" si="5"/>
        <v>39521</v>
      </c>
      <c r="G84" s="555">
        <f t="shared" si="6"/>
        <v>34903</v>
      </c>
      <c r="H84" s="556"/>
      <c r="I84" s="555">
        <f t="shared" si="7"/>
        <v>253650</v>
      </c>
      <c r="K84" s="555">
        <f t="shared" si="8"/>
        <v>168094</v>
      </c>
    </row>
    <row r="85" spans="1:11" s="220" customFormat="1" ht="12.75">
      <c r="A85" s="559" t="s">
        <v>91</v>
      </c>
      <c r="C85" s="555">
        <f t="shared" si="2"/>
        <v>12998</v>
      </c>
      <c r="D85" s="555">
        <f t="shared" si="3"/>
        <v>12119</v>
      </c>
      <c r="E85" s="555">
        <f t="shared" si="4"/>
        <v>15105</v>
      </c>
      <c r="F85" s="555">
        <f t="shared" si="5"/>
        <v>17431</v>
      </c>
      <c r="G85" s="555">
        <f t="shared" si="6"/>
        <v>16513</v>
      </c>
      <c r="H85" s="556"/>
      <c r="I85" s="555">
        <f t="shared" si="7"/>
        <v>116200</v>
      </c>
      <c r="K85" s="555">
        <f t="shared" si="8"/>
        <v>74166</v>
      </c>
    </row>
    <row r="86" spans="1:11" s="220" customFormat="1" ht="12.75">
      <c r="A86" s="559" t="s">
        <v>178</v>
      </c>
      <c r="C86" s="555">
        <f t="shared" si="2"/>
        <v>9855</v>
      </c>
      <c r="D86" s="555">
        <f t="shared" si="3"/>
        <v>8294</v>
      </c>
      <c r="E86" s="555">
        <f t="shared" si="4"/>
        <v>10956</v>
      </c>
      <c r="F86" s="555">
        <f t="shared" si="5"/>
        <v>13519</v>
      </c>
      <c r="G86" s="555">
        <f t="shared" si="6"/>
        <v>13517</v>
      </c>
      <c r="H86" s="556"/>
      <c r="I86" s="555">
        <f t="shared" si="7"/>
        <v>88930</v>
      </c>
      <c r="K86" s="555">
        <f t="shared" si="8"/>
        <v>56141</v>
      </c>
    </row>
    <row r="87" spans="1:11" s="220" customFormat="1" ht="12.75">
      <c r="A87" s="559" t="s">
        <v>89</v>
      </c>
      <c r="C87" s="555">
        <f t="shared" si="2"/>
        <v>6100</v>
      </c>
      <c r="D87" s="555">
        <f t="shared" si="3"/>
        <v>5967</v>
      </c>
      <c r="E87" s="555">
        <f t="shared" si="4"/>
        <v>7618</v>
      </c>
      <c r="F87" s="555">
        <f t="shared" si="5"/>
        <v>7979</v>
      </c>
      <c r="G87" s="555">
        <f t="shared" si="6"/>
        <v>6868</v>
      </c>
      <c r="H87" s="556"/>
      <c r="I87" s="555">
        <f t="shared" si="7"/>
        <v>51500</v>
      </c>
      <c r="K87" s="555">
        <f t="shared" si="8"/>
        <v>34532</v>
      </c>
    </row>
    <row r="88" spans="1:11" s="220" customFormat="1" ht="12.75">
      <c r="A88" s="559" t="s">
        <v>129</v>
      </c>
      <c r="C88" s="555">
        <f t="shared" si="2"/>
        <v>16464</v>
      </c>
      <c r="D88" s="555">
        <f t="shared" si="3"/>
        <v>14134</v>
      </c>
      <c r="E88" s="555">
        <f t="shared" si="4"/>
        <v>18572</v>
      </c>
      <c r="F88" s="555">
        <f t="shared" si="5"/>
        <v>23203</v>
      </c>
      <c r="G88" s="555">
        <f t="shared" si="6"/>
        <v>22457</v>
      </c>
      <c r="H88" s="556"/>
      <c r="I88" s="555">
        <f t="shared" si="7"/>
        <v>151410</v>
      </c>
      <c r="K88" s="555">
        <f t="shared" si="8"/>
        <v>94830</v>
      </c>
    </row>
    <row r="89" spans="1:11" s="220" customFormat="1" ht="12.75">
      <c r="A89" s="559" t="s">
        <v>88</v>
      </c>
      <c r="C89" s="555">
        <f t="shared" si="2"/>
        <v>26120</v>
      </c>
      <c r="D89" s="555">
        <f t="shared" si="3"/>
        <v>20656</v>
      </c>
      <c r="E89" s="555">
        <f t="shared" si="4"/>
        <v>17132</v>
      </c>
      <c r="F89" s="555">
        <f t="shared" si="5"/>
        <v>19998</v>
      </c>
      <c r="G89" s="555">
        <f t="shared" si="6"/>
        <v>16545</v>
      </c>
      <c r="H89" s="556"/>
      <c r="I89" s="555">
        <f t="shared" si="7"/>
        <v>147200</v>
      </c>
      <c r="K89" s="555">
        <f t="shared" si="8"/>
        <v>100451</v>
      </c>
    </row>
    <row r="90" spans="1:11" s="220" customFormat="1" ht="12.75">
      <c r="A90" s="559" t="s">
        <v>87</v>
      </c>
      <c r="C90" s="555">
        <f t="shared" si="2"/>
        <v>15109</v>
      </c>
      <c r="D90" s="555">
        <f t="shared" si="3"/>
        <v>13676</v>
      </c>
      <c r="E90" s="555">
        <f t="shared" si="4"/>
        <v>17371</v>
      </c>
      <c r="F90" s="555">
        <f t="shared" si="5"/>
        <v>18759</v>
      </c>
      <c r="G90" s="555">
        <f t="shared" si="6"/>
        <v>16233</v>
      </c>
      <c r="H90" s="556"/>
      <c r="I90" s="555">
        <f t="shared" si="7"/>
        <v>122690</v>
      </c>
      <c r="K90" s="555">
        <f t="shared" si="8"/>
        <v>81148</v>
      </c>
    </row>
    <row r="91" spans="1:11" s="220" customFormat="1" ht="12.75">
      <c r="A91" s="559" t="s">
        <v>86</v>
      </c>
      <c r="C91" s="555">
        <f t="shared" si="2"/>
        <v>12897</v>
      </c>
      <c r="D91" s="555">
        <f t="shared" si="3"/>
        <v>8895</v>
      </c>
      <c r="E91" s="555">
        <f t="shared" si="4"/>
        <v>13459</v>
      </c>
      <c r="F91" s="555">
        <f t="shared" si="5"/>
        <v>17270</v>
      </c>
      <c r="G91" s="555">
        <f t="shared" si="6"/>
        <v>14650</v>
      </c>
      <c r="H91" s="556"/>
      <c r="I91" s="555">
        <f t="shared" si="7"/>
        <v>105000</v>
      </c>
      <c r="K91" s="555">
        <f t="shared" si="8"/>
        <v>67171</v>
      </c>
    </row>
    <row r="92" spans="1:11" s="220" customFormat="1" ht="12.75">
      <c r="A92" s="559" t="s">
        <v>85</v>
      </c>
      <c r="C92" s="555">
        <f t="shared" si="2"/>
        <v>11741</v>
      </c>
      <c r="D92" s="555">
        <f t="shared" si="3"/>
        <v>9821</v>
      </c>
      <c r="E92" s="555">
        <f t="shared" si="4"/>
        <v>14409</v>
      </c>
      <c r="F92" s="555">
        <f t="shared" si="5"/>
        <v>15834</v>
      </c>
      <c r="G92" s="555">
        <f t="shared" si="6"/>
        <v>12774</v>
      </c>
      <c r="H92" s="556"/>
      <c r="I92" s="555">
        <f t="shared" si="7"/>
        <v>99920</v>
      </c>
      <c r="K92" s="555">
        <f t="shared" si="8"/>
        <v>64579</v>
      </c>
    </row>
    <row r="93" spans="1:11" s="220" customFormat="1" ht="12.75">
      <c r="A93" s="559" t="s">
        <v>84</v>
      </c>
      <c r="C93" s="555">
        <f t="shared" si="2"/>
        <v>11294</v>
      </c>
      <c r="D93" s="555">
        <f t="shared" si="3"/>
        <v>7655</v>
      </c>
      <c r="E93" s="555">
        <f t="shared" si="4"/>
        <v>12164</v>
      </c>
      <c r="F93" s="555">
        <f t="shared" si="5"/>
        <v>14805</v>
      </c>
      <c r="G93" s="555">
        <f t="shared" si="6"/>
        <v>11840</v>
      </c>
      <c r="H93" s="556"/>
      <c r="I93" s="555">
        <f t="shared" si="7"/>
        <v>90810</v>
      </c>
      <c r="K93" s="555">
        <f t="shared" si="8"/>
        <v>57758</v>
      </c>
    </row>
    <row r="94" spans="1:11" s="220" customFormat="1" ht="12.75">
      <c r="A94" s="559" t="s">
        <v>179</v>
      </c>
      <c r="C94" s="555">
        <f t="shared" si="2"/>
        <v>75517</v>
      </c>
      <c r="D94" s="555">
        <f t="shared" si="3"/>
        <v>84757</v>
      </c>
      <c r="E94" s="555">
        <f t="shared" si="4"/>
        <v>67058</v>
      </c>
      <c r="F94" s="555">
        <f t="shared" si="5"/>
        <v>63087</v>
      </c>
      <c r="G94" s="555">
        <f t="shared" si="6"/>
        <v>50682</v>
      </c>
      <c r="H94" s="556"/>
      <c r="I94" s="555">
        <f t="shared" si="7"/>
        <v>477940</v>
      </c>
      <c r="K94" s="555">
        <f t="shared" si="8"/>
        <v>341101</v>
      </c>
    </row>
    <row r="95" spans="1:11" s="220" customFormat="1" ht="12.75">
      <c r="A95" s="559" t="s">
        <v>82</v>
      </c>
      <c r="C95" s="555">
        <f t="shared" si="2"/>
        <v>2811</v>
      </c>
      <c r="D95" s="555">
        <f t="shared" si="3"/>
        <v>2611</v>
      </c>
      <c r="E95" s="555">
        <f t="shared" si="4"/>
        <v>3674</v>
      </c>
      <c r="F95" s="555">
        <f t="shared" si="5"/>
        <v>4124</v>
      </c>
      <c r="G95" s="555">
        <f t="shared" si="6"/>
        <v>4151</v>
      </c>
      <c r="H95" s="556"/>
      <c r="I95" s="555">
        <f t="shared" si="7"/>
        <v>27690</v>
      </c>
      <c r="K95" s="555">
        <f t="shared" si="8"/>
        <v>17371</v>
      </c>
    </row>
    <row r="96" spans="1:11" s="220" customFormat="1" ht="12.75">
      <c r="A96" s="559" t="s">
        <v>81</v>
      </c>
      <c r="C96" s="555">
        <f t="shared" si="2"/>
        <v>18191</v>
      </c>
      <c r="D96" s="555">
        <f t="shared" si="3"/>
        <v>19101</v>
      </c>
      <c r="E96" s="555">
        <f t="shared" si="4"/>
        <v>23695</v>
      </c>
      <c r="F96" s="555">
        <f t="shared" si="5"/>
        <v>23607</v>
      </c>
      <c r="G96" s="555">
        <f t="shared" si="6"/>
        <v>19574</v>
      </c>
      <c r="H96" s="556"/>
      <c r="I96" s="555">
        <f t="shared" si="7"/>
        <v>156250</v>
      </c>
      <c r="K96" s="555">
        <f t="shared" si="8"/>
        <v>104168</v>
      </c>
    </row>
    <row r="97" spans="1:11" s="220" customFormat="1" ht="12.75">
      <c r="A97" s="559" t="s">
        <v>37</v>
      </c>
      <c r="C97" s="555">
        <f t="shared" si="2"/>
        <v>46525</v>
      </c>
      <c r="D97" s="555">
        <f t="shared" si="3"/>
        <v>41576</v>
      </c>
      <c r="E97" s="555">
        <f t="shared" si="4"/>
        <v>50193</v>
      </c>
      <c r="F97" s="555">
        <f t="shared" si="5"/>
        <v>54193</v>
      </c>
      <c r="G97" s="555">
        <f t="shared" si="6"/>
        <v>48011</v>
      </c>
      <c r="H97" s="556"/>
      <c r="I97" s="555">
        <f t="shared" si="7"/>
        <v>365300</v>
      </c>
      <c r="K97" s="555">
        <f t="shared" si="8"/>
        <v>240498</v>
      </c>
    </row>
    <row r="98" spans="1:11" s="220" customFormat="1" ht="12.75">
      <c r="A98" s="559" t="s">
        <v>80</v>
      </c>
      <c r="C98" s="555">
        <f t="shared" si="2"/>
        <v>94843</v>
      </c>
      <c r="D98" s="555">
        <f t="shared" si="3"/>
        <v>101914</v>
      </c>
      <c r="E98" s="555">
        <f t="shared" si="4"/>
        <v>82638</v>
      </c>
      <c r="F98" s="555">
        <f t="shared" si="5"/>
        <v>81789</v>
      </c>
      <c r="G98" s="555">
        <f t="shared" si="6"/>
        <v>59941</v>
      </c>
      <c r="H98" s="556"/>
      <c r="I98" s="555">
        <f t="shared" si="7"/>
        <v>593060</v>
      </c>
      <c r="K98" s="555">
        <f t="shared" si="8"/>
        <v>421125</v>
      </c>
    </row>
    <row r="99" spans="1:11" s="220" customFormat="1" ht="12.75">
      <c r="A99" s="559" t="s">
        <v>79</v>
      </c>
      <c r="C99" s="555">
        <f t="shared" si="2"/>
        <v>25064</v>
      </c>
      <c r="D99" s="555">
        <f t="shared" si="3"/>
        <v>25486</v>
      </c>
      <c r="E99" s="555">
        <f t="shared" si="4"/>
        <v>30574</v>
      </c>
      <c r="F99" s="555">
        <f t="shared" si="5"/>
        <v>36084</v>
      </c>
      <c r="G99" s="555">
        <f t="shared" si="6"/>
        <v>33575</v>
      </c>
      <c r="H99" s="556"/>
      <c r="I99" s="555">
        <f t="shared" si="7"/>
        <v>232730</v>
      </c>
      <c r="K99" s="555">
        <f t="shared" si="8"/>
        <v>150783</v>
      </c>
    </row>
    <row r="100" spans="1:11" s="220" customFormat="1" ht="12.75">
      <c r="A100" s="559" t="s">
        <v>78</v>
      </c>
      <c r="C100" s="555">
        <f t="shared" si="2"/>
        <v>10047</v>
      </c>
      <c r="D100" s="555">
        <f t="shared" si="3"/>
        <v>9021</v>
      </c>
      <c r="E100" s="555">
        <f t="shared" si="4"/>
        <v>10761</v>
      </c>
      <c r="F100" s="555">
        <f t="shared" si="5"/>
        <v>13217</v>
      </c>
      <c r="G100" s="555">
        <f t="shared" si="6"/>
        <v>10679</v>
      </c>
      <c r="H100" s="556"/>
      <c r="I100" s="555">
        <f t="shared" si="7"/>
        <v>81220</v>
      </c>
      <c r="K100" s="555">
        <f t="shared" si="8"/>
        <v>53725</v>
      </c>
    </row>
    <row r="101" spans="1:11" s="220" customFormat="1" ht="12.75">
      <c r="A101" s="559" t="s">
        <v>77</v>
      </c>
      <c r="C101" s="555">
        <f t="shared" si="2"/>
        <v>9949</v>
      </c>
      <c r="D101" s="555">
        <f t="shared" si="3"/>
        <v>9221</v>
      </c>
      <c r="E101" s="555">
        <f t="shared" si="4"/>
        <v>11637</v>
      </c>
      <c r="F101" s="555">
        <f t="shared" si="5"/>
        <v>12673</v>
      </c>
      <c r="G101" s="555">
        <f t="shared" si="6"/>
        <v>11209</v>
      </c>
      <c r="H101" s="556"/>
      <c r="I101" s="555">
        <f t="shared" si="7"/>
        <v>83450</v>
      </c>
      <c r="K101" s="555">
        <f t="shared" si="8"/>
        <v>54689</v>
      </c>
    </row>
    <row r="102" spans="1:11" s="220" customFormat="1" ht="12.75">
      <c r="A102" s="559" t="s">
        <v>76</v>
      </c>
      <c r="C102" s="555">
        <f t="shared" si="2"/>
        <v>11082</v>
      </c>
      <c r="D102" s="555">
        <f t="shared" si="3"/>
        <v>10420</v>
      </c>
      <c r="E102" s="555">
        <f t="shared" si="4"/>
        <v>12697</v>
      </c>
      <c r="F102" s="555">
        <f t="shared" si="5"/>
        <v>13820</v>
      </c>
      <c r="G102" s="555">
        <f t="shared" si="6"/>
        <v>12418</v>
      </c>
      <c r="H102" s="556"/>
      <c r="I102" s="555">
        <f t="shared" si="7"/>
        <v>93470</v>
      </c>
      <c r="K102" s="555">
        <f t="shared" si="8"/>
        <v>60437</v>
      </c>
    </row>
    <row r="103" spans="1:11" s="220" customFormat="1" ht="12.75">
      <c r="A103" s="559" t="s">
        <v>75</v>
      </c>
      <c r="C103" s="555">
        <f t="shared" si="2"/>
        <v>16742</v>
      </c>
      <c r="D103" s="555">
        <f t="shared" si="3"/>
        <v>14318</v>
      </c>
      <c r="E103" s="555">
        <f t="shared" si="4"/>
        <v>18223</v>
      </c>
      <c r="F103" s="555">
        <f t="shared" si="5"/>
        <v>20895</v>
      </c>
      <c r="G103" s="555">
        <f t="shared" si="6"/>
        <v>19186</v>
      </c>
      <c r="H103" s="556"/>
      <c r="I103" s="555">
        <f t="shared" si="7"/>
        <v>138090</v>
      </c>
      <c r="K103" s="555">
        <f t="shared" si="8"/>
        <v>89364</v>
      </c>
    </row>
    <row r="104" spans="1:11" s="220" customFormat="1" ht="12.75">
      <c r="A104" s="559" t="s">
        <v>74</v>
      </c>
      <c r="C104" s="555">
        <f t="shared" si="2"/>
        <v>42337</v>
      </c>
      <c r="D104" s="555">
        <f t="shared" si="3"/>
        <v>43102</v>
      </c>
      <c r="E104" s="555">
        <f t="shared" si="4"/>
        <v>49698</v>
      </c>
      <c r="F104" s="555">
        <f t="shared" si="5"/>
        <v>50594</v>
      </c>
      <c r="G104" s="555">
        <f t="shared" si="6"/>
        <v>40742</v>
      </c>
      <c r="H104" s="556"/>
      <c r="I104" s="555">
        <f t="shared" si="7"/>
        <v>337720</v>
      </c>
      <c r="K104" s="555">
        <f t="shared" si="8"/>
        <v>226473</v>
      </c>
    </row>
    <row r="105" spans="1:11" s="220" customFormat="1" ht="12.75">
      <c r="A105" s="559" t="s">
        <v>73</v>
      </c>
      <c r="C105" s="555">
        <f t="shared" si="2"/>
        <v>2456</v>
      </c>
      <c r="D105" s="555">
        <f t="shared" si="3"/>
        <v>2143</v>
      </c>
      <c r="E105" s="555">
        <f t="shared" si="4"/>
        <v>2764</v>
      </c>
      <c r="F105" s="555">
        <f t="shared" si="5"/>
        <v>3339</v>
      </c>
      <c r="G105" s="555">
        <f t="shared" si="6"/>
        <v>3125</v>
      </c>
      <c r="H105" s="556"/>
      <c r="I105" s="555">
        <f t="shared" si="7"/>
        <v>21420</v>
      </c>
      <c r="K105" s="555">
        <f t="shared" si="8"/>
        <v>13827</v>
      </c>
    </row>
    <row r="106" spans="1:11" s="220" customFormat="1" ht="12.75">
      <c r="A106" s="559" t="s">
        <v>180</v>
      </c>
      <c r="C106" s="555">
        <f t="shared" si="2"/>
        <v>16231</v>
      </c>
      <c r="D106" s="555">
        <f t="shared" si="3"/>
        <v>15684</v>
      </c>
      <c r="E106" s="555">
        <f t="shared" si="4"/>
        <v>18948</v>
      </c>
      <c r="F106" s="555">
        <f t="shared" si="5"/>
        <v>22298</v>
      </c>
      <c r="G106" s="555">
        <f t="shared" si="6"/>
        <v>20579</v>
      </c>
      <c r="H106" s="556"/>
      <c r="I106" s="555">
        <f t="shared" si="7"/>
        <v>146850</v>
      </c>
      <c r="K106" s="555">
        <f t="shared" si="8"/>
        <v>93740</v>
      </c>
    </row>
    <row r="107" spans="1:11" s="220" customFormat="1" ht="12.75">
      <c r="A107" s="559" t="s">
        <v>71</v>
      </c>
      <c r="C107" s="555">
        <f t="shared" si="2"/>
        <v>21689</v>
      </c>
      <c r="D107" s="555">
        <f t="shared" si="3"/>
        <v>20806</v>
      </c>
      <c r="E107" s="555">
        <f t="shared" si="4"/>
        <v>24369</v>
      </c>
      <c r="F107" s="555">
        <f t="shared" si="5"/>
        <v>27620</v>
      </c>
      <c r="G107" s="555">
        <f t="shared" si="6"/>
        <v>22037</v>
      </c>
      <c r="H107" s="556"/>
      <c r="I107" s="555">
        <f t="shared" si="7"/>
        <v>174700</v>
      </c>
      <c r="K107" s="555">
        <f t="shared" si="8"/>
        <v>116521</v>
      </c>
    </row>
    <row r="108" spans="1:11" s="220" customFormat="1" ht="12.75">
      <c r="A108" s="559" t="s">
        <v>70</v>
      </c>
      <c r="C108" s="555">
        <f t="shared" si="2"/>
        <v>11724</v>
      </c>
      <c r="D108" s="555">
        <f t="shared" si="3"/>
        <v>10086</v>
      </c>
      <c r="E108" s="555">
        <f t="shared" si="4"/>
        <v>15206</v>
      </c>
      <c r="F108" s="555">
        <f t="shared" si="5"/>
        <v>17976</v>
      </c>
      <c r="G108" s="555">
        <f t="shared" si="6"/>
        <v>16952</v>
      </c>
      <c r="H108" s="556"/>
      <c r="I108" s="555">
        <f t="shared" si="7"/>
        <v>113880</v>
      </c>
      <c r="K108" s="555">
        <f t="shared" si="8"/>
        <v>71944</v>
      </c>
    </row>
    <row r="109" spans="1:11" s="220" customFormat="1" ht="12.75">
      <c r="A109" s="559" t="s">
        <v>69</v>
      </c>
      <c r="C109" s="555">
        <f t="shared" si="2"/>
        <v>2773</v>
      </c>
      <c r="D109" s="555">
        <f t="shared" si="3"/>
        <v>2679</v>
      </c>
      <c r="E109" s="555">
        <f t="shared" si="4"/>
        <v>3170</v>
      </c>
      <c r="F109" s="555">
        <f t="shared" si="5"/>
        <v>3486</v>
      </c>
      <c r="G109" s="555">
        <f t="shared" si="6"/>
        <v>3162</v>
      </c>
      <c r="H109" s="556"/>
      <c r="I109" s="555">
        <f t="shared" si="7"/>
        <v>23240</v>
      </c>
      <c r="K109" s="555">
        <f t="shared" si="8"/>
        <v>15270</v>
      </c>
    </row>
    <row r="110" spans="1:11" s="220" customFormat="1" ht="12.75">
      <c r="A110" s="559" t="s">
        <v>68</v>
      </c>
      <c r="C110" s="555">
        <f t="shared" si="2"/>
        <v>12639</v>
      </c>
      <c r="D110" s="555">
        <f t="shared" si="3"/>
        <v>10975</v>
      </c>
      <c r="E110" s="555">
        <f t="shared" si="4"/>
        <v>14242</v>
      </c>
      <c r="F110" s="555">
        <f t="shared" si="5"/>
        <v>17271</v>
      </c>
      <c r="G110" s="555">
        <f t="shared" si="6"/>
        <v>16280</v>
      </c>
      <c r="H110" s="556"/>
      <c r="I110" s="555">
        <f t="shared" si="7"/>
        <v>112980</v>
      </c>
      <c r="K110" s="555">
        <f t="shared" si="8"/>
        <v>71407</v>
      </c>
    </row>
    <row r="111" spans="1:11" s="220" customFormat="1" ht="12.75">
      <c r="A111" s="559" t="s">
        <v>67</v>
      </c>
      <c r="C111" s="555">
        <f t="shared" si="2"/>
        <v>36882</v>
      </c>
      <c r="D111" s="555">
        <f t="shared" si="3"/>
        <v>36578</v>
      </c>
      <c r="E111" s="555">
        <f t="shared" si="4"/>
        <v>45077</v>
      </c>
      <c r="F111" s="555">
        <f t="shared" si="5"/>
        <v>49325</v>
      </c>
      <c r="G111" s="555">
        <f t="shared" si="6"/>
        <v>41027</v>
      </c>
      <c r="H111" s="556"/>
      <c r="I111" s="555">
        <f t="shared" si="7"/>
        <v>313900</v>
      </c>
      <c r="K111" s="555">
        <f t="shared" si="8"/>
        <v>208889</v>
      </c>
    </row>
    <row r="112" spans="1:11" s="220" customFormat="1" ht="12.75">
      <c r="A112" s="559" t="s">
        <v>66</v>
      </c>
      <c r="C112" s="555">
        <f t="shared" si="2"/>
        <v>13781</v>
      </c>
      <c r="D112" s="555">
        <f t="shared" si="3"/>
        <v>9446</v>
      </c>
      <c r="E112" s="555">
        <f t="shared" si="4"/>
        <v>11970</v>
      </c>
      <c r="F112" s="555">
        <f t="shared" si="5"/>
        <v>13493</v>
      </c>
      <c r="G112" s="555">
        <f t="shared" si="6"/>
        <v>11192</v>
      </c>
      <c r="H112" s="556"/>
      <c r="I112" s="555">
        <f t="shared" si="7"/>
        <v>90330</v>
      </c>
      <c r="K112" s="555">
        <f t="shared" si="8"/>
        <v>59882</v>
      </c>
    </row>
    <row r="113" spans="1:11" s="220" customFormat="1" ht="12.75">
      <c r="A113" s="559" t="s">
        <v>65</v>
      </c>
      <c r="C113" s="555">
        <f t="shared" si="2"/>
        <v>11583</v>
      </c>
      <c r="D113" s="555">
        <f t="shared" si="3"/>
        <v>10916</v>
      </c>
      <c r="E113" s="555">
        <f t="shared" si="4"/>
        <v>12241</v>
      </c>
      <c r="F113" s="555">
        <f t="shared" si="5"/>
        <v>14271</v>
      </c>
      <c r="G113" s="555">
        <f t="shared" si="6"/>
        <v>11690</v>
      </c>
      <c r="H113" s="556"/>
      <c r="I113" s="555">
        <f t="shared" si="7"/>
        <v>90610</v>
      </c>
      <c r="K113" s="555">
        <f t="shared" si="8"/>
        <v>60701</v>
      </c>
    </row>
    <row r="114" spans="1:11" s="220" customFormat="1" ht="12.75">
      <c r="A114" s="559" t="s">
        <v>64</v>
      </c>
      <c r="C114" s="555">
        <f t="shared" si="2"/>
        <v>21426</v>
      </c>
      <c r="D114" s="555">
        <f t="shared" si="3"/>
        <v>21668</v>
      </c>
      <c r="E114" s="555">
        <f t="shared" si="4"/>
        <v>27370</v>
      </c>
      <c r="F114" s="555">
        <f t="shared" si="5"/>
        <v>26934</v>
      </c>
      <c r="G114" s="555">
        <f t="shared" si="6"/>
        <v>20620</v>
      </c>
      <c r="H114" s="556"/>
      <c r="I114" s="555">
        <f t="shared" si="7"/>
        <v>175300</v>
      </c>
      <c r="K114" s="555">
        <f t="shared" si="8"/>
        <v>118018</v>
      </c>
    </row>
    <row r="115" s="220" customFormat="1" ht="6" customHeight="1">
      <c r="A115" s="561"/>
    </row>
    <row r="116" spans="1:12" s="220" customFormat="1" ht="12.75">
      <c r="A116" s="787" t="s">
        <v>159</v>
      </c>
      <c r="B116" s="787"/>
      <c r="C116" s="787"/>
      <c r="D116" s="787"/>
      <c r="E116" s="787"/>
      <c r="F116" s="787"/>
      <c r="G116" s="787"/>
      <c r="H116" s="787"/>
      <c r="I116" s="787"/>
      <c r="J116" s="787"/>
      <c r="K116" s="787"/>
      <c r="L116" s="787"/>
    </row>
    <row r="117" s="220" customFormat="1" ht="6" customHeight="1">
      <c r="A117" s="561"/>
    </row>
    <row r="118" spans="1:11" s="220" customFormat="1" ht="38.25">
      <c r="A118" s="561"/>
      <c r="C118" s="217" t="s">
        <v>153</v>
      </c>
      <c r="D118" s="217" t="s">
        <v>154</v>
      </c>
      <c r="E118" s="217" t="s">
        <v>155</v>
      </c>
      <c r="F118" s="217" t="s">
        <v>156</v>
      </c>
      <c r="G118" s="217" t="s">
        <v>157</v>
      </c>
      <c r="I118" s="505" t="s">
        <v>158</v>
      </c>
      <c r="K118" s="217" t="s">
        <v>185</v>
      </c>
    </row>
    <row r="119" spans="1:11" s="220" customFormat="1" ht="12.75">
      <c r="A119" s="566" t="s">
        <v>122</v>
      </c>
      <c r="C119" s="534">
        <f>200*C5/C81</f>
        <v>0.07798836240325471</v>
      </c>
      <c r="D119" s="534">
        <f>200*D5/D81</f>
        <v>0.24800972938288554</v>
      </c>
      <c r="E119" s="534">
        <f>200*E5/E81</f>
        <v>0.258165299788288</v>
      </c>
      <c r="F119" s="534">
        <f>200*F5/F81</f>
        <v>0.12384435201234383</v>
      </c>
      <c r="G119" s="534">
        <f>200*G5/G81</f>
        <v>0.04159267011476884</v>
      </c>
      <c r="H119" s="534"/>
      <c r="I119" s="534">
        <f>200*I5/I81</f>
        <v>0.10268118266382384</v>
      </c>
      <c r="K119" s="534">
        <f>200*K5/K81</f>
        <v>0.150474077881325</v>
      </c>
    </row>
    <row r="120" spans="1:11" s="220" customFormat="1" ht="6" customHeight="1">
      <c r="A120" s="566"/>
      <c r="C120" s="534"/>
      <c r="D120" s="534"/>
      <c r="E120" s="534"/>
      <c r="F120" s="534"/>
      <c r="G120" s="534"/>
      <c r="H120" s="556"/>
      <c r="I120" s="534"/>
      <c r="K120" s="534"/>
    </row>
    <row r="121" spans="1:11" s="220" customFormat="1" ht="12.75">
      <c r="A121" s="559" t="s">
        <v>93</v>
      </c>
      <c r="C121" s="534">
        <f aca="true" t="shared" si="9" ref="C121:G130">200*C7/C83</f>
        <v>0.03779289493575208</v>
      </c>
      <c r="D121" s="534">
        <f t="shared" si="9"/>
        <v>0.28610814888027675</v>
      </c>
      <c r="E121" s="534">
        <f t="shared" si="9"/>
        <v>0.2638343931808957</v>
      </c>
      <c r="F121" s="534">
        <f t="shared" si="9"/>
        <v>0.14155235752081158</v>
      </c>
      <c r="G121" s="534">
        <f t="shared" si="9"/>
        <v>0.03167689566422491</v>
      </c>
      <c r="H121" s="556"/>
      <c r="I121" s="534">
        <f aca="true" t="shared" si="10" ref="I121:I152">200*I7/I83</f>
        <v>0.11417782972219725</v>
      </c>
      <c r="K121" s="534">
        <f aca="true" t="shared" si="11" ref="K121:K152">200*K7/K83</f>
        <v>0.15751870534625986</v>
      </c>
    </row>
    <row r="122" spans="1:11" s="220" customFormat="1" ht="12.75">
      <c r="A122" s="559" t="s">
        <v>92</v>
      </c>
      <c r="C122" s="534">
        <f t="shared" si="9"/>
        <v>0.07018282626241358</v>
      </c>
      <c r="D122" s="534">
        <f t="shared" si="9"/>
        <v>0.15735078496584773</v>
      </c>
      <c r="E122" s="534">
        <f t="shared" si="9"/>
        <v>0.16662187583982802</v>
      </c>
      <c r="F122" s="534">
        <f t="shared" si="9"/>
        <v>0.03036360415981377</v>
      </c>
      <c r="G122" s="534">
        <f t="shared" si="9"/>
        <v>0.03438099876801421</v>
      </c>
      <c r="H122" s="556"/>
      <c r="I122" s="534">
        <f t="shared" si="10"/>
        <v>0.06071358170707668</v>
      </c>
      <c r="K122" s="534">
        <f t="shared" si="11"/>
        <v>0.089235784739491</v>
      </c>
    </row>
    <row r="123" spans="1:11" s="220" customFormat="1" ht="12.75">
      <c r="A123" s="559" t="s">
        <v>91</v>
      </c>
      <c r="C123" s="534">
        <f t="shared" si="9"/>
        <v>0.07693491306354824</v>
      </c>
      <c r="D123" s="534">
        <f t="shared" si="9"/>
        <v>0.29705421239376184</v>
      </c>
      <c r="E123" s="534">
        <f t="shared" si="9"/>
        <v>0.132406487917908</v>
      </c>
      <c r="F123" s="534">
        <f t="shared" si="9"/>
        <v>0.09179048821065917</v>
      </c>
      <c r="G123" s="534">
        <f t="shared" si="9"/>
        <v>0.024223339187306972</v>
      </c>
      <c r="H123" s="556"/>
      <c r="I123" s="534">
        <f t="shared" si="10"/>
        <v>0.0757314974182444</v>
      </c>
      <c r="K123" s="534">
        <f t="shared" si="11"/>
        <v>0.1159560984817841</v>
      </c>
    </row>
    <row r="124" spans="1:11" s="220" customFormat="1" ht="12.75">
      <c r="A124" s="559" t="s">
        <v>178</v>
      </c>
      <c r="C124" s="534">
        <f t="shared" si="9"/>
        <v>0.121765601217656</v>
      </c>
      <c r="D124" s="534">
        <f t="shared" si="9"/>
        <v>0.26525198938992045</v>
      </c>
      <c r="E124" s="534">
        <f t="shared" si="9"/>
        <v>0.14603870025556773</v>
      </c>
      <c r="F124" s="534">
        <f t="shared" si="9"/>
        <v>0.08876396183149642</v>
      </c>
      <c r="G124" s="534">
        <f t="shared" si="9"/>
        <v>0.014796182584893097</v>
      </c>
      <c r="H124" s="556"/>
      <c r="I124" s="534">
        <f t="shared" si="10"/>
        <v>0.07871359496232992</v>
      </c>
      <c r="K124" s="534">
        <f t="shared" si="11"/>
        <v>0.11399868189024065</v>
      </c>
    </row>
    <row r="125" spans="1:11" s="220" customFormat="1" ht="12.75">
      <c r="A125" s="559" t="s">
        <v>89</v>
      </c>
      <c r="C125" s="534">
        <f t="shared" si="9"/>
        <v>0.06557377049180328</v>
      </c>
      <c r="D125" s="534">
        <f t="shared" si="9"/>
        <v>0.23462376403552873</v>
      </c>
      <c r="E125" s="534">
        <f t="shared" si="9"/>
        <v>0.2887897085849304</v>
      </c>
      <c r="F125" s="534">
        <f t="shared" si="9"/>
        <v>0.15039478631407444</v>
      </c>
      <c r="G125" s="534">
        <f t="shared" si="9"/>
        <v>0.05824111822947001</v>
      </c>
      <c r="H125" s="556"/>
      <c r="I125" s="534">
        <f t="shared" si="10"/>
        <v>0.1087378640776699</v>
      </c>
      <c r="K125" s="534">
        <f t="shared" si="11"/>
        <v>0.1621684234912545</v>
      </c>
    </row>
    <row r="126" spans="1:11" s="220" customFormat="1" ht="12.75">
      <c r="A126" s="559" t="s">
        <v>129</v>
      </c>
      <c r="C126" s="534">
        <f t="shared" si="9"/>
        <v>0.04859086491739553</v>
      </c>
      <c r="D126" s="534">
        <f t="shared" si="9"/>
        <v>0.24055469081647093</v>
      </c>
      <c r="E126" s="534">
        <f t="shared" si="9"/>
        <v>0.10768899418479431</v>
      </c>
      <c r="F126" s="534">
        <f t="shared" si="9"/>
        <v>0.051717450329698746</v>
      </c>
      <c r="G126" s="534">
        <f t="shared" si="9"/>
        <v>0.026717727212005167</v>
      </c>
      <c r="H126" s="556"/>
      <c r="I126" s="534">
        <f t="shared" si="10"/>
        <v>0.05415758536424278</v>
      </c>
      <c r="K126" s="534">
        <f t="shared" si="11"/>
        <v>0.08436148898028051</v>
      </c>
    </row>
    <row r="127" spans="1:11" s="220" customFormat="1" ht="12.75">
      <c r="A127" s="559" t="s">
        <v>88</v>
      </c>
      <c r="C127" s="534">
        <f t="shared" si="9"/>
        <v>0.0995405819295559</v>
      </c>
      <c r="D127" s="534">
        <f t="shared" si="9"/>
        <v>0.47443841982958945</v>
      </c>
      <c r="E127" s="534">
        <f t="shared" si="9"/>
        <v>0.6654214335745973</v>
      </c>
      <c r="F127" s="534">
        <f t="shared" si="9"/>
        <v>0.22002200220022003</v>
      </c>
      <c r="G127" s="534">
        <f t="shared" si="9"/>
        <v>0.04835297673012995</v>
      </c>
      <c r="H127" s="556"/>
      <c r="I127" s="534">
        <f t="shared" si="10"/>
        <v>0.1983695652173913</v>
      </c>
      <c r="K127" s="534">
        <f t="shared" si="11"/>
        <v>0.28869797214562326</v>
      </c>
    </row>
    <row r="128" spans="1:11" s="220" customFormat="1" ht="12.75">
      <c r="A128" s="559" t="s">
        <v>87</v>
      </c>
      <c r="C128" s="534">
        <f t="shared" si="9"/>
        <v>0.14560857766893903</v>
      </c>
      <c r="D128" s="534">
        <f t="shared" si="9"/>
        <v>0.30710734132787365</v>
      </c>
      <c r="E128" s="534">
        <f t="shared" si="9"/>
        <v>0.241782280812849</v>
      </c>
      <c r="F128" s="534">
        <f t="shared" si="9"/>
        <v>0.12793858947705103</v>
      </c>
      <c r="G128" s="534">
        <f t="shared" si="9"/>
        <v>0.024641163062896567</v>
      </c>
      <c r="H128" s="556"/>
      <c r="I128" s="534">
        <f t="shared" si="10"/>
        <v>0.10921835520417313</v>
      </c>
      <c r="K128" s="534">
        <f t="shared" si="11"/>
        <v>0.16513037906048209</v>
      </c>
    </row>
    <row r="129" spans="1:11" s="220" customFormat="1" ht="12.75">
      <c r="A129" s="559" t="s">
        <v>86</v>
      </c>
      <c r="C129" s="534">
        <f t="shared" si="9"/>
        <v>0</v>
      </c>
      <c r="D129" s="534">
        <f t="shared" si="9"/>
        <v>0.22484541877459246</v>
      </c>
      <c r="E129" s="534">
        <f t="shared" si="9"/>
        <v>0.07429972509101716</v>
      </c>
      <c r="F129" s="534">
        <f t="shared" si="9"/>
        <v>0.011580775911986103</v>
      </c>
      <c r="G129" s="534">
        <f t="shared" si="9"/>
        <v>0.013651877133105802</v>
      </c>
      <c r="H129" s="556"/>
      <c r="I129" s="534">
        <f t="shared" si="10"/>
        <v>0.03428571428571429</v>
      </c>
      <c r="K129" s="534">
        <f t="shared" si="11"/>
        <v>0.05061708177636182</v>
      </c>
    </row>
    <row r="130" spans="1:11" s="220" customFormat="1" ht="12.75">
      <c r="A130" s="559" t="s">
        <v>85</v>
      </c>
      <c r="C130" s="534">
        <f t="shared" si="9"/>
        <v>0.06813729665275531</v>
      </c>
      <c r="D130" s="534">
        <f t="shared" si="9"/>
        <v>0.26473882496690765</v>
      </c>
      <c r="E130" s="534">
        <f t="shared" si="9"/>
        <v>0.16656256506350198</v>
      </c>
      <c r="F130" s="534">
        <f t="shared" si="9"/>
        <v>0.06315523556902868</v>
      </c>
      <c r="G130" s="534">
        <f t="shared" si="9"/>
        <v>0</v>
      </c>
      <c r="H130" s="556"/>
      <c r="I130" s="534">
        <f t="shared" si="10"/>
        <v>0.07005604483586869</v>
      </c>
      <c r="K130" s="534">
        <f t="shared" si="11"/>
        <v>0.10529738769569055</v>
      </c>
    </row>
    <row r="131" spans="1:11" s="220" customFormat="1" ht="12.75">
      <c r="A131" s="559" t="s">
        <v>84</v>
      </c>
      <c r="C131" s="534">
        <f aca="true" t="shared" si="12" ref="C131:G140">200*C17/C93</f>
        <v>0.017708517797060386</v>
      </c>
      <c r="D131" s="534">
        <f t="shared" si="12"/>
        <v>0.23514043109079033</v>
      </c>
      <c r="E131" s="534">
        <f t="shared" si="12"/>
        <v>0.09865175928970733</v>
      </c>
      <c r="F131" s="534">
        <f t="shared" si="12"/>
        <v>0.06754474839581223</v>
      </c>
      <c r="G131" s="534">
        <f t="shared" si="12"/>
        <v>0</v>
      </c>
      <c r="H131" s="556"/>
      <c r="I131" s="534">
        <f t="shared" si="10"/>
        <v>0.04625041295011562</v>
      </c>
      <c r="K131" s="534">
        <f t="shared" si="11"/>
        <v>0.07271719934900793</v>
      </c>
    </row>
    <row r="132" spans="1:11" s="220" customFormat="1" ht="12.75">
      <c r="A132" s="559" t="s">
        <v>179</v>
      </c>
      <c r="C132" s="534">
        <f t="shared" si="12"/>
        <v>0.06621025729305983</v>
      </c>
      <c r="D132" s="534">
        <f t="shared" si="12"/>
        <v>0.1533796618568378</v>
      </c>
      <c r="E132" s="534">
        <f t="shared" si="12"/>
        <v>0.24754689969876822</v>
      </c>
      <c r="F132" s="534">
        <f t="shared" si="12"/>
        <v>0.17753261369220283</v>
      </c>
      <c r="G132" s="534">
        <f t="shared" si="12"/>
        <v>0.10260052878734068</v>
      </c>
      <c r="H132" s="556"/>
      <c r="I132" s="534">
        <f t="shared" si="10"/>
        <v>0.1092187303845671</v>
      </c>
      <c r="K132" s="534">
        <f t="shared" si="11"/>
        <v>0.14951583255399428</v>
      </c>
    </row>
    <row r="133" spans="1:11" s="220" customFormat="1" ht="12.75">
      <c r="A133" s="559" t="s">
        <v>82</v>
      </c>
      <c r="C133" s="534">
        <f t="shared" si="12"/>
        <v>0.1422981145499822</v>
      </c>
      <c r="D133" s="534">
        <f t="shared" si="12"/>
        <v>0.07659900421294523</v>
      </c>
      <c r="E133" s="534">
        <f t="shared" si="12"/>
        <v>0</v>
      </c>
      <c r="F133" s="534">
        <f t="shared" si="12"/>
        <v>0.1454898157129001</v>
      </c>
      <c r="G133" s="534">
        <f t="shared" si="12"/>
        <v>0.0481811611659841</v>
      </c>
      <c r="H133" s="556"/>
      <c r="I133" s="534">
        <f t="shared" si="10"/>
        <v>0.05055976886962803</v>
      </c>
      <c r="K133" s="534">
        <f t="shared" si="11"/>
        <v>0.080594093604283</v>
      </c>
    </row>
    <row r="134" spans="1:11" s="220" customFormat="1" ht="12.75">
      <c r="A134" s="559" t="s">
        <v>81</v>
      </c>
      <c r="C134" s="534">
        <f t="shared" si="12"/>
        <v>0.10994447803859052</v>
      </c>
      <c r="D134" s="534">
        <f t="shared" si="12"/>
        <v>0.1570598397989634</v>
      </c>
      <c r="E134" s="534">
        <f t="shared" si="12"/>
        <v>0.14349018780333403</v>
      </c>
      <c r="F134" s="534">
        <f t="shared" si="12"/>
        <v>0.042360316855170076</v>
      </c>
      <c r="G134" s="534">
        <f t="shared" si="12"/>
        <v>0.020435271278226218</v>
      </c>
      <c r="H134" s="556"/>
      <c r="I134" s="534">
        <f t="shared" si="10"/>
        <v>0.06528</v>
      </c>
      <c r="K134" s="534">
        <f t="shared" si="11"/>
        <v>0.09407879579141387</v>
      </c>
    </row>
    <row r="135" spans="1:11" s="220" customFormat="1" ht="12.75">
      <c r="A135" s="559" t="s">
        <v>37</v>
      </c>
      <c r="C135" s="534">
        <f t="shared" si="12"/>
        <v>0.06878022568511553</v>
      </c>
      <c r="D135" s="534">
        <f t="shared" si="12"/>
        <v>0.33192226284394843</v>
      </c>
      <c r="E135" s="534">
        <f t="shared" si="12"/>
        <v>0.24306178152331998</v>
      </c>
      <c r="F135" s="534">
        <f t="shared" si="12"/>
        <v>0.09595335190891813</v>
      </c>
      <c r="G135" s="534">
        <f t="shared" si="12"/>
        <v>0.012497136072983275</v>
      </c>
      <c r="H135" s="556"/>
      <c r="I135" s="534">
        <f t="shared" si="10"/>
        <v>0.09745414727621134</v>
      </c>
      <c r="K135" s="534">
        <f t="shared" si="11"/>
        <v>0.14553135577011037</v>
      </c>
    </row>
    <row r="136" spans="1:11" s="220" customFormat="1" ht="12.75">
      <c r="A136" s="559" t="s">
        <v>80</v>
      </c>
      <c r="C136" s="534">
        <f t="shared" si="12"/>
        <v>0.09067617009162511</v>
      </c>
      <c r="D136" s="534">
        <f t="shared" si="12"/>
        <v>0.2649292540769669</v>
      </c>
      <c r="E136" s="534">
        <f t="shared" si="12"/>
        <v>0.5542244488007938</v>
      </c>
      <c r="F136" s="534">
        <f t="shared" si="12"/>
        <v>0.2983286260988641</v>
      </c>
      <c r="G136" s="534">
        <f t="shared" si="12"/>
        <v>0.12011811614754508</v>
      </c>
      <c r="H136" s="556"/>
      <c r="I136" s="534">
        <f t="shared" si="10"/>
        <v>0.192223383806023</v>
      </c>
      <c r="K136" s="534">
        <f t="shared" si="11"/>
        <v>0.26832888097358265</v>
      </c>
    </row>
    <row r="137" spans="1:11" s="220" customFormat="1" ht="12.75">
      <c r="A137" s="559" t="s">
        <v>79</v>
      </c>
      <c r="C137" s="534">
        <f t="shared" si="12"/>
        <v>0.09575486753909991</v>
      </c>
      <c r="D137" s="534">
        <f t="shared" si="12"/>
        <v>0.1569489131287766</v>
      </c>
      <c r="E137" s="534">
        <f t="shared" si="12"/>
        <v>0.1308301170929548</v>
      </c>
      <c r="F137" s="534">
        <f t="shared" si="12"/>
        <v>0.04988360492184902</v>
      </c>
      <c r="G137" s="534">
        <f t="shared" si="12"/>
        <v>0.035740878629932984</v>
      </c>
      <c r="H137" s="556"/>
      <c r="I137" s="534">
        <f t="shared" si="10"/>
        <v>0.05929618012288918</v>
      </c>
      <c r="K137" s="534">
        <f t="shared" si="11"/>
        <v>0.08886943488324281</v>
      </c>
    </row>
    <row r="138" spans="1:11" s="220" customFormat="1" ht="12.75">
      <c r="A138" s="559" t="s">
        <v>78</v>
      </c>
      <c r="C138" s="534">
        <f t="shared" si="12"/>
        <v>0.09953219866626854</v>
      </c>
      <c r="D138" s="534">
        <f t="shared" si="12"/>
        <v>0.4212393304511695</v>
      </c>
      <c r="E138" s="534">
        <f t="shared" si="12"/>
        <v>0.46464083263637207</v>
      </c>
      <c r="F138" s="534">
        <f t="shared" si="12"/>
        <v>0.21184837709011123</v>
      </c>
      <c r="G138" s="534">
        <f t="shared" si="12"/>
        <v>0.037456690701376534</v>
      </c>
      <c r="H138" s="556"/>
      <c r="I138" s="534">
        <f t="shared" si="10"/>
        <v>0.1649839940901256</v>
      </c>
      <c r="K138" s="534">
        <f t="shared" si="11"/>
        <v>0.2419730107026524</v>
      </c>
    </row>
    <row r="139" spans="1:11" s="220" customFormat="1" ht="12.75">
      <c r="A139" s="559" t="s">
        <v>77</v>
      </c>
      <c r="C139" s="534">
        <f t="shared" si="12"/>
        <v>0.06030756859985928</v>
      </c>
      <c r="D139" s="534">
        <f t="shared" si="12"/>
        <v>0.21689621516104543</v>
      </c>
      <c r="E139" s="534">
        <f t="shared" si="12"/>
        <v>0.20623872131992782</v>
      </c>
      <c r="F139" s="534">
        <f t="shared" si="12"/>
        <v>0.09468949735658487</v>
      </c>
      <c r="G139" s="534">
        <f t="shared" si="12"/>
        <v>0.053528414666785616</v>
      </c>
      <c r="H139" s="556"/>
      <c r="I139" s="534">
        <f t="shared" si="10"/>
        <v>0.08627920910724984</v>
      </c>
      <c r="K139" s="534">
        <f t="shared" si="11"/>
        <v>0.12433944668946223</v>
      </c>
    </row>
    <row r="140" spans="1:11" s="220" customFormat="1" ht="12.75">
      <c r="A140" s="559" t="s">
        <v>76</v>
      </c>
      <c r="C140" s="534">
        <f t="shared" si="12"/>
        <v>0.10828370330265295</v>
      </c>
      <c r="D140" s="534">
        <f t="shared" si="12"/>
        <v>0.23032629558541268</v>
      </c>
      <c r="E140" s="534">
        <f t="shared" si="12"/>
        <v>0.11026226667716783</v>
      </c>
      <c r="F140" s="534">
        <f t="shared" si="12"/>
        <v>0.0723589001447178</v>
      </c>
      <c r="G140" s="534">
        <f t="shared" si="12"/>
        <v>0.016105653084232566</v>
      </c>
      <c r="H140" s="556"/>
      <c r="I140" s="534">
        <f t="shared" si="10"/>
        <v>0.06633144324382155</v>
      </c>
      <c r="K140" s="534">
        <f t="shared" si="11"/>
        <v>0.10258616410477026</v>
      </c>
    </row>
    <row r="141" spans="1:11" s="220" customFormat="1" ht="12.75">
      <c r="A141" s="559" t="s">
        <v>75</v>
      </c>
      <c r="C141" s="534">
        <f aca="true" t="shared" si="13" ref="C141:G150">200*C27/C103</f>
        <v>0.09556803249313105</v>
      </c>
      <c r="D141" s="534">
        <f t="shared" si="13"/>
        <v>0.26540019555803884</v>
      </c>
      <c r="E141" s="534">
        <f t="shared" si="13"/>
        <v>0.3731548043681062</v>
      </c>
      <c r="F141" s="534">
        <f t="shared" si="13"/>
        <v>0.12443168222062695</v>
      </c>
      <c r="G141" s="534">
        <f t="shared" si="13"/>
        <v>0.03127280308558324</v>
      </c>
      <c r="H141" s="556"/>
      <c r="I141" s="534">
        <f t="shared" si="10"/>
        <v>0.11152147150409153</v>
      </c>
      <c r="K141" s="534">
        <f t="shared" si="11"/>
        <v>0.17232890201870998</v>
      </c>
    </row>
    <row r="142" spans="1:11" s="220" customFormat="1" ht="12.75">
      <c r="A142" s="559" t="s">
        <v>74</v>
      </c>
      <c r="C142" s="534">
        <f t="shared" si="13"/>
        <v>0.07086000425160026</v>
      </c>
      <c r="D142" s="534">
        <f t="shared" si="13"/>
        <v>0.26912904273583593</v>
      </c>
      <c r="E142" s="534">
        <f t="shared" si="13"/>
        <v>0.21328826109702603</v>
      </c>
      <c r="F142" s="534">
        <f t="shared" si="13"/>
        <v>0.14626240265644147</v>
      </c>
      <c r="G142" s="534">
        <f t="shared" si="13"/>
        <v>0.03927151342594865</v>
      </c>
      <c r="H142" s="556"/>
      <c r="I142" s="534">
        <f t="shared" si="10"/>
        <v>0.10304394172687434</v>
      </c>
      <c r="K142" s="534">
        <f t="shared" si="11"/>
        <v>0.1510113788398617</v>
      </c>
    </row>
    <row r="143" spans="1:11" s="220" customFormat="1" ht="12.75">
      <c r="A143" s="559" t="s">
        <v>73</v>
      </c>
      <c r="C143" s="534">
        <f t="shared" si="13"/>
        <v>0.16286644951140064</v>
      </c>
      <c r="D143" s="534">
        <f t="shared" si="13"/>
        <v>0.09332711152589827</v>
      </c>
      <c r="E143" s="534">
        <f t="shared" si="13"/>
        <v>0.0723589001447178</v>
      </c>
      <c r="F143" s="534">
        <f t="shared" si="13"/>
        <v>0</v>
      </c>
      <c r="G143" s="534">
        <f t="shared" si="13"/>
        <v>0</v>
      </c>
      <c r="H143" s="556"/>
      <c r="I143" s="534">
        <f t="shared" si="10"/>
        <v>0.03734827264239029</v>
      </c>
      <c r="K143" s="534">
        <f t="shared" si="11"/>
        <v>0.05785781442106024</v>
      </c>
    </row>
    <row r="144" spans="1:11" s="220" customFormat="1" ht="12.75">
      <c r="A144" s="559" t="s">
        <v>180</v>
      </c>
      <c r="C144" s="534">
        <f t="shared" si="13"/>
        <v>0.049288398743145834</v>
      </c>
      <c r="D144" s="534">
        <f t="shared" si="13"/>
        <v>0.08926294312675338</v>
      </c>
      <c r="E144" s="534">
        <f t="shared" si="13"/>
        <v>0.10555203715431707</v>
      </c>
      <c r="F144" s="534">
        <f t="shared" si="13"/>
        <v>0.01793882859449278</v>
      </c>
      <c r="G144" s="534">
        <f t="shared" si="13"/>
        <v>0</v>
      </c>
      <c r="H144" s="556"/>
      <c r="I144" s="534">
        <f t="shared" si="10"/>
        <v>0.03268641470888662</v>
      </c>
      <c r="K144" s="534">
        <f t="shared" si="11"/>
        <v>0.04907190100277363</v>
      </c>
    </row>
    <row r="145" spans="1:11" s="220" customFormat="1" ht="12.75">
      <c r="A145" s="559" t="s">
        <v>71</v>
      </c>
      <c r="C145" s="534">
        <f t="shared" si="13"/>
        <v>0.13831896352989995</v>
      </c>
      <c r="D145" s="534">
        <f t="shared" si="13"/>
        <v>0.28837835239834664</v>
      </c>
      <c r="E145" s="534">
        <f t="shared" si="13"/>
        <v>0.3282859370511716</v>
      </c>
      <c r="F145" s="534">
        <f t="shared" si="13"/>
        <v>0.11585807385952208</v>
      </c>
      <c r="G145" s="534">
        <f t="shared" si="13"/>
        <v>0.03630258202114625</v>
      </c>
      <c r="H145" s="556"/>
      <c r="I145" s="534">
        <f t="shared" si="10"/>
        <v>0.12364052661705781</v>
      </c>
      <c r="K145" s="534">
        <f t="shared" si="11"/>
        <v>0.18022502381544958</v>
      </c>
    </row>
    <row r="146" spans="1:11" s="220" customFormat="1" ht="12.75">
      <c r="A146" s="559" t="s">
        <v>70</v>
      </c>
      <c r="C146" s="534">
        <f t="shared" si="13"/>
        <v>0.08529512111907199</v>
      </c>
      <c r="D146" s="534">
        <f t="shared" si="13"/>
        <v>0.2379535990481856</v>
      </c>
      <c r="E146" s="534">
        <f t="shared" si="13"/>
        <v>0.1315270288044193</v>
      </c>
      <c r="F146" s="534">
        <f t="shared" si="13"/>
        <v>0.06675567423230974</v>
      </c>
      <c r="G146" s="534">
        <f t="shared" si="13"/>
        <v>0</v>
      </c>
      <c r="H146" s="556"/>
      <c r="I146" s="534">
        <f t="shared" si="10"/>
        <v>0.06498068141903758</v>
      </c>
      <c r="K146" s="534">
        <f t="shared" si="11"/>
        <v>0.0917380184588013</v>
      </c>
    </row>
    <row r="147" spans="1:11" s="220" customFormat="1" ht="12.75">
      <c r="A147" s="559" t="s">
        <v>69</v>
      </c>
      <c r="C147" s="534">
        <f t="shared" si="13"/>
        <v>0.0721240533717995</v>
      </c>
      <c r="D147" s="534">
        <f t="shared" si="13"/>
        <v>0.14930944382232175</v>
      </c>
      <c r="E147" s="534">
        <f t="shared" si="13"/>
        <v>0.1892744479495268</v>
      </c>
      <c r="F147" s="534">
        <f t="shared" si="13"/>
        <v>0</v>
      </c>
      <c r="G147" s="534">
        <f t="shared" si="13"/>
        <v>0.06325110689437065</v>
      </c>
      <c r="H147" s="556"/>
      <c r="I147" s="534">
        <f t="shared" si="10"/>
        <v>0.060240963855421686</v>
      </c>
      <c r="K147" s="534">
        <f t="shared" si="11"/>
        <v>0.091683038637852</v>
      </c>
    </row>
    <row r="148" spans="1:11" s="220" customFormat="1" ht="12.75">
      <c r="A148" s="559" t="s">
        <v>68</v>
      </c>
      <c r="C148" s="534">
        <f t="shared" si="13"/>
        <v>0.07912018355882586</v>
      </c>
      <c r="D148" s="534">
        <f t="shared" si="13"/>
        <v>0.2733485193621868</v>
      </c>
      <c r="E148" s="534">
        <f t="shared" si="13"/>
        <v>0.23873051537705378</v>
      </c>
      <c r="F148" s="534">
        <f t="shared" si="13"/>
        <v>0.15054136992646633</v>
      </c>
      <c r="G148" s="534">
        <f t="shared" si="13"/>
        <v>0.02457002457002457</v>
      </c>
      <c r="H148" s="556"/>
      <c r="I148" s="534">
        <f t="shared" si="10"/>
        <v>0.09205169056470172</v>
      </c>
      <c r="K148" s="534">
        <f t="shared" si="11"/>
        <v>0.14564398448331395</v>
      </c>
    </row>
    <row r="149" spans="1:11" s="220" customFormat="1" ht="12.75">
      <c r="A149" s="559" t="s">
        <v>67</v>
      </c>
      <c r="C149" s="534">
        <f t="shared" si="13"/>
        <v>0.07591779187679627</v>
      </c>
      <c r="D149" s="534">
        <f t="shared" si="13"/>
        <v>0.25698507299469625</v>
      </c>
      <c r="E149" s="534">
        <f t="shared" si="13"/>
        <v>0.26177429731348584</v>
      </c>
      <c r="F149" s="534">
        <f t="shared" si="13"/>
        <v>0.06893056259503294</v>
      </c>
      <c r="G149" s="534">
        <f t="shared" si="13"/>
        <v>0.029249031125843955</v>
      </c>
      <c r="H149" s="556"/>
      <c r="I149" s="534">
        <f t="shared" si="10"/>
        <v>0.09238611022618669</v>
      </c>
      <c r="K149" s="534">
        <f t="shared" si="11"/>
        <v>0.13691482078998893</v>
      </c>
    </row>
    <row r="150" spans="1:11" s="220" customFormat="1" ht="12.75">
      <c r="A150" s="559" t="s">
        <v>66</v>
      </c>
      <c r="C150" s="534">
        <f t="shared" si="13"/>
        <v>0.058050939699586385</v>
      </c>
      <c r="D150" s="534">
        <f t="shared" si="13"/>
        <v>0.23290281600677534</v>
      </c>
      <c r="E150" s="534">
        <f t="shared" si="13"/>
        <v>0.1336675020885547</v>
      </c>
      <c r="F150" s="534">
        <f t="shared" si="13"/>
        <v>0.13340250500259393</v>
      </c>
      <c r="G150" s="534">
        <f t="shared" si="13"/>
        <v>0.035739814152966405</v>
      </c>
      <c r="H150" s="556"/>
      <c r="I150" s="534">
        <f t="shared" si="10"/>
        <v>0.07527953060998561</v>
      </c>
      <c r="K150" s="534">
        <f t="shared" si="11"/>
        <v>0.11355666143415384</v>
      </c>
    </row>
    <row r="151" spans="1:11" s="220" customFormat="1" ht="12.75">
      <c r="A151" s="559" t="s">
        <v>65</v>
      </c>
      <c r="C151" s="534">
        <f aca="true" t="shared" si="14" ref="C151:G152">200*C37/C113</f>
        <v>0.0690667357334024</v>
      </c>
      <c r="D151" s="534">
        <f t="shared" si="14"/>
        <v>0.47636496885305973</v>
      </c>
      <c r="E151" s="534">
        <f t="shared" si="14"/>
        <v>0.359447757536149</v>
      </c>
      <c r="F151" s="534">
        <f t="shared" si="14"/>
        <v>0.23824539275453718</v>
      </c>
      <c r="G151" s="534">
        <f t="shared" si="14"/>
        <v>0.06843455945252352</v>
      </c>
      <c r="H151" s="556"/>
      <c r="I151" s="534">
        <f t="shared" si="10"/>
        <v>0.16554464187175807</v>
      </c>
      <c r="K151" s="534">
        <f t="shared" si="11"/>
        <v>0.24052322037528212</v>
      </c>
    </row>
    <row r="152" spans="1:11" s="220" customFormat="1" ht="12.75">
      <c r="A152" s="559" t="s">
        <v>64</v>
      </c>
      <c r="C152" s="534">
        <f t="shared" si="14"/>
        <v>0.07467562774199571</v>
      </c>
      <c r="D152" s="534">
        <f t="shared" si="14"/>
        <v>0.23075503045966403</v>
      </c>
      <c r="E152" s="534">
        <f t="shared" si="14"/>
        <v>0.1534526854219949</v>
      </c>
      <c r="F152" s="534">
        <f t="shared" si="14"/>
        <v>0.10395782282616767</v>
      </c>
      <c r="G152" s="534">
        <f t="shared" si="14"/>
        <v>0.038797284190106696</v>
      </c>
      <c r="H152" s="556"/>
      <c r="I152" s="534">
        <f t="shared" si="10"/>
        <v>0.08556759840273816</v>
      </c>
      <c r="K152" s="534">
        <f t="shared" si="11"/>
        <v>0.12201528580386042</v>
      </c>
    </row>
    <row r="154" ht="12">
      <c r="A154" s="465" t="s">
        <v>316</v>
      </c>
    </row>
  </sheetData>
  <sheetProtection/>
  <mergeCells count="6">
    <mergeCell ref="A1:K1"/>
    <mergeCell ref="B3:H3"/>
    <mergeCell ref="A40:I40"/>
    <mergeCell ref="A78:H78"/>
    <mergeCell ref="A116:L116"/>
    <mergeCell ref="M1:O1"/>
  </mergeCells>
  <hyperlinks>
    <hyperlink ref="M1:O1" location="Contents!A1" display="Back to contents"/>
  </hyperlinks>
  <printOptions/>
  <pageMargins left="0.1968503937007874" right="0.1968503937007874" top="0.2755905511811024" bottom="0.31496062992125984" header="0.15748031496062992" footer="0.1968503937007874"/>
  <pageSetup fitToHeight="2" fitToWidth="1" horizontalDpi="600" verticalDpi="600" orientation="landscape" paperSize="9" scale="52" r:id="rId1"/>
  <ignoredErrors>
    <ignoredError sqref="K5:K38" formulaRange="1"/>
  </ignoredErrors>
</worksheet>
</file>

<file path=xl/worksheets/sheet41.xml><?xml version="1.0" encoding="utf-8"?>
<worksheet xmlns="http://schemas.openxmlformats.org/spreadsheetml/2006/main" xmlns:r="http://schemas.openxmlformats.org/officeDocument/2006/relationships">
  <sheetPr>
    <tabColor indexed="34"/>
  </sheetPr>
  <dimension ref="A1:K38"/>
  <sheetViews>
    <sheetView zoomScalePageLayoutView="0" workbookViewId="0" topLeftCell="A1">
      <selection activeCell="A1" sqref="A1:E1"/>
    </sheetView>
  </sheetViews>
  <sheetFormatPr defaultColWidth="9.33203125" defaultRowHeight="11.25"/>
  <cols>
    <col min="1" max="1" width="32" style="0" customWidth="1"/>
    <col min="2" max="2" width="11.5" style="0" customWidth="1"/>
  </cols>
  <sheetData>
    <row r="1" spans="1:11" ht="15.75">
      <c r="A1" s="791" t="s">
        <v>305</v>
      </c>
      <c r="B1" s="791"/>
      <c r="C1" s="791"/>
      <c r="D1" s="791"/>
      <c r="E1" s="791"/>
      <c r="I1" s="582" t="s">
        <v>710</v>
      </c>
      <c r="J1" s="582"/>
      <c r="K1" s="582"/>
    </row>
    <row r="2" ht="11.25">
      <c r="A2" s="302"/>
    </row>
    <row r="3" spans="1:8" s="217" customFormat="1" ht="12.75">
      <c r="A3" s="790" t="s">
        <v>302</v>
      </c>
      <c r="B3" s="790"/>
      <c r="C3" s="790"/>
      <c r="D3" s="790"/>
      <c r="F3" s="790" t="s">
        <v>693</v>
      </c>
      <c r="G3" s="790"/>
      <c r="H3" s="790"/>
    </row>
    <row r="4" spans="2:7" s="217" customFormat="1" ht="12.75">
      <c r="B4" s="217" t="s">
        <v>294</v>
      </c>
      <c r="C4" s="217" t="s">
        <v>301</v>
      </c>
      <c r="D4" s="217" t="s">
        <v>300</v>
      </c>
      <c r="F4" s="217" t="s">
        <v>299</v>
      </c>
      <c r="G4" s="217" t="s">
        <v>298</v>
      </c>
    </row>
    <row r="5" spans="1:7" s="217" customFormat="1" ht="12.75">
      <c r="A5" s="217" t="s">
        <v>181</v>
      </c>
      <c r="B5" s="534">
        <f>'C5 - per problem drug user'!J11</f>
        <v>9.130872483221477</v>
      </c>
      <c r="C5" s="534">
        <f>'C5 - per problem drug user'!L11</f>
        <v>8.921311475409835</v>
      </c>
      <c r="D5" s="534">
        <f>'C5 - per problem drug user'!M11</f>
        <v>9.334476843910807</v>
      </c>
      <c r="E5" s="220"/>
      <c r="F5" s="534">
        <f aca="true" t="shared" si="0" ref="F5:F36">B5-C5</f>
        <v>0.2095610078116419</v>
      </c>
      <c r="G5" s="534">
        <f aca="true" t="shared" si="1" ref="G5:G36">D5-B5</f>
        <v>0.2036043606893294</v>
      </c>
    </row>
    <row r="6" spans="1:7" s="217" customFormat="1" ht="12.75">
      <c r="A6" s="520" t="str">
        <f>'C5 - per problem drug user'!A13</f>
        <v>Aberdeen City</v>
      </c>
      <c r="B6" s="534">
        <f>'C5 - per problem drug user'!J13</f>
        <v>7.9375</v>
      </c>
      <c r="C6" s="534">
        <f>'C5 - per problem drug user'!L13</f>
        <v>7.257142857142857</v>
      </c>
      <c r="D6" s="534">
        <f>'C5 - per problem drug user'!M13</f>
        <v>8.758620689655173</v>
      </c>
      <c r="E6" s="220"/>
      <c r="F6" s="534">
        <f t="shared" si="0"/>
        <v>0.6803571428571429</v>
      </c>
      <c r="G6" s="534">
        <f t="shared" si="1"/>
        <v>0.8211206896551726</v>
      </c>
    </row>
    <row r="7" spans="1:7" s="217" customFormat="1" ht="12.75">
      <c r="A7" s="520" t="str">
        <f>'C5 - per problem drug user'!A14</f>
        <v>Aberdeenshire</v>
      </c>
      <c r="B7" s="534">
        <f>'C5 - per problem drug user'!J14</f>
        <v>11</v>
      </c>
      <c r="C7" s="534">
        <f>'C5 - per problem drug user'!L14</f>
        <v>10.266666666666667</v>
      </c>
      <c r="D7" s="534">
        <f>'C5 - per problem drug user'!M14</f>
        <v>12.833333333333334</v>
      </c>
      <c r="E7" s="220"/>
      <c r="F7" s="534">
        <f t="shared" si="0"/>
        <v>0.7333333333333325</v>
      </c>
      <c r="G7" s="534">
        <f t="shared" si="1"/>
        <v>1.833333333333334</v>
      </c>
    </row>
    <row r="8" spans="1:7" s="217" customFormat="1" ht="12.75">
      <c r="A8" s="520" t="str">
        <f>'C5 - per problem drug user'!A15</f>
        <v>Angus</v>
      </c>
      <c r="B8" s="534">
        <f>'C5 - per problem drug user'!J15</f>
        <v>8</v>
      </c>
      <c r="C8" s="534">
        <f>'C5 - per problem drug user'!L15</f>
        <v>7.333333333333333</v>
      </c>
      <c r="D8" s="534">
        <f>'C5 - per problem drug user'!M15</f>
        <v>9.263157894736842</v>
      </c>
      <c r="E8" s="220"/>
      <c r="F8" s="534">
        <f t="shared" si="0"/>
        <v>0.666666666666667</v>
      </c>
      <c r="G8" s="534">
        <f t="shared" si="1"/>
        <v>1.2631578947368425</v>
      </c>
    </row>
    <row r="9" spans="1:7" s="217" customFormat="1" ht="12.75">
      <c r="A9" s="520" t="str">
        <f>'C5 - per problem drug user'!A16</f>
        <v>Argyll &amp; Bute</v>
      </c>
      <c r="B9" s="534">
        <f>'C5 - per problem drug user'!J16</f>
        <v>9.090909090909092</v>
      </c>
      <c r="C9" s="534">
        <f>'C5 - per problem drug user'!L16</f>
        <v>7</v>
      </c>
      <c r="D9" s="534">
        <f>'C5 - per problem drug user'!M16</f>
        <v>11.864406779661017</v>
      </c>
      <c r="E9" s="220"/>
      <c r="F9" s="534">
        <f t="shared" si="0"/>
        <v>2.0909090909090917</v>
      </c>
      <c r="G9" s="534">
        <f t="shared" si="1"/>
        <v>2.7734976887519256</v>
      </c>
    </row>
    <row r="10" spans="1:7" s="217" customFormat="1" ht="12.75">
      <c r="A10" s="520" t="str">
        <f>'C5 - per problem drug user'!A17</f>
        <v>Clackmannanshire</v>
      </c>
      <c r="B10" s="534">
        <f>'C5 - per problem drug user'!J17</f>
        <v>11.666666666666666</v>
      </c>
      <c r="C10" s="534">
        <f>'C5 - per problem drug user'!L17</f>
        <v>10.181818181818182</v>
      </c>
      <c r="D10" s="534">
        <f>'C5 - per problem drug user'!M17</f>
        <v>13.023255813953488</v>
      </c>
      <c r="E10" s="220"/>
      <c r="F10" s="534">
        <f t="shared" si="0"/>
        <v>1.4848484848484844</v>
      </c>
      <c r="G10" s="534">
        <f t="shared" si="1"/>
        <v>1.3565891472868223</v>
      </c>
    </row>
    <row r="11" spans="1:7" s="217" customFormat="1" ht="12.75">
      <c r="A11" s="520" t="str">
        <f>'C5 - per problem drug user'!A18</f>
        <v>Dumfries &amp; Galloway</v>
      </c>
      <c r="B11" s="534">
        <f>'C5 - per problem drug user'!J18</f>
        <v>6.3076923076923075</v>
      </c>
      <c r="C11" s="534">
        <f>'C5 - per problem drug user'!L18</f>
        <v>5.466666666666667</v>
      </c>
      <c r="D11" s="534">
        <f>'C5 - per problem drug user'!M18</f>
        <v>6.833333333333333</v>
      </c>
      <c r="E11" s="220"/>
      <c r="F11" s="534">
        <f t="shared" si="0"/>
        <v>0.8410256410256407</v>
      </c>
      <c r="G11" s="534">
        <f t="shared" si="1"/>
        <v>0.5256410256410255</v>
      </c>
    </row>
    <row r="12" spans="1:7" s="217" customFormat="1" ht="12.75">
      <c r="A12" s="520" t="str">
        <f>'C5 - per problem drug user'!A19</f>
        <v>Dundee City</v>
      </c>
      <c r="B12" s="534">
        <f>'C5 - per problem drug user'!J19</f>
        <v>10.428571428571429</v>
      </c>
      <c r="C12" s="534">
        <f>'C5 - per problem drug user'!L19</f>
        <v>9.733333333333333</v>
      </c>
      <c r="D12" s="534">
        <f>'C5 - per problem drug user'!M19</f>
        <v>11.23076923076923</v>
      </c>
      <c r="E12" s="220"/>
      <c r="F12" s="534">
        <f t="shared" si="0"/>
        <v>0.6952380952380963</v>
      </c>
      <c r="G12" s="534">
        <f t="shared" si="1"/>
        <v>0.8021978021978011</v>
      </c>
    </row>
    <row r="13" spans="1:7" s="217" customFormat="1" ht="12.75">
      <c r="A13" s="520" t="str">
        <f>'C5 - per problem drug user'!A20</f>
        <v>East Ayrshire</v>
      </c>
      <c r="B13" s="534">
        <f>'C5 - per problem drug user'!J20</f>
        <v>6.090909090909091</v>
      </c>
      <c r="C13" s="534">
        <f>'C5 - per problem drug user'!L20</f>
        <v>5.583333333333333</v>
      </c>
      <c r="D13" s="534">
        <f>'C5 - per problem drug user'!M20</f>
        <v>6.7</v>
      </c>
      <c r="E13" s="220"/>
      <c r="F13" s="534">
        <f t="shared" si="0"/>
        <v>0.5075757575757578</v>
      </c>
      <c r="G13" s="534">
        <f t="shared" si="1"/>
        <v>0.6090909090909093</v>
      </c>
    </row>
    <row r="14" spans="1:7" s="217" customFormat="1" ht="12.75">
      <c r="A14" s="520" t="str">
        <f>'C5 - per problem drug user'!A21</f>
        <v>East Dunbartonshire</v>
      </c>
      <c r="B14" s="534">
        <f>'C5 - per problem drug user'!J21</f>
        <v>7.659574468085107</v>
      </c>
      <c r="C14" s="534">
        <f>'C5 - per problem drug user'!L21</f>
        <v>5.373134328358209</v>
      </c>
      <c r="D14" s="534">
        <f>'C5 - per problem drug user'!M21</f>
        <v>10</v>
      </c>
      <c r="E14" s="220"/>
      <c r="F14" s="534">
        <f t="shared" si="0"/>
        <v>2.2864401397268974</v>
      </c>
      <c r="G14" s="534">
        <f t="shared" si="1"/>
        <v>2.340425531914893</v>
      </c>
    </row>
    <row r="15" spans="1:7" s="217" customFormat="1" ht="12.75">
      <c r="A15" s="520" t="str">
        <f>'C5 - per problem drug user'!A22</f>
        <v>East Lothian</v>
      </c>
      <c r="B15" s="534">
        <f>'C5 - per problem drug user'!J22</f>
        <v>8.641975308641975</v>
      </c>
      <c r="C15" s="534">
        <f>'C5 - per problem drug user'!L22</f>
        <v>7</v>
      </c>
      <c r="D15" s="534">
        <f>'C5 - per problem drug user'!M22</f>
        <v>10.447761194029852</v>
      </c>
      <c r="E15" s="220"/>
      <c r="F15" s="534">
        <f t="shared" si="0"/>
        <v>1.6419753086419746</v>
      </c>
      <c r="G15" s="534">
        <f t="shared" si="1"/>
        <v>1.805785885387877</v>
      </c>
    </row>
    <row r="16" spans="1:7" s="217" customFormat="1" ht="12.75">
      <c r="A16" s="520" t="str">
        <f>'C5 - per problem drug user'!A23</f>
        <v>East Renfrewshire</v>
      </c>
      <c r="B16" s="534">
        <f>'C5 - per problem drug user'!J23</f>
        <v>4.827586206896552</v>
      </c>
      <c r="C16" s="534">
        <f>'C5 - per problem drug user'!L23</f>
        <v>3.8181818181818183</v>
      </c>
      <c r="D16" s="534">
        <f>'C5 - per problem drug user'!M23</f>
        <v>6.086956521739131</v>
      </c>
      <c r="E16" s="220"/>
      <c r="F16" s="534">
        <f t="shared" si="0"/>
        <v>1.0094043887147333</v>
      </c>
      <c r="G16" s="534">
        <f t="shared" si="1"/>
        <v>1.2593703148425792</v>
      </c>
    </row>
    <row r="17" spans="1:7" s="217" customFormat="1" ht="12.75">
      <c r="A17" s="520" t="str">
        <f>'C5 - per problem drug user'!A24</f>
        <v>Edinburgh, City of</v>
      </c>
      <c r="B17" s="534">
        <f>'C5 - per problem drug user'!J24</f>
        <v>9.849056603773585</v>
      </c>
      <c r="C17" s="534">
        <f>'C5 - per problem drug user'!L24</f>
        <v>8.847457627118644</v>
      </c>
      <c r="D17" s="534">
        <f>'C5 - per problem drug user'!M24</f>
        <v>10.653061224489797</v>
      </c>
      <c r="E17" s="220"/>
      <c r="F17" s="534">
        <f t="shared" si="0"/>
        <v>1.0015989766549414</v>
      </c>
      <c r="G17" s="534">
        <f t="shared" si="1"/>
        <v>0.8040046207162117</v>
      </c>
    </row>
    <row r="18" spans="1:7" s="217" customFormat="1" ht="12.75">
      <c r="A18" s="520" t="str">
        <f>'C5 - per problem drug user'!A25</f>
        <v>Eilean Siar</v>
      </c>
      <c r="B18" s="534">
        <f>'C5 - per problem drug user'!J25</f>
        <v>10.76923076923077</v>
      </c>
      <c r="C18" s="534">
        <f>'C5 - per problem drug user'!L25</f>
        <v>5.833333333333333</v>
      </c>
      <c r="D18" s="534">
        <f>'C5 - per problem drug user'!M25</f>
        <v>15.555555555555555</v>
      </c>
      <c r="E18" s="220"/>
      <c r="F18" s="534">
        <f t="shared" si="0"/>
        <v>4.935897435897437</v>
      </c>
      <c r="G18" s="534">
        <f t="shared" si="1"/>
        <v>4.786324786324785</v>
      </c>
    </row>
    <row r="19" spans="1:7" s="217" customFormat="1" ht="12.75">
      <c r="A19" s="520" t="str">
        <f>'C5 - per problem drug user'!A26</f>
        <v>Falkirk</v>
      </c>
      <c r="B19" s="534">
        <f>'C5 - per problem drug user'!J26</f>
        <v>10.2</v>
      </c>
      <c r="C19" s="534">
        <f>'C5 - per problem drug user'!L26</f>
        <v>9.272727272727273</v>
      </c>
      <c r="D19" s="534">
        <f>'C5 - per problem drug user'!M26</f>
        <v>10.96774193548387</v>
      </c>
      <c r="E19" s="220"/>
      <c r="F19" s="534">
        <f t="shared" si="0"/>
        <v>0.9272727272727259</v>
      </c>
      <c r="G19" s="534">
        <f t="shared" si="1"/>
        <v>0.7677419354838708</v>
      </c>
    </row>
    <row r="20" spans="1:7" s="217" customFormat="1" ht="12.75">
      <c r="A20" s="520" t="str">
        <f>'C5 - per problem drug user'!A27</f>
        <v>Fife</v>
      </c>
      <c r="B20" s="534">
        <f>'C5 - per problem drug user'!J27</f>
        <v>10.787878787878787</v>
      </c>
      <c r="C20" s="534">
        <f>'C5 - per problem drug user'!L27</f>
        <v>9.88888888888889</v>
      </c>
      <c r="D20" s="534">
        <f>'C5 - per problem drug user'!M27</f>
        <v>11.483870967741936</v>
      </c>
      <c r="E20" s="220"/>
      <c r="F20" s="534">
        <f t="shared" si="0"/>
        <v>0.8989898989898979</v>
      </c>
      <c r="G20" s="534">
        <f t="shared" si="1"/>
        <v>0.6959921798631488</v>
      </c>
    </row>
    <row r="21" spans="1:7" s="217" customFormat="1" ht="12.75">
      <c r="A21" s="520" t="str">
        <f>'C5 - per problem drug user'!A28</f>
        <v>Glasgow City</v>
      </c>
      <c r="B21" s="534">
        <f>'C5 - per problem drug user'!J28</f>
        <v>8.201438848920864</v>
      </c>
      <c r="C21" s="534">
        <f>'C5 - per problem drug user'!L28</f>
        <v>7.808219178082192</v>
      </c>
      <c r="D21" s="534">
        <f>'C5 - per problem drug user'!M28</f>
        <v>8.507462686567164</v>
      </c>
      <c r="E21" s="220"/>
      <c r="F21" s="534">
        <f t="shared" si="0"/>
        <v>0.39321967083867193</v>
      </c>
      <c r="G21" s="534">
        <f t="shared" si="1"/>
        <v>0.3060238376463005</v>
      </c>
    </row>
    <row r="22" spans="1:7" s="217" customFormat="1" ht="12.75">
      <c r="A22" s="520" t="str">
        <f>'C5 - per problem drug user'!A29</f>
        <v>Highland</v>
      </c>
      <c r="B22" s="534">
        <f>'C5 - per problem drug user'!J29</f>
        <v>10.615384615384615</v>
      </c>
      <c r="C22" s="534">
        <f>'C5 - per problem drug user'!L29</f>
        <v>9.2</v>
      </c>
      <c r="D22" s="534">
        <f>'C5 - per problem drug user'!M29</f>
        <v>11.5</v>
      </c>
      <c r="E22" s="220"/>
      <c r="F22" s="534">
        <f t="shared" si="0"/>
        <v>1.4153846153846157</v>
      </c>
      <c r="G22" s="534">
        <f t="shared" si="1"/>
        <v>0.884615384615385</v>
      </c>
    </row>
    <row r="23" spans="1:7" s="217" customFormat="1" ht="12.75">
      <c r="A23" s="520" t="str">
        <f>'C5 - per problem drug user'!A30</f>
        <v>Inverclyde</v>
      </c>
      <c r="B23" s="534">
        <f>'C5 - per problem drug user'!J30</f>
        <v>9.571428571428571</v>
      </c>
      <c r="C23" s="534">
        <f>'C5 - per problem drug user'!L30</f>
        <v>8.375</v>
      </c>
      <c r="D23" s="534">
        <f>'C5 - per problem drug user'!M30</f>
        <v>11.166666666666666</v>
      </c>
      <c r="E23" s="220"/>
      <c r="F23" s="534">
        <f t="shared" si="0"/>
        <v>1.1964285714285712</v>
      </c>
      <c r="G23" s="534">
        <f t="shared" si="1"/>
        <v>1.595238095238095</v>
      </c>
    </row>
    <row r="24" spans="1:7" s="217" customFormat="1" ht="12.75">
      <c r="A24" s="520" t="str">
        <f>'C5 - per problem drug user'!A31</f>
        <v>Midlothian</v>
      </c>
      <c r="B24" s="534">
        <f>'C5 - per problem drug user'!J31</f>
        <v>12.631578947368421</v>
      </c>
      <c r="C24" s="534">
        <f>'C5 - per problem drug user'!L31</f>
        <v>10.285714285714286</v>
      </c>
      <c r="D24" s="534">
        <f>'C5 - per problem drug user'!M31</f>
        <v>14.693877551020408</v>
      </c>
      <c r="E24" s="220"/>
      <c r="F24" s="534">
        <f t="shared" si="0"/>
        <v>2.3458646616541348</v>
      </c>
      <c r="G24" s="534">
        <f t="shared" si="1"/>
        <v>2.0622986036519872</v>
      </c>
    </row>
    <row r="25" spans="1:7" s="217" customFormat="1" ht="12.75">
      <c r="A25" s="520" t="str">
        <f>'C5 - per problem drug user'!A32</f>
        <v>Moray</v>
      </c>
      <c r="B25" s="534">
        <f>'C5 - per problem drug user'!J32</f>
        <v>16.756756756756758</v>
      </c>
      <c r="C25" s="534">
        <f>'C5 - per problem drug user'!L32</f>
        <v>14.418604651162791</v>
      </c>
      <c r="D25" s="534">
        <f>'C5 - per problem drug user'!M32</f>
        <v>19.375</v>
      </c>
      <c r="E25" s="220"/>
      <c r="F25" s="534">
        <f t="shared" si="0"/>
        <v>2.3381521055939665</v>
      </c>
      <c r="G25" s="534">
        <f t="shared" si="1"/>
        <v>2.618243243243242</v>
      </c>
    </row>
    <row r="26" spans="1:7" s="217" customFormat="1" ht="12.75">
      <c r="A26" s="520" t="str">
        <f>'C5 - per problem drug user'!A33</f>
        <v>North Ayrshire</v>
      </c>
      <c r="B26" s="534">
        <f>'C5 - per problem drug user'!J33</f>
        <v>8.555555555555555</v>
      </c>
      <c r="C26" s="534">
        <f>'C5 - per problem drug user'!L33</f>
        <v>7.7</v>
      </c>
      <c r="D26" s="534">
        <f>'C5 - per problem drug user'!M33</f>
        <v>9.058823529411764</v>
      </c>
      <c r="E26" s="220"/>
      <c r="F26" s="534">
        <f t="shared" si="0"/>
        <v>0.8555555555555552</v>
      </c>
      <c r="G26" s="534">
        <f t="shared" si="1"/>
        <v>0.5032679738562091</v>
      </c>
    </row>
    <row r="27" spans="1:7" s="217" customFormat="1" ht="12.75">
      <c r="A27" s="520" t="str">
        <f>'C5 - per problem drug user'!A34</f>
        <v>North Lanarkshire</v>
      </c>
      <c r="B27" s="534">
        <f>'C5 - per problem drug user'!J34</f>
        <v>10.545454545454545</v>
      </c>
      <c r="C27" s="534">
        <f>'C5 - per problem drug user'!L34</f>
        <v>9.157894736842104</v>
      </c>
      <c r="D27" s="534">
        <f>'C5 - per problem drug user'!M34</f>
        <v>11.6</v>
      </c>
      <c r="E27" s="220"/>
      <c r="F27" s="534">
        <f t="shared" si="0"/>
        <v>1.3875598086124405</v>
      </c>
      <c r="G27" s="534">
        <f t="shared" si="1"/>
        <v>1.0545454545454547</v>
      </c>
    </row>
    <row r="28" spans="1:7" s="217" customFormat="1" ht="12.75">
      <c r="A28" s="520" t="str">
        <f>'C5 - per problem drug user'!A36</f>
        <v>Perth &amp; Kinross</v>
      </c>
      <c r="B28" s="534">
        <f>'C5 - per problem drug user'!J36</f>
        <v>4</v>
      </c>
      <c r="C28" s="534">
        <f>'C5 - per problem drug user'!L36</f>
        <v>3.6923076923076925</v>
      </c>
      <c r="D28" s="534">
        <f>'C5 - per problem drug user'!M36</f>
        <v>4.8</v>
      </c>
      <c r="E28" s="220"/>
      <c r="F28" s="534">
        <f t="shared" si="0"/>
        <v>0.3076923076923075</v>
      </c>
      <c r="G28" s="534">
        <f t="shared" si="1"/>
        <v>0.7999999999999998</v>
      </c>
    </row>
    <row r="29" spans="1:7" s="217" customFormat="1" ht="12.75">
      <c r="A29" s="520" t="str">
        <f>'C5 - per problem drug user'!A37</f>
        <v>Renfrewshire</v>
      </c>
      <c r="B29" s="534">
        <f>'C5 - per problem drug user'!J37</f>
        <v>10.285714285714286</v>
      </c>
      <c r="C29" s="534">
        <f>'C5 - per problem drug user'!L37</f>
        <v>9</v>
      </c>
      <c r="D29" s="534">
        <f>'C5 - per problem drug user'!M37</f>
        <v>11.368421052631579</v>
      </c>
      <c r="E29" s="220"/>
      <c r="F29" s="534">
        <f t="shared" si="0"/>
        <v>1.2857142857142865</v>
      </c>
      <c r="G29" s="534">
        <f t="shared" si="1"/>
        <v>1.0827067669172923</v>
      </c>
    </row>
    <row r="30" spans="1:7" s="217" customFormat="1" ht="12.75">
      <c r="A30" s="520" t="str">
        <f>'C5 - per problem drug user'!A38</f>
        <v>Scottish Borders</v>
      </c>
      <c r="B30" s="534">
        <f>'C5 - per problem drug user'!J38</f>
        <v>12.758620689655173</v>
      </c>
      <c r="C30" s="534">
        <f>'C5 - per problem drug user'!L38</f>
        <v>11.044776119402986</v>
      </c>
      <c r="D30" s="534">
        <f>'C5 - per problem drug user'!M38</f>
        <v>14.509803921568627</v>
      </c>
      <c r="E30" s="220"/>
      <c r="F30" s="534">
        <f t="shared" si="0"/>
        <v>1.7138445702521867</v>
      </c>
      <c r="G30" s="534">
        <f t="shared" si="1"/>
        <v>1.7511832319134548</v>
      </c>
    </row>
    <row r="31" spans="1:7" s="217" customFormat="1" ht="12.75">
      <c r="A31" s="520" t="str">
        <f>'C5 - per problem drug user'!A39</f>
        <v>Shetland Islands</v>
      </c>
      <c r="B31" s="534">
        <f>'C5 - per problem drug user'!J39</f>
        <v>10.76923076923077</v>
      </c>
      <c r="C31" s="534">
        <f>'C5 - per problem drug user'!L39</f>
        <v>5.185185185185185</v>
      </c>
      <c r="D31" s="534">
        <f>'C5 - per problem drug user'!M39</f>
        <v>15.555555555555555</v>
      </c>
      <c r="E31" s="220"/>
      <c r="F31" s="534">
        <f t="shared" si="0"/>
        <v>5.584045584045585</v>
      </c>
      <c r="G31" s="534">
        <f t="shared" si="1"/>
        <v>4.786324786324785</v>
      </c>
    </row>
    <row r="32" spans="1:7" s="217" customFormat="1" ht="12.75">
      <c r="A32" s="520" t="str">
        <f>'C5 - per problem drug user'!A40</f>
        <v>South Ayrshire</v>
      </c>
      <c r="B32" s="534">
        <f>'C5 - per problem drug user'!J40</f>
        <v>10.4</v>
      </c>
      <c r="C32" s="534">
        <f>'C5 - per problem drug user'!L40</f>
        <v>8.666666666666666</v>
      </c>
      <c r="D32" s="534">
        <f>'C5 - per problem drug user'!M40</f>
        <v>11.182795698924732</v>
      </c>
      <c r="E32" s="220"/>
      <c r="F32" s="534">
        <f t="shared" si="0"/>
        <v>1.7333333333333343</v>
      </c>
      <c r="G32" s="534">
        <f t="shared" si="1"/>
        <v>0.7827956989247316</v>
      </c>
    </row>
    <row r="33" spans="1:7" s="217" customFormat="1" ht="12.75">
      <c r="A33" s="520" t="str">
        <f>'C5 - per problem drug user'!A41</f>
        <v>South Lanarkshire</v>
      </c>
      <c r="B33" s="534">
        <f>'C5 - per problem drug user'!J41</f>
        <v>9.666666666666666</v>
      </c>
      <c r="C33" s="534">
        <f>'C5 - per problem drug user'!L41</f>
        <v>8.285714285714286</v>
      </c>
      <c r="D33" s="534">
        <f>'C5 - per problem drug user'!M41</f>
        <v>10.74074074074074</v>
      </c>
      <c r="E33" s="220"/>
      <c r="F33" s="534">
        <f t="shared" si="0"/>
        <v>1.3809523809523796</v>
      </c>
      <c r="G33" s="534">
        <f t="shared" si="1"/>
        <v>1.0740740740740744</v>
      </c>
    </row>
    <row r="34" spans="1:7" s="217" customFormat="1" ht="12.75">
      <c r="A34" s="520" t="str">
        <f>'C5 - per problem drug user'!A42</f>
        <v>Stirling</v>
      </c>
      <c r="B34" s="534">
        <f>'C5 - per problem drug user'!J42</f>
        <v>9.577464788732394</v>
      </c>
      <c r="C34" s="534">
        <f>'C5 - per problem drug user'!L42</f>
        <v>7.906976744186046</v>
      </c>
      <c r="D34" s="534">
        <f>'C5 - per problem drug user'!M42</f>
        <v>11.147540983606557</v>
      </c>
      <c r="E34" s="220"/>
      <c r="F34" s="534">
        <f t="shared" si="0"/>
        <v>1.6704880445463477</v>
      </c>
      <c r="G34" s="534">
        <f t="shared" si="1"/>
        <v>1.5700761948741633</v>
      </c>
    </row>
    <row r="35" spans="1:7" s="217" customFormat="1" ht="12.75">
      <c r="A35" s="520" t="str">
        <f>'C5 - per problem drug user'!A43</f>
        <v>West Dunbartonshire</v>
      </c>
      <c r="B35" s="534">
        <f>'C5 - per problem drug user'!J43</f>
        <v>9.375</v>
      </c>
      <c r="C35" s="534">
        <f>'C5 - per problem drug user'!L43</f>
        <v>8.333333333333334</v>
      </c>
      <c r="D35" s="534">
        <f>'C5 - per problem drug user'!M43</f>
        <v>10.714285714285714</v>
      </c>
      <c r="E35" s="220"/>
      <c r="F35" s="534">
        <f t="shared" si="0"/>
        <v>1.041666666666666</v>
      </c>
      <c r="G35" s="534">
        <f t="shared" si="1"/>
        <v>1.3392857142857135</v>
      </c>
    </row>
    <row r="36" spans="1:7" s="217" customFormat="1" ht="12.75">
      <c r="A36" s="520" t="str">
        <f>'C5 - per problem drug user'!A44</f>
        <v>West Lothian</v>
      </c>
      <c r="B36" s="534">
        <f>'C5 - per problem drug user'!J44</f>
        <v>10</v>
      </c>
      <c r="C36" s="534">
        <f>'C5 - per problem drug user'!L44</f>
        <v>8.823529411764707</v>
      </c>
      <c r="D36" s="534">
        <f>'C5 - per problem drug user'!M44</f>
        <v>11.538461538461538</v>
      </c>
      <c r="E36" s="220"/>
      <c r="F36" s="534">
        <f t="shared" si="0"/>
        <v>1.1764705882352935</v>
      </c>
      <c r="G36" s="534">
        <f t="shared" si="1"/>
        <v>1.5384615384615383</v>
      </c>
    </row>
    <row r="38" ht="11.25">
      <c r="A38" s="465" t="s">
        <v>316</v>
      </c>
    </row>
  </sheetData>
  <sheetProtection/>
  <mergeCells count="4">
    <mergeCell ref="A3:D3"/>
    <mergeCell ref="F3:H3"/>
    <mergeCell ref="A1:E1"/>
    <mergeCell ref="I1:K1"/>
  </mergeCells>
  <hyperlinks>
    <hyperlink ref="I1:K1" location="Contents!A1" display="Back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A1" sqref="A1:K1"/>
    </sheetView>
  </sheetViews>
  <sheetFormatPr defaultColWidth="9.16015625" defaultRowHeight="11.25" customHeight="1"/>
  <cols>
    <col min="1" max="1" width="14.5" style="2" customWidth="1"/>
    <col min="2" max="2" width="11" style="2" customWidth="1"/>
    <col min="3" max="3" width="15" style="2" customWidth="1"/>
    <col min="4" max="4" width="14.16015625" style="2" customWidth="1"/>
    <col min="5" max="5" width="14.83203125" style="2" customWidth="1"/>
    <col min="6" max="6" width="14.33203125" style="2" customWidth="1"/>
    <col min="7" max="7" width="13.33203125" style="2" customWidth="1"/>
    <col min="8" max="8" width="11.5" style="2" customWidth="1"/>
    <col min="9" max="9" width="10" style="2" customWidth="1"/>
    <col min="10" max="10" width="11.33203125" style="3" customWidth="1"/>
    <col min="11" max="11" width="10.5" style="2" customWidth="1"/>
    <col min="12" max="16384" width="9.16015625" style="2" customWidth="1"/>
  </cols>
  <sheetData>
    <row r="1" spans="1:15" ht="20.25" customHeight="1">
      <c r="A1" s="617" t="s">
        <v>321</v>
      </c>
      <c r="B1" s="618"/>
      <c r="C1" s="618"/>
      <c r="D1" s="618"/>
      <c r="E1" s="618"/>
      <c r="F1" s="618"/>
      <c r="G1" s="618"/>
      <c r="H1" s="618"/>
      <c r="I1" s="618"/>
      <c r="J1" s="618"/>
      <c r="K1" s="618"/>
      <c r="M1" s="582" t="s">
        <v>710</v>
      </c>
      <c r="N1" s="582"/>
      <c r="O1" s="582"/>
    </row>
    <row r="2" spans="1:11" ht="16.5" customHeight="1" thickBot="1">
      <c r="A2" s="438"/>
      <c r="B2" s="438"/>
      <c r="C2" s="439"/>
      <c r="D2" s="439"/>
      <c r="E2" s="439"/>
      <c r="F2" s="439"/>
      <c r="G2" s="439"/>
      <c r="H2" s="439"/>
      <c r="I2" s="439"/>
      <c r="J2" s="439"/>
      <c r="K2" s="439"/>
    </row>
    <row r="3" spans="1:11" ht="13.5" customHeight="1">
      <c r="A3" s="614" t="s">
        <v>31</v>
      </c>
      <c r="B3" s="590" t="s">
        <v>165</v>
      </c>
      <c r="C3" s="621" t="s">
        <v>234</v>
      </c>
      <c r="D3" s="614" t="s">
        <v>48</v>
      </c>
      <c r="E3" s="616" t="s">
        <v>110</v>
      </c>
      <c r="F3" s="616"/>
      <c r="G3" s="616"/>
      <c r="H3" s="608" t="s">
        <v>50</v>
      </c>
      <c r="I3" s="604" t="s">
        <v>51</v>
      </c>
      <c r="J3" s="619" t="s">
        <v>226</v>
      </c>
      <c r="K3" s="604" t="s">
        <v>62</v>
      </c>
    </row>
    <row r="4" spans="1:11" ht="15" customHeight="1">
      <c r="A4" s="614"/>
      <c r="B4" s="590"/>
      <c r="C4" s="621"/>
      <c r="D4" s="614"/>
      <c r="E4" s="589" t="s">
        <v>227</v>
      </c>
      <c r="F4" s="610" t="s">
        <v>111</v>
      </c>
      <c r="G4" s="610"/>
      <c r="H4" s="608"/>
      <c r="I4" s="604"/>
      <c r="J4" s="619"/>
      <c r="K4" s="604"/>
    </row>
    <row r="5" spans="1:11" ht="15" customHeight="1">
      <c r="A5" s="614"/>
      <c r="B5" s="590"/>
      <c r="C5" s="621"/>
      <c r="D5" s="614"/>
      <c r="E5" s="590"/>
      <c r="F5" s="590" t="s">
        <v>47</v>
      </c>
      <c r="G5" s="590" t="s">
        <v>228</v>
      </c>
      <c r="H5" s="608"/>
      <c r="I5" s="604"/>
      <c r="J5" s="619"/>
      <c r="K5" s="604"/>
    </row>
    <row r="6" spans="1:11" ht="10.5" customHeight="1">
      <c r="A6" s="615"/>
      <c r="B6" s="607"/>
      <c r="C6" s="622"/>
      <c r="D6" s="615"/>
      <c r="E6" s="607"/>
      <c r="F6" s="607"/>
      <c r="G6" s="607"/>
      <c r="H6" s="609"/>
      <c r="I6" s="605"/>
      <c r="J6" s="620"/>
      <c r="K6" s="605"/>
    </row>
    <row r="7" spans="1:11" ht="33" customHeight="1">
      <c r="A7" s="493" t="s">
        <v>118</v>
      </c>
      <c r="B7" s="104"/>
      <c r="C7" s="104"/>
      <c r="D7" s="104"/>
      <c r="E7" s="104"/>
      <c r="F7" s="104"/>
      <c r="G7" s="104"/>
      <c r="H7" s="104"/>
      <c r="I7" s="104"/>
      <c r="J7" s="104"/>
      <c r="K7" s="104"/>
    </row>
    <row r="8" spans="1:11" ht="15" customHeight="1">
      <c r="A8" s="44" t="s">
        <v>189</v>
      </c>
      <c r="B8" s="105">
        <f>AVERAGE(B11:B15)</f>
        <v>260</v>
      </c>
      <c r="C8" s="105">
        <f>AVERAGE(C11:C15)</f>
        <v>128.4</v>
      </c>
      <c r="D8" s="105">
        <f>AVERAGE(D11:D15)</f>
        <v>73.6</v>
      </c>
      <c r="E8" s="105" t="s">
        <v>99</v>
      </c>
      <c r="F8" s="105">
        <f>AVERAGE(F11:F15)</f>
        <v>115.6</v>
      </c>
      <c r="G8" s="105">
        <f>AVERAGE(G11:G15)</f>
        <v>46.8</v>
      </c>
      <c r="H8" s="105">
        <f>AVERAGE(H11:H15)</f>
        <v>5.6</v>
      </c>
      <c r="I8" s="105">
        <f>AVERAGE(I11:I15)</f>
        <v>6.6</v>
      </c>
      <c r="J8" s="105" t="s">
        <v>99</v>
      </c>
      <c r="K8" s="105">
        <f>AVERAGE(K11:K15)</f>
        <v>91</v>
      </c>
    </row>
    <row r="9" spans="1:11" s="23" customFormat="1" ht="15" customHeight="1">
      <c r="A9" s="342" t="s">
        <v>319</v>
      </c>
      <c r="B9" s="105">
        <f>AVERAGE(B14:B18)</f>
        <v>322.8</v>
      </c>
      <c r="C9" s="105">
        <f aca="true" t="shared" si="0" ref="C9:K9">AVERAGE(C14:C18)</f>
        <v>200.4</v>
      </c>
      <c r="D9" s="105">
        <f t="shared" si="0"/>
        <v>74.4</v>
      </c>
      <c r="E9" s="105" t="s">
        <v>99</v>
      </c>
      <c r="F9" s="105">
        <f t="shared" si="0"/>
        <v>162.2</v>
      </c>
      <c r="G9" s="105">
        <f t="shared" si="0"/>
        <v>33.2</v>
      </c>
      <c r="H9" s="105">
        <f t="shared" si="0"/>
        <v>19</v>
      </c>
      <c r="I9" s="105">
        <f t="shared" si="0"/>
        <v>14.6</v>
      </c>
      <c r="J9" s="105" t="s">
        <v>99</v>
      </c>
      <c r="K9" s="105">
        <f t="shared" si="0"/>
        <v>127.2</v>
      </c>
    </row>
    <row r="10" spans="1:11" s="23" customFormat="1" ht="12" customHeight="1">
      <c r="A10" s="106"/>
      <c r="B10" s="105"/>
      <c r="C10" s="105"/>
      <c r="D10" s="105"/>
      <c r="E10" s="105"/>
      <c r="F10" s="105"/>
      <c r="G10" s="105"/>
      <c r="H10" s="105"/>
      <c r="I10" s="105"/>
      <c r="J10" s="105"/>
      <c r="K10" s="105"/>
    </row>
    <row r="11" spans="1:11" ht="18.75" customHeight="1">
      <c r="A11" s="107">
        <v>1996</v>
      </c>
      <c r="B11" s="108">
        <v>244</v>
      </c>
      <c r="C11" s="109">
        <v>84</v>
      </c>
      <c r="D11" s="109">
        <v>100</v>
      </c>
      <c r="E11" s="109" t="s">
        <v>99</v>
      </c>
      <c r="F11" s="109">
        <v>84</v>
      </c>
      <c r="G11" s="109">
        <v>48</v>
      </c>
      <c r="H11" s="109">
        <v>3</v>
      </c>
      <c r="I11" s="109">
        <v>9</v>
      </c>
      <c r="J11" s="109" t="s">
        <v>99</v>
      </c>
      <c r="K11" s="109">
        <v>87</v>
      </c>
    </row>
    <row r="12" spans="1:11" ht="15">
      <c r="A12" s="107">
        <v>1997</v>
      </c>
      <c r="B12" s="108">
        <v>224</v>
      </c>
      <c r="C12" s="109">
        <v>74</v>
      </c>
      <c r="D12" s="109">
        <v>86</v>
      </c>
      <c r="E12" s="109" t="s">
        <v>99</v>
      </c>
      <c r="F12" s="109">
        <v>93</v>
      </c>
      <c r="G12" s="109">
        <v>33</v>
      </c>
      <c r="H12" s="109">
        <v>5</v>
      </c>
      <c r="I12" s="109">
        <v>2</v>
      </c>
      <c r="J12" s="109" t="s">
        <v>99</v>
      </c>
      <c r="K12" s="109">
        <v>70</v>
      </c>
    </row>
    <row r="13" spans="1:11" ht="15">
      <c r="A13" s="107">
        <v>1998</v>
      </c>
      <c r="B13" s="108">
        <v>249</v>
      </c>
      <c r="C13" s="109">
        <v>121</v>
      </c>
      <c r="D13" s="109">
        <v>64</v>
      </c>
      <c r="E13" s="109" t="s">
        <v>99</v>
      </c>
      <c r="F13" s="109">
        <v>113</v>
      </c>
      <c r="G13" s="109">
        <v>58</v>
      </c>
      <c r="H13" s="109">
        <v>4</v>
      </c>
      <c r="I13" s="109">
        <v>3</v>
      </c>
      <c r="J13" s="109" t="s">
        <v>99</v>
      </c>
      <c r="K13" s="109">
        <v>86</v>
      </c>
    </row>
    <row r="14" spans="1:11" ht="15">
      <c r="A14" s="107">
        <v>1999</v>
      </c>
      <c r="B14" s="108">
        <v>291</v>
      </c>
      <c r="C14" s="109">
        <v>167</v>
      </c>
      <c r="D14" s="109">
        <v>63</v>
      </c>
      <c r="E14" s="109" t="s">
        <v>99</v>
      </c>
      <c r="F14" s="109">
        <v>142</v>
      </c>
      <c r="G14" s="109">
        <v>56</v>
      </c>
      <c r="H14" s="109">
        <v>12</v>
      </c>
      <c r="I14" s="109">
        <v>8</v>
      </c>
      <c r="J14" s="109" t="s">
        <v>99</v>
      </c>
      <c r="K14" s="109">
        <v>89</v>
      </c>
    </row>
    <row r="15" spans="1:11" ht="15">
      <c r="A15" s="107">
        <v>2000</v>
      </c>
      <c r="B15" s="108">
        <v>292</v>
      </c>
      <c r="C15" s="109">
        <v>196</v>
      </c>
      <c r="D15" s="109">
        <v>55</v>
      </c>
      <c r="E15" s="109">
        <v>164</v>
      </c>
      <c r="F15" s="109">
        <v>146</v>
      </c>
      <c r="G15" s="109">
        <v>39</v>
      </c>
      <c r="H15" s="109">
        <v>4</v>
      </c>
      <c r="I15" s="109">
        <v>11</v>
      </c>
      <c r="J15" s="109">
        <v>3</v>
      </c>
      <c r="K15" s="109">
        <v>123</v>
      </c>
    </row>
    <row r="16" spans="1:11" ht="15">
      <c r="A16" s="107">
        <v>2001</v>
      </c>
      <c r="B16" s="108">
        <v>332</v>
      </c>
      <c r="C16" s="109">
        <v>216</v>
      </c>
      <c r="D16" s="109">
        <v>69</v>
      </c>
      <c r="E16" s="109">
        <v>182</v>
      </c>
      <c r="F16" s="109">
        <v>156</v>
      </c>
      <c r="G16" s="109">
        <v>20</v>
      </c>
      <c r="H16" s="109">
        <v>19</v>
      </c>
      <c r="I16" s="109">
        <v>20</v>
      </c>
      <c r="J16" s="109">
        <v>5</v>
      </c>
      <c r="K16" s="109">
        <v>140</v>
      </c>
    </row>
    <row r="17" spans="1:11" ht="15">
      <c r="A17" s="107">
        <v>2002</v>
      </c>
      <c r="B17" s="108">
        <v>382</v>
      </c>
      <c r="C17" s="109">
        <v>248</v>
      </c>
      <c r="D17" s="109">
        <v>98</v>
      </c>
      <c r="E17" s="109">
        <v>245</v>
      </c>
      <c r="F17" s="109">
        <v>214</v>
      </c>
      <c r="G17" s="109">
        <v>16</v>
      </c>
      <c r="H17" s="109">
        <v>31</v>
      </c>
      <c r="I17" s="109">
        <v>20</v>
      </c>
      <c r="J17" s="109">
        <v>13</v>
      </c>
      <c r="K17" s="109">
        <v>156</v>
      </c>
    </row>
    <row r="18" spans="1:11" ht="15">
      <c r="A18" s="107">
        <v>2003</v>
      </c>
      <c r="B18" s="108">
        <v>317</v>
      </c>
      <c r="C18" s="109">
        <v>175</v>
      </c>
      <c r="D18" s="109">
        <v>87</v>
      </c>
      <c r="E18" s="109">
        <v>186</v>
      </c>
      <c r="F18" s="109">
        <v>153</v>
      </c>
      <c r="G18" s="109">
        <v>35</v>
      </c>
      <c r="H18" s="109">
        <v>29</v>
      </c>
      <c r="I18" s="109">
        <v>14</v>
      </c>
      <c r="J18" s="109">
        <v>10</v>
      </c>
      <c r="K18" s="109">
        <v>128</v>
      </c>
    </row>
    <row r="19" spans="1:11" ht="15">
      <c r="A19" s="107">
        <v>2004</v>
      </c>
      <c r="B19" s="108">
        <v>356</v>
      </c>
      <c r="C19" s="109">
        <v>225</v>
      </c>
      <c r="D19" s="109">
        <v>80</v>
      </c>
      <c r="E19" s="109">
        <v>140</v>
      </c>
      <c r="F19" s="109">
        <v>113</v>
      </c>
      <c r="G19" s="109">
        <v>5</v>
      </c>
      <c r="H19" s="109">
        <v>38</v>
      </c>
      <c r="I19" s="109">
        <v>17</v>
      </c>
      <c r="J19" s="109">
        <v>10</v>
      </c>
      <c r="K19" s="109">
        <v>116</v>
      </c>
    </row>
    <row r="20" spans="1:11" ht="15">
      <c r="A20" s="107">
        <v>2005</v>
      </c>
      <c r="B20" s="108">
        <v>336</v>
      </c>
      <c r="C20" s="109">
        <v>194</v>
      </c>
      <c r="D20" s="109">
        <v>72</v>
      </c>
      <c r="E20" s="109">
        <v>110</v>
      </c>
      <c r="F20" s="109">
        <v>90</v>
      </c>
      <c r="G20" s="109">
        <v>7</v>
      </c>
      <c r="H20" s="109">
        <v>44</v>
      </c>
      <c r="I20" s="109">
        <v>10</v>
      </c>
      <c r="J20" s="109">
        <v>11</v>
      </c>
      <c r="K20" s="109">
        <v>114</v>
      </c>
    </row>
    <row r="21" spans="1:11" ht="15">
      <c r="A21" s="107">
        <v>2006</v>
      </c>
      <c r="B21" s="108">
        <v>421</v>
      </c>
      <c r="C21" s="109">
        <v>260</v>
      </c>
      <c r="D21" s="109">
        <v>97</v>
      </c>
      <c r="E21" s="109">
        <v>94</v>
      </c>
      <c r="F21" s="109">
        <v>78</v>
      </c>
      <c r="G21" s="109">
        <v>10</v>
      </c>
      <c r="H21" s="109">
        <v>33</v>
      </c>
      <c r="I21" s="109">
        <v>13</v>
      </c>
      <c r="J21" s="109">
        <v>11</v>
      </c>
      <c r="K21" s="109">
        <v>131</v>
      </c>
    </row>
    <row r="22" spans="1:11" ht="15.75" thickBot="1">
      <c r="A22" s="45">
        <v>2007</v>
      </c>
      <c r="B22" s="110">
        <v>455</v>
      </c>
      <c r="C22" s="111">
        <v>289</v>
      </c>
      <c r="D22" s="111">
        <v>114</v>
      </c>
      <c r="E22" s="111">
        <v>109</v>
      </c>
      <c r="F22" s="111">
        <v>79</v>
      </c>
      <c r="G22" s="111">
        <v>4</v>
      </c>
      <c r="H22" s="111">
        <v>47</v>
      </c>
      <c r="I22" s="111">
        <v>11</v>
      </c>
      <c r="J22" s="111">
        <v>11</v>
      </c>
      <c r="K22" s="111">
        <v>157</v>
      </c>
    </row>
    <row r="23" spans="1:11" ht="15">
      <c r="A23" s="45">
        <v>2008</v>
      </c>
      <c r="B23" s="110">
        <v>574</v>
      </c>
      <c r="C23" s="109">
        <v>324</v>
      </c>
      <c r="D23" s="109">
        <v>169</v>
      </c>
      <c r="E23" s="109">
        <v>149</v>
      </c>
      <c r="F23" s="109">
        <v>115</v>
      </c>
      <c r="G23" s="109">
        <v>7</v>
      </c>
      <c r="H23" s="109">
        <v>36</v>
      </c>
      <c r="I23" s="109">
        <v>5</v>
      </c>
      <c r="J23" s="109">
        <v>11</v>
      </c>
      <c r="K23" s="109">
        <v>167</v>
      </c>
    </row>
    <row r="24" spans="1:11" ht="15">
      <c r="A24" s="107">
        <v>2009</v>
      </c>
      <c r="B24" s="110">
        <v>545</v>
      </c>
      <c r="C24" s="109">
        <v>322</v>
      </c>
      <c r="D24" s="109">
        <v>173</v>
      </c>
      <c r="E24" s="109">
        <v>154</v>
      </c>
      <c r="F24" s="109">
        <v>116</v>
      </c>
      <c r="G24" s="109">
        <v>9</v>
      </c>
      <c r="H24" s="109">
        <v>32</v>
      </c>
      <c r="I24" s="109">
        <v>2</v>
      </c>
      <c r="J24" s="109">
        <v>6</v>
      </c>
      <c r="K24" s="109">
        <v>165</v>
      </c>
    </row>
    <row r="25" spans="1:11" ht="15">
      <c r="A25" s="107">
        <v>2010</v>
      </c>
      <c r="B25" s="110">
        <v>485</v>
      </c>
      <c r="C25" s="112">
        <v>254</v>
      </c>
      <c r="D25" s="112">
        <v>174</v>
      </c>
      <c r="E25" s="112">
        <v>122</v>
      </c>
      <c r="F25" s="112">
        <v>93</v>
      </c>
      <c r="G25" s="112">
        <v>3</v>
      </c>
      <c r="H25" s="112">
        <v>33</v>
      </c>
      <c r="I25" s="112">
        <v>0</v>
      </c>
      <c r="J25" s="112">
        <v>3</v>
      </c>
      <c r="K25" s="112">
        <v>127</v>
      </c>
    </row>
    <row r="26" spans="1:11" ht="15">
      <c r="A26" s="107">
        <v>2011</v>
      </c>
      <c r="B26" s="110">
        <v>584</v>
      </c>
      <c r="C26" s="112">
        <v>206</v>
      </c>
      <c r="D26" s="112">
        <v>275</v>
      </c>
      <c r="E26" s="112">
        <v>185</v>
      </c>
      <c r="F26" s="112">
        <v>123</v>
      </c>
      <c r="G26" s="112">
        <v>8</v>
      </c>
      <c r="H26" s="112">
        <v>36</v>
      </c>
      <c r="I26" s="112">
        <v>8</v>
      </c>
      <c r="J26" s="112">
        <v>24</v>
      </c>
      <c r="K26" s="112">
        <v>129</v>
      </c>
    </row>
    <row r="27" spans="1:11" ht="15">
      <c r="A27" s="107">
        <v>2012</v>
      </c>
      <c r="B27" s="110">
        <v>581</v>
      </c>
      <c r="C27" s="112">
        <v>221</v>
      </c>
      <c r="D27" s="112">
        <v>237</v>
      </c>
      <c r="E27" s="112">
        <v>196</v>
      </c>
      <c r="F27" s="112">
        <v>160</v>
      </c>
      <c r="G27" s="112">
        <v>6</v>
      </c>
      <c r="H27" s="112">
        <v>31</v>
      </c>
      <c r="I27" s="112">
        <v>9</v>
      </c>
      <c r="J27" s="112">
        <v>18</v>
      </c>
      <c r="K27" s="112">
        <v>111</v>
      </c>
    </row>
    <row r="28" spans="1:11" ht="15">
      <c r="A28" s="107">
        <v>2013</v>
      </c>
      <c r="B28" s="110">
        <v>526</v>
      </c>
      <c r="C28" s="112">
        <v>221</v>
      </c>
      <c r="D28" s="112">
        <v>216</v>
      </c>
      <c r="E28" s="112">
        <v>149</v>
      </c>
      <c r="F28" s="112">
        <v>107</v>
      </c>
      <c r="G28" s="112">
        <v>4</v>
      </c>
      <c r="H28" s="112">
        <v>45</v>
      </c>
      <c r="I28" s="112">
        <v>17</v>
      </c>
      <c r="J28" s="112">
        <v>27</v>
      </c>
      <c r="K28" s="112">
        <v>103</v>
      </c>
    </row>
    <row r="29" spans="1:11" ht="15">
      <c r="A29" s="113"/>
      <c r="B29" s="113"/>
      <c r="C29" s="112"/>
      <c r="D29" s="112"/>
      <c r="E29" s="112"/>
      <c r="F29" s="112"/>
      <c r="G29" s="112"/>
      <c r="H29" s="112"/>
      <c r="I29" s="112"/>
      <c r="J29" s="112"/>
      <c r="K29" s="112"/>
    </row>
    <row r="30" spans="1:11" ht="25.5">
      <c r="A30" s="492" t="s">
        <v>118</v>
      </c>
      <c r="B30" s="115"/>
      <c r="C30" s="109"/>
      <c r="D30" s="109"/>
      <c r="E30" s="109"/>
      <c r="F30" s="109"/>
      <c r="G30" s="109"/>
      <c r="H30" s="109"/>
      <c r="I30" s="109"/>
      <c r="J30" s="109"/>
      <c r="K30" s="109"/>
    </row>
    <row r="31" spans="1:11" ht="15.75" thickBot="1">
      <c r="A31" s="106" t="s">
        <v>117</v>
      </c>
      <c r="B31" s="112">
        <f aca="true" t="shared" si="1" ref="B31:K31">AVERAGE(B18:B22)</f>
        <v>377</v>
      </c>
      <c r="C31" s="116">
        <f t="shared" si="1"/>
        <v>228.6</v>
      </c>
      <c r="D31" s="116">
        <f t="shared" si="1"/>
        <v>90</v>
      </c>
      <c r="E31" s="116">
        <f t="shared" si="1"/>
        <v>127.8</v>
      </c>
      <c r="F31" s="116">
        <f t="shared" si="1"/>
        <v>102.6</v>
      </c>
      <c r="G31" s="116">
        <f t="shared" si="1"/>
        <v>12.2</v>
      </c>
      <c r="H31" s="116">
        <f t="shared" si="1"/>
        <v>38.2</v>
      </c>
      <c r="I31" s="116">
        <f t="shared" si="1"/>
        <v>13</v>
      </c>
      <c r="J31" s="116">
        <f t="shared" si="1"/>
        <v>10.6</v>
      </c>
      <c r="K31" s="116">
        <f t="shared" si="1"/>
        <v>129.2</v>
      </c>
    </row>
    <row r="32" spans="1:11" ht="15">
      <c r="A32" s="98" t="s">
        <v>559</v>
      </c>
      <c r="B32" s="112">
        <f>AVERAGE(B23:B27)</f>
        <v>553.8</v>
      </c>
      <c r="C32" s="112">
        <f>AVERAGE(C23:C27)</f>
        <v>265.4</v>
      </c>
      <c r="D32" s="112">
        <f aca="true" t="shared" si="2" ref="D32:K32">AVERAGE(D23:D27)</f>
        <v>205.6</v>
      </c>
      <c r="E32" s="112">
        <f t="shared" si="2"/>
        <v>161.2</v>
      </c>
      <c r="F32" s="112">
        <f t="shared" si="2"/>
        <v>121.4</v>
      </c>
      <c r="G32" s="112">
        <f t="shared" si="2"/>
        <v>6.6</v>
      </c>
      <c r="H32" s="112">
        <f t="shared" si="2"/>
        <v>33.6</v>
      </c>
      <c r="I32" s="112">
        <f t="shared" si="2"/>
        <v>4.8</v>
      </c>
      <c r="J32" s="112">
        <f t="shared" si="2"/>
        <v>12.4</v>
      </c>
      <c r="K32" s="112">
        <f t="shared" si="2"/>
        <v>139.8</v>
      </c>
    </row>
    <row r="33" spans="1:11" ht="15" customHeight="1">
      <c r="A33" s="98" t="s">
        <v>322</v>
      </c>
      <c r="B33" s="112">
        <v>544</v>
      </c>
      <c r="C33" s="112">
        <f>AVERAGE(C24:C28)</f>
        <v>244.8</v>
      </c>
      <c r="D33" s="112">
        <f aca="true" t="shared" si="3" ref="D33:K33">AVERAGE(D24:D28)</f>
        <v>215</v>
      </c>
      <c r="E33" s="112">
        <f t="shared" si="3"/>
        <v>161.2</v>
      </c>
      <c r="F33" s="112">
        <f t="shared" si="3"/>
        <v>119.8</v>
      </c>
      <c r="G33" s="112">
        <f t="shared" si="3"/>
        <v>6</v>
      </c>
      <c r="H33" s="112">
        <f t="shared" si="3"/>
        <v>35.4</v>
      </c>
      <c r="I33" s="112">
        <f t="shared" si="3"/>
        <v>7.2</v>
      </c>
      <c r="J33" s="112">
        <f t="shared" si="3"/>
        <v>15.6</v>
      </c>
      <c r="K33" s="112">
        <f t="shared" si="3"/>
        <v>127</v>
      </c>
    </row>
    <row r="34" spans="1:11" ht="1.5" customHeight="1">
      <c r="A34" s="35"/>
      <c r="B34" s="35"/>
      <c r="C34" s="35"/>
      <c r="D34" s="35"/>
      <c r="E34" s="35"/>
      <c r="F34" s="35"/>
      <c r="G34" s="35"/>
      <c r="H34" s="35"/>
      <c r="I34" s="35"/>
      <c r="J34" s="35"/>
      <c r="K34" s="35"/>
    </row>
    <row r="35" spans="1:11" ht="11.25" customHeight="1">
      <c r="A35" s="117"/>
      <c r="B35" s="117"/>
      <c r="C35" s="117"/>
      <c r="D35" s="117"/>
      <c r="E35" s="117"/>
      <c r="F35" s="117"/>
      <c r="G35" s="117"/>
      <c r="H35" s="117"/>
      <c r="I35" s="117"/>
      <c r="J35" s="117"/>
      <c r="K35" s="117"/>
    </row>
    <row r="36" spans="1:11" ht="13.5" customHeight="1">
      <c r="A36" s="118" t="s">
        <v>229</v>
      </c>
      <c r="B36" s="117"/>
      <c r="C36" s="117"/>
      <c r="D36" s="117"/>
      <c r="E36" s="117"/>
      <c r="F36" s="117"/>
      <c r="G36" s="117"/>
      <c r="H36" s="117"/>
      <c r="I36" s="117"/>
      <c r="J36" s="117"/>
      <c r="K36" s="117"/>
    </row>
    <row r="37" spans="1:11" s="119" customFormat="1" ht="25.5" customHeight="1">
      <c r="A37" s="606" t="s">
        <v>235</v>
      </c>
      <c r="B37" s="606"/>
      <c r="C37" s="606"/>
      <c r="D37" s="606"/>
      <c r="E37" s="606"/>
      <c r="F37" s="606"/>
      <c r="G37" s="606"/>
      <c r="H37" s="606"/>
      <c r="I37" s="606"/>
      <c r="J37" s="606"/>
      <c r="K37" s="606"/>
    </row>
    <row r="38" spans="1:11" s="119" customFormat="1" ht="13.5" customHeight="1">
      <c r="A38" s="612" t="s">
        <v>230</v>
      </c>
      <c r="B38" s="612"/>
      <c r="C38" s="612"/>
      <c r="D38" s="612"/>
      <c r="E38" s="612"/>
      <c r="F38" s="612"/>
      <c r="G38" s="612"/>
      <c r="H38" s="612"/>
      <c r="I38" s="612"/>
      <c r="J38" s="612"/>
      <c r="K38" s="612"/>
    </row>
    <row r="39" spans="1:11" s="119" customFormat="1" ht="13.5" customHeight="1">
      <c r="A39" s="612" t="s">
        <v>231</v>
      </c>
      <c r="B39" s="612"/>
      <c r="C39" s="612"/>
      <c r="D39" s="612"/>
      <c r="E39" s="612"/>
      <c r="F39" s="612"/>
      <c r="G39" s="612"/>
      <c r="H39" s="612"/>
      <c r="I39" s="612"/>
      <c r="J39" s="612"/>
      <c r="K39" s="612"/>
    </row>
    <row r="40" spans="1:11" s="119" customFormat="1" ht="25.5" customHeight="1">
      <c r="A40" s="606" t="s">
        <v>232</v>
      </c>
      <c r="B40" s="606"/>
      <c r="C40" s="606"/>
      <c r="D40" s="606"/>
      <c r="E40" s="606"/>
      <c r="F40" s="606"/>
      <c r="G40" s="606"/>
      <c r="H40" s="606"/>
      <c r="I40" s="606"/>
      <c r="J40" s="606"/>
      <c r="K40" s="606"/>
    </row>
    <row r="41" spans="1:11" s="119" customFormat="1" ht="23.25" customHeight="1">
      <c r="A41" s="613" t="s">
        <v>292</v>
      </c>
      <c r="B41" s="613"/>
      <c r="C41" s="613"/>
      <c r="D41" s="613"/>
      <c r="E41" s="613"/>
      <c r="F41" s="613"/>
      <c r="G41" s="613"/>
      <c r="H41" s="613"/>
      <c r="I41" s="613"/>
      <c r="J41" s="613"/>
      <c r="K41" s="613"/>
    </row>
    <row r="42" spans="1:11" s="119" customFormat="1" ht="14.25" customHeight="1">
      <c r="A42" s="611" t="s">
        <v>233</v>
      </c>
      <c r="B42" s="611"/>
      <c r="C42" s="611"/>
      <c r="D42" s="611"/>
      <c r="E42" s="611"/>
      <c r="F42" s="611"/>
      <c r="G42" s="611"/>
      <c r="H42" s="611"/>
      <c r="I42" s="611"/>
      <c r="J42" s="611"/>
      <c r="K42" s="611"/>
    </row>
    <row r="44" spans="1:2" ht="11.25" customHeight="1">
      <c r="A44" s="596" t="s">
        <v>316</v>
      </c>
      <c r="B44" s="597"/>
    </row>
  </sheetData>
  <sheetProtection/>
  <mergeCells count="22">
    <mergeCell ref="A3:A6"/>
    <mergeCell ref="M1:O1"/>
    <mergeCell ref="A1:K1"/>
    <mergeCell ref="B3:B6"/>
    <mergeCell ref="J3:J6"/>
    <mergeCell ref="C3:C6"/>
    <mergeCell ref="A42:K42"/>
    <mergeCell ref="A38:K38"/>
    <mergeCell ref="A39:K39"/>
    <mergeCell ref="A40:K40"/>
    <mergeCell ref="A41:K41"/>
    <mergeCell ref="A44:B44"/>
    <mergeCell ref="K3:K6"/>
    <mergeCell ref="A37:K37"/>
    <mergeCell ref="G5:G6"/>
    <mergeCell ref="H3:H6"/>
    <mergeCell ref="I3:I6"/>
    <mergeCell ref="F4:G4"/>
    <mergeCell ref="D3:D6"/>
    <mergeCell ref="E3:G3"/>
    <mergeCell ref="E4:E6"/>
    <mergeCell ref="F5:F6"/>
  </mergeCells>
  <hyperlinks>
    <hyperlink ref="M1:O1" location="Contents!A1" display="Back to contents"/>
  </hyperlinks>
  <printOptions horizontalCentered="1"/>
  <pageMargins left="0.3937007874015748" right="0.3937007874015748" top="0.7874015748031497" bottom="0.7874015748031497" header="0.38" footer="0"/>
  <pageSetup fitToHeight="1" fitToWidth="1" horizontalDpi="300" verticalDpi="300" orientation="portrait" paperSize="9" scale="86" r:id="rId1"/>
  <ignoredErrors>
    <ignoredError sqref="B8:K9 C33:K33 B31:K31 B32 C32:K32"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1">
      <selection activeCell="A1" sqref="A1:O1"/>
    </sheetView>
  </sheetViews>
  <sheetFormatPr defaultColWidth="9.33203125" defaultRowHeight="11.25"/>
  <cols>
    <col min="1" max="1" width="20.5" style="120" customWidth="1"/>
    <col min="2" max="2" width="10.83203125" style="120" customWidth="1"/>
    <col min="3" max="3" width="2.5" style="120" customWidth="1"/>
    <col min="4" max="4" width="8.66015625" style="120" customWidth="1"/>
    <col min="5" max="5" width="9.16015625" style="120" customWidth="1"/>
    <col min="6" max="6" width="2.5" style="120" customWidth="1"/>
    <col min="7" max="7" width="8.5" style="120" customWidth="1"/>
    <col min="8" max="11" width="7.83203125" style="120" customWidth="1"/>
    <col min="12" max="12" width="2" style="120" customWidth="1"/>
    <col min="13" max="15" width="10.83203125" style="120" customWidth="1"/>
    <col min="16" max="16384" width="9.33203125" style="120" customWidth="1"/>
  </cols>
  <sheetData>
    <row r="1" spans="1:19" ht="18" customHeight="1">
      <c r="A1" s="586" t="s">
        <v>323</v>
      </c>
      <c r="B1" s="587"/>
      <c r="C1" s="587"/>
      <c r="D1" s="587"/>
      <c r="E1" s="587"/>
      <c r="F1" s="587"/>
      <c r="G1" s="587"/>
      <c r="H1" s="587"/>
      <c r="I1" s="587"/>
      <c r="J1" s="587"/>
      <c r="K1" s="587"/>
      <c r="L1" s="587"/>
      <c r="M1" s="587"/>
      <c r="N1" s="587"/>
      <c r="O1" s="587"/>
      <c r="Q1" s="582" t="s">
        <v>710</v>
      </c>
      <c r="R1" s="582"/>
      <c r="S1" s="582"/>
    </row>
    <row r="2" spans="1:15" ht="15">
      <c r="A2" s="22"/>
      <c r="B2" s="22"/>
      <c r="C2" s="22"/>
      <c r="D2" s="22"/>
      <c r="E2" s="22"/>
      <c r="F2" s="22"/>
      <c r="G2" s="22"/>
      <c r="H2" s="22"/>
      <c r="I2" s="22"/>
      <c r="J2" s="22"/>
      <c r="K2" s="2"/>
      <c r="L2" s="2"/>
      <c r="M2" s="2"/>
      <c r="N2" s="2"/>
      <c r="O2" s="2"/>
    </row>
    <row r="3" spans="1:15" ht="21" customHeight="1">
      <c r="A3" s="601" t="s">
        <v>31</v>
      </c>
      <c r="B3" s="583" t="s">
        <v>213</v>
      </c>
      <c r="C3" s="568"/>
      <c r="D3" s="816" t="s">
        <v>103</v>
      </c>
      <c r="E3" s="816"/>
      <c r="F3" s="808"/>
      <c r="G3" s="816" t="s">
        <v>244</v>
      </c>
      <c r="H3" s="816"/>
      <c r="I3" s="816"/>
      <c r="J3" s="816"/>
      <c r="K3" s="816"/>
      <c r="L3" s="808"/>
      <c r="M3" s="816" t="s">
        <v>105</v>
      </c>
      <c r="N3" s="816"/>
      <c r="O3" s="816"/>
    </row>
    <row r="4" spans="1:15" ht="15" customHeight="1">
      <c r="A4" s="602"/>
      <c r="B4" s="584"/>
      <c r="C4" s="569"/>
      <c r="D4" s="601" t="s">
        <v>102</v>
      </c>
      <c r="E4" s="601" t="s">
        <v>236</v>
      </c>
      <c r="F4" s="569"/>
      <c r="G4" s="817" t="s">
        <v>237</v>
      </c>
      <c r="H4" s="818" t="s">
        <v>238</v>
      </c>
      <c r="I4" s="583" t="s">
        <v>239</v>
      </c>
      <c r="J4" s="583" t="s">
        <v>240</v>
      </c>
      <c r="K4" s="818" t="s">
        <v>241</v>
      </c>
      <c r="L4" s="571"/>
      <c r="M4" s="818" t="s">
        <v>242</v>
      </c>
      <c r="N4" s="818" t="s">
        <v>107</v>
      </c>
      <c r="O4" s="818" t="s">
        <v>243</v>
      </c>
    </row>
    <row r="5" spans="1:15" ht="15.75" customHeight="1">
      <c r="A5" s="603"/>
      <c r="B5" s="595"/>
      <c r="C5" s="570"/>
      <c r="D5" s="603"/>
      <c r="E5" s="603"/>
      <c r="F5" s="570"/>
      <c r="G5" s="819"/>
      <c r="H5" s="820"/>
      <c r="I5" s="595"/>
      <c r="J5" s="595"/>
      <c r="K5" s="820"/>
      <c r="L5" s="570"/>
      <c r="M5" s="820"/>
      <c r="N5" s="820"/>
      <c r="O5" s="820"/>
    </row>
    <row r="6" spans="1:15" ht="15">
      <c r="A6" s="103" t="s">
        <v>118</v>
      </c>
      <c r="B6" s="122"/>
      <c r="C6" s="122"/>
      <c r="D6" s="122"/>
      <c r="E6" s="122"/>
      <c r="F6" s="122"/>
      <c r="G6" s="122"/>
      <c r="H6" s="122"/>
      <c r="I6" s="122"/>
      <c r="J6" s="122"/>
      <c r="K6" s="122"/>
      <c r="L6" s="122"/>
      <c r="M6" s="123"/>
      <c r="N6" s="123"/>
      <c r="O6" s="123"/>
    </row>
    <row r="7" spans="1:15" ht="15">
      <c r="A7" s="44" t="s">
        <v>189</v>
      </c>
      <c r="B7" s="122">
        <f>AVERAGE(B10:B14)</f>
        <v>260</v>
      </c>
      <c r="C7" s="122"/>
      <c r="D7" s="122">
        <f aca="true" t="shared" si="0" ref="D7:K7">AVERAGE(D10:D14)</f>
        <v>206.8</v>
      </c>
      <c r="E7" s="122">
        <f t="shared" si="0"/>
        <v>53.2</v>
      </c>
      <c r="F7" s="122"/>
      <c r="G7" s="122">
        <f t="shared" si="0"/>
        <v>83.4</v>
      </c>
      <c r="H7" s="122">
        <f t="shared" si="0"/>
        <v>107.8</v>
      </c>
      <c r="I7" s="122">
        <f t="shared" si="0"/>
        <v>46.2</v>
      </c>
      <c r="J7" s="122">
        <f t="shared" si="0"/>
        <v>12.4</v>
      </c>
      <c r="K7" s="122">
        <f t="shared" si="0"/>
        <v>10.2</v>
      </c>
      <c r="L7" s="122"/>
      <c r="M7" s="134" t="s">
        <v>99</v>
      </c>
      <c r="N7" s="134" t="s">
        <v>99</v>
      </c>
      <c r="O7" s="134" t="s">
        <v>99</v>
      </c>
    </row>
    <row r="8" spans="1:15" ht="15">
      <c r="A8" s="342" t="s">
        <v>319</v>
      </c>
      <c r="B8" s="122">
        <f>AVERAGE(B13:B17)</f>
        <v>322.8</v>
      </c>
      <c r="C8" s="122"/>
      <c r="D8" s="122">
        <f aca="true" t="shared" si="1" ref="D8:K8">AVERAGE(D13:D17)</f>
        <v>264</v>
      </c>
      <c r="E8" s="122">
        <f t="shared" si="1"/>
        <v>58.8</v>
      </c>
      <c r="F8" s="122"/>
      <c r="G8" s="122">
        <f t="shared" si="1"/>
        <v>85</v>
      </c>
      <c r="H8" s="122">
        <f t="shared" si="1"/>
        <v>132</v>
      </c>
      <c r="I8" s="122">
        <f t="shared" si="1"/>
        <v>74.8</v>
      </c>
      <c r="J8" s="122">
        <f t="shared" si="1"/>
        <v>20.8</v>
      </c>
      <c r="K8" s="122">
        <f t="shared" si="1"/>
        <v>10.8</v>
      </c>
      <c r="L8" s="122"/>
      <c r="M8" s="134" t="s">
        <v>99</v>
      </c>
      <c r="N8" s="134" t="s">
        <v>99</v>
      </c>
      <c r="O8" s="134" t="s">
        <v>99</v>
      </c>
    </row>
    <row r="9" spans="1:15" ht="15">
      <c r="A9" s="91"/>
      <c r="B9" s="122"/>
      <c r="C9" s="122"/>
      <c r="D9" s="122"/>
      <c r="E9" s="122"/>
      <c r="F9" s="122"/>
      <c r="G9" s="122"/>
      <c r="H9" s="122"/>
      <c r="I9" s="122"/>
      <c r="J9" s="122"/>
      <c r="K9" s="122"/>
      <c r="L9" s="122"/>
      <c r="M9" s="123"/>
      <c r="N9" s="123"/>
      <c r="O9" s="123"/>
    </row>
    <row r="10" spans="1:15" ht="14.25" customHeight="1">
      <c r="A10" s="124">
        <v>1996</v>
      </c>
      <c r="B10" s="125">
        <v>244</v>
      </c>
      <c r="C10" s="126"/>
      <c r="D10" s="125">
        <v>185</v>
      </c>
      <c r="E10" s="125">
        <v>59</v>
      </c>
      <c r="F10" s="127"/>
      <c r="G10" s="125">
        <v>86</v>
      </c>
      <c r="H10" s="125">
        <v>103</v>
      </c>
      <c r="I10" s="125">
        <v>32</v>
      </c>
      <c r="J10" s="125">
        <v>13</v>
      </c>
      <c r="K10" s="125">
        <v>10</v>
      </c>
      <c r="L10" s="128"/>
      <c r="M10" s="125">
        <v>22</v>
      </c>
      <c r="N10" s="125">
        <v>28</v>
      </c>
      <c r="O10" s="125">
        <v>34</v>
      </c>
    </row>
    <row r="11" spans="1:15" ht="14.25" customHeight="1">
      <c r="A11" s="124">
        <v>1997</v>
      </c>
      <c r="B11" s="125">
        <v>224</v>
      </c>
      <c r="C11" s="126"/>
      <c r="D11" s="125">
        <v>179</v>
      </c>
      <c r="E11" s="125">
        <v>45</v>
      </c>
      <c r="F11" s="127"/>
      <c r="G11" s="125">
        <v>76</v>
      </c>
      <c r="H11" s="125">
        <v>89</v>
      </c>
      <c r="I11" s="125">
        <v>31</v>
      </c>
      <c r="J11" s="125">
        <v>14</v>
      </c>
      <c r="K11" s="125">
        <v>14</v>
      </c>
      <c r="L11" s="128"/>
      <c r="M11" s="125">
        <v>23</v>
      </c>
      <c r="N11" s="125">
        <v>29</v>
      </c>
      <c r="O11" s="125">
        <v>35</v>
      </c>
    </row>
    <row r="12" spans="1:15" ht="14.25" customHeight="1">
      <c r="A12" s="124">
        <v>1998</v>
      </c>
      <c r="B12" s="125">
        <v>249</v>
      </c>
      <c r="C12" s="126"/>
      <c r="D12" s="125">
        <v>194</v>
      </c>
      <c r="E12" s="125">
        <v>55</v>
      </c>
      <c r="F12" s="127"/>
      <c r="G12" s="125">
        <v>88</v>
      </c>
      <c r="H12" s="125">
        <v>103</v>
      </c>
      <c r="I12" s="125">
        <v>37</v>
      </c>
      <c r="J12" s="125">
        <v>9</v>
      </c>
      <c r="K12" s="125">
        <v>12</v>
      </c>
      <c r="L12" s="128"/>
      <c r="M12" s="125">
        <v>23</v>
      </c>
      <c r="N12" s="125">
        <v>27</v>
      </c>
      <c r="O12" s="125">
        <v>34</v>
      </c>
    </row>
    <row r="13" spans="1:15" ht="14.25" customHeight="1">
      <c r="A13" s="124">
        <v>1999</v>
      </c>
      <c r="B13" s="125">
        <v>291</v>
      </c>
      <c r="C13" s="126"/>
      <c r="D13" s="125">
        <v>237</v>
      </c>
      <c r="E13" s="125">
        <v>54</v>
      </c>
      <c r="F13" s="127"/>
      <c r="G13" s="125">
        <v>94</v>
      </c>
      <c r="H13" s="125">
        <v>118</v>
      </c>
      <c r="I13" s="125">
        <v>62</v>
      </c>
      <c r="J13" s="125">
        <v>10</v>
      </c>
      <c r="K13" s="125">
        <v>7</v>
      </c>
      <c r="L13" s="128"/>
      <c r="M13" s="125">
        <v>23</v>
      </c>
      <c r="N13" s="125">
        <v>28</v>
      </c>
      <c r="O13" s="125">
        <v>35</v>
      </c>
    </row>
    <row r="14" spans="1:23" ht="14.25" customHeight="1">
      <c r="A14" s="124">
        <v>2000</v>
      </c>
      <c r="B14" s="125">
        <v>292</v>
      </c>
      <c r="C14" s="126"/>
      <c r="D14" s="125">
        <v>239</v>
      </c>
      <c r="E14" s="125">
        <v>53</v>
      </c>
      <c r="F14" s="127"/>
      <c r="G14" s="125">
        <v>73</v>
      </c>
      <c r="H14" s="125">
        <v>126</v>
      </c>
      <c r="I14" s="125">
        <v>69</v>
      </c>
      <c r="J14" s="125">
        <v>16</v>
      </c>
      <c r="K14" s="125">
        <v>8</v>
      </c>
      <c r="L14" s="128"/>
      <c r="M14" s="125">
        <v>25</v>
      </c>
      <c r="N14" s="125">
        <v>30</v>
      </c>
      <c r="O14" s="125">
        <v>36</v>
      </c>
      <c r="Q14" s="54"/>
      <c r="R14" s="54"/>
      <c r="S14" s="54"/>
      <c r="U14" s="129"/>
      <c r="V14" s="129"/>
      <c r="W14" s="129"/>
    </row>
    <row r="15" spans="1:23" ht="14.25" customHeight="1">
      <c r="A15" s="124">
        <v>2001</v>
      </c>
      <c r="B15" s="125">
        <v>332</v>
      </c>
      <c r="C15" s="126"/>
      <c r="D15" s="125">
        <v>267</v>
      </c>
      <c r="E15" s="125">
        <v>65</v>
      </c>
      <c r="F15" s="127"/>
      <c r="G15" s="125">
        <v>80</v>
      </c>
      <c r="H15" s="125">
        <v>140</v>
      </c>
      <c r="I15" s="125">
        <v>70</v>
      </c>
      <c r="J15" s="125">
        <v>31</v>
      </c>
      <c r="K15" s="125">
        <v>12</v>
      </c>
      <c r="L15" s="128"/>
      <c r="M15" s="125">
        <v>25</v>
      </c>
      <c r="N15" s="125">
        <v>31</v>
      </c>
      <c r="O15" s="125">
        <v>38</v>
      </c>
      <c r="Q15" s="55"/>
      <c r="R15" s="55"/>
      <c r="S15" s="55"/>
      <c r="U15" s="129"/>
      <c r="V15" s="129"/>
      <c r="W15" s="129"/>
    </row>
    <row r="16" spans="1:23" ht="14.25" customHeight="1">
      <c r="A16" s="124">
        <v>2002</v>
      </c>
      <c r="B16" s="125">
        <v>382</v>
      </c>
      <c r="C16" s="126"/>
      <c r="D16" s="125">
        <v>321</v>
      </c>
      <c r="E16" s="125">
        <v>61</v>
      </c>
      <c r="F16" s="127"/>
      <c r="G16" s="125">
        <v>100</v>
      </c>
      <c r="H16" s="125">
        <v>153</v>
      </c>
      <c r="I16" s="125">
        <v>92</v>
      </c>
      <c r="J16" s="125">
        <v>27</v>
      </c>
      <c r="K16" s="125">
        <v>10</v>
      </c>
      <c r="L16" s="128"/>
      <c r="M16" s="125">
        <v>24</v>
      </c>
      <c r="N16" s="125">
        <v>30</v>
      </c>
      <c r="O16" s="125">
        <v>37</v>
      </c>
      <c r="Q16" s="55"/>
      <c r="R16" s="55"/>
      <c r="S16" s="55"/>
      <c r="U16" s="129"/>
      <c r="V16" s="129"/>
      <c r="W16" s="129"/>
    </row>
    <row r="17" spans="1:23" ht="14.25" customHeight="1">
      <c r="A17" s="124">
        <v>2003</v>
      </c>
      <c r="B17" s="125">
        <v>317</v>
      </c>
      <c r="C17" s="126"/>
      <c r="D17" s="125">
        <v>256</v>
      </c>
      <c r="E17" s="125">
        <v>61</v>
      </c>
      <c r="F17" s="127"/>
      <c r="G17" s="125">
        <v>78</v>
      </c>
      <c r="H17" s="125">
        <v>123</v>
      </c>
      <c r="I17" s="125">
        <v>81</v>
      </c>
      <c r="J17" s="125">
        <v>20</v>
      </c>
      <c r="K17" s="125">
        <v>17</v>
      </c>
      <c r="L17" s="128"/>
      <c r="M17" s="125">
        <v>25</v>
      </c>
      <c r="N17" s="125">
        <v>31</v>
      </c>
      <c r="O17" s="125">
        <v>37</v>
      </c>
      <c r="Q17" s="55"/>
      <c r="R17" s="55"/>
      <c r="S17" s="55"/>
      <c r="U17" s="129"/>
      <c r="V17" s="129"/>
      <c r="W17" s="129"/>
    </row>
    <row r="18" spans="1:23" ht="14.25" customHeight="1">
      <c r="A18" s="124">
        <v>2004</v>
      </c>
      <c r="B18" s="125">
        <v>356</v>
      </c>
      <c r="C18" s="126"/>
      <c r="D18" s="125">
        <v>289</v>
      </c>
      <c r="E18" s="125">
        <v>67</v>
      </c>
      <c r="F18" s="127"/>
      <c r="G18" s="125">
        <v>81</v>
      </c>
      <c r="H18" s="125">
        <v>138</v>
      </c>
      <c r="I18" s="125">
        <v>92</v>
      </c>
      <c r="J18" s="125">
        <v>35</v>
      </c>
      <c r="K18" s="125">
        <v>10</v>
      </c>
      <c r="L18" s="128"/>
      <c r="M18" s="125">
        <v>25</v>
      </c>
      <c r="N18" s="125">
        <v>31</v>
      </c>
      <c r="O18" s="125">
        <v>38</v>
      </c>
      <c r="Q18" s="55"/>
      <c r="R18" s="55"/>
      <c r="S18" s="55"/>
      <c r="U18" s="129"/>
      <c r="V18" s="129"/>
      <c r="W18" s="129"/>
    </row>
    <row r="19" spans="1:23" ht="14.25" customHeight="1">
      <c r="A19" s="124">
        <v>2005</v>
      </c>
      <c r="B19" s="125">
        <v>336</v>
      </c>
      <c r="C19" s="126"/>
      <c r="D19" s="125">
        <v>259</v>
      </c>
      <c r="E19" s="125">
        <v>77</v>
      </c>
      <c r="F19" s="127"/>
      <c r="G19" s="125">
        <v>48</v>
      </c>
      <c r="H19" s="125">
        <v>104</v>
      </c>
      <c r="I19" s="125">
        <v>126</v>
      </c>
      <c r="J19" s="125">
        <v>37</v>
      </c>
      <c r="K19" s="125">
        <v>21</v>
      </c>
      <c r="L19" s="128"/>
      <c r="M19" s="125">
        <v>28</v>
      </c>
      <c r="N19" s="125">
        <v>36</v>
      </c>
      <c r="O19" s="125">
        <v>41</v>
      </c>
      <c r="Q19" s="55"/>
      <c r="R19" s="55"/>
      <c r="S19" s="55"/>
      <c r="U19" s="129"/>
      <c r="V19" s="129"/>
      <c r="W19" s="129"/>
    </row>
    <row r="20" spans="1:23" ht="14.25" customHeight="1">
      <c r="A20" s="124">
        <v>2006</v>
      </c>
      <c r="B20" s="125">
        <v>421</v>
      </c>
      <c r="C20" s="126"/>
      <c r="D20" s="125">
        <v>334</v>
      </c>
      <c r="E20" s="125">
        <v>87</v>
      </c>
      <c r="F20" s="127"/>
      <c r="G20" s="125">
        <v>69</v>
      </c>
      <c r="H20" s="125">
        <v>154</v>
      </c>
      <c r="I20" s="125">
        <v>127</v>
      </c>
      <c r="J20" s="125">
        <v>54</v>
      </c>
      <c r="K20" s="125">
        <v>16</v>
      </c>
      <c r="L20" s="128"/>
      <c r="M20" s="125">
        <v>27</v>
      </c>
      <c r="N20" s="125">
        <v>34</v>
      </c>
      <c r="O20" s="125">
        <v>40</v>
      </c>
      <c r="Q20" s="55"/>
      <c r="R20" s="55"/>
      <c r="S20" s="55"/>
      <c r="U20" s="129"/>
      <c r="V20" s="129"/>
      <c r="W20" s="129"/>
    </row>
    <row r="21" spans="1:23" ht="14.25" customHeight="1">
      <c r="A21" s="124">
        <v>2007</v>
      </c>
      <c r="B21" s="125">
        <v>455</v>
      </c>
      <c r="C21" s="130"/>
      <c r="D21" s="125">
        <v>393</v>
      </c>
      <c r="E21" s="125">
        <v>62</v>
      </c>
      <c r="F21" s="131"/>
      <c r="G21" s="125">
        <v>94</v>
      </c>
      <c r="H21" s="125">
        <v>149</v>
      </c>
      <c r="I21" s="125">
        <v>149</v>
      </c>
      <c r="J21" s="125">
        <v>45</v>
      </c>
      <c r="K21" s="125">
        <v>18</v>
      </c>
      <c r="L21" s="131"/>
      <c r="M21" s="125">
        <v>26</v>
      </c>
      <c r="N21" s="125">
        <v>34</v>
      </c>
      <c r="O21" s="125">
        <v>41</v>
      </c>
      <c r="Q21" s="55"/>
      <c r="R21" s="55"/>
      <c r="S21" s="55"/>
      <c r="U21" s="129"/>
      <c r="V21" s="129"/>
      <c r="W21" s="129"/>
    </row>
    <row r="22" spans="1:23" ht="14.25" customHeight="1">
      <c r="A22" s="124">
        <v>2008</v>
      </c>
      <c r="B22" s="125">
        <v>574</v>
      </c>
      <c r="C22" s="130"/>
      <c r="D22" s="125">
        <v>461</v>
      </c>
      <c r="E22" s="125">
        <v>113</v>
      </c>
      <c r="F22" s="131"/>
      <c r="G22" s="125">
        <v>92</v>
      </c>
      <c r="H22" s="125">
        <v>211</v>
      </c>
      <c r="I22" s="125">
        <v>174</v>
      </c>
      <c r="J22" s="125">
        <v>71</v>
      </c>
      <c r="K22" s="125">
        <v>26</v>
      </c>
      <c r="L22" s="131"/>
      <c r="M22" s="125">
        <v>27</v>
      </c>
      <c r="N22" s="125">
        <v>34</v>
      </c>
      <c r="O22" s="125">
        <v>41</v>
      </c>
      <c r="Q22" s="55"/>
      <c r="R22" s="55"/>
      <c r="S22" s="55"/>
      <c r="U22" s="129"/>
      <c r="V22" s="129"/>
      <c r="W22" s="129"/>
    </row>
    <row r="23" spans="1:15" ht="14.25" customHeight="1">
      <c r="A23" s="124">
        <v>2009</v>
      </c>
      <c r="B23" s="125">
        <v>545</v>
      </c>
      <c r="C23" s="125"/>
      <c r="D23" s="125">
        <v>413</v>
      </c>
      <c r="E23" s="125">
        <v>132</v>
      </c>
      <c r="F23" s="125"/>
      <c r="G23" s="125">
        <v>71</v>
      </c>
      <c r="H23" s="125">
        <v>178</v>
      </c>
      <c r="I23" s="125">
        <v>189</v>
      </c>
      <c r="J23" s="125">
        <v>78</v>
      </c>
      <c r="K23" s="125">
        <v>29</v>
      </c>
      <c r="L23" s="125"/>
      <c r="M23" s="125">
        <v>28</v>
      </c>
      <c r="N23" s="125">
        <v>35</v>
      </c>
      <c r="O23" s="125">
        <v>43</v>
      </c>
    </row>
    <row r="24" spans="1:15" ht="14.25" customHeight="1">
      <c r="A24" s="124">
        <v>2010</v>
      </c>
      <c r="B24" s="132">
        <v>485</v>
      </c>
      <c r="C24" s="132"/>
      <c r="D24" s="132">
        <v>363</v>
      </c>
      <c r="E24" s="132">
        <v>122</v>
      </c>
      <c r="F24" s="132"/>
      <c r="G24" s="132">
        <v>65</v>
      </c>
      <c r="H24" s="132">
        <v>161</v>
      </c>
      <c r="I24" s="132">
        <v>158</v>
      </c>
      <c r="J24" s="132">
        <v>76</v>
      </c>
      <c r="K24" s="132">
        <v>25</v>
      </c>
      <c r="L24" s="132"/>
      <c r="M24" s="132">
        <v>28</v>
      </c>
      <c r="N24" s="132">
        <v>35</v>
      </c>
      <c r="O24" s="132">
        <v>43</v>
      </c>
    </row>
    <row r="25" spans="1:15" ht="14.25" customHeight="1">
      <c r="A25" s="124">
        <v>2011</v>
      </c>
      <c r="B25" s="132">
        <v>584</v>
      </c>
      <c r="C25" s="132"/>
      <c r="D25" s="132">
        <v>429</v>
      </c>
      <c r="E25" s="132">
        <v>155</v>
      </c>
      <c r="F25" s="132"/>
      <c r="G25" s="132">
        <v>58</v>
      </c>
      <c r="H25" s="132">
        <v>184</v>
      </c>
      <c r="I25" s="132">
        <v>212</v>
      </c>
      <c r="J25" s="132">
        <v>94</v>
      </c>
      <c r="K25" s="132">
        <v>36</v>
      </c>
      <c r="L25" s="132"/>
      <c r="M25" s="132">
        <v>30</v>
      </c>
      <c r="N25" s="132">
        <v>37</v>
      </c>
      <c r="O25" s="132">
        <v>43</v>
      </c>
    </row>
    <row r="26" spans="1:15" ht="14.25" customHeight="1">
      <c r="A26" s="124">
        <v>2012</v>
      </c>
      <c r="B26" s="132">
        <v>581</v>
      </c>
      <c r="C26" s="132"/>
      <c r="D26" s="132">
        <v>416</v>
      </c>
      <c r="E26" s="132">
        <v>165</v>
      </c>
      <c r="F26" s="132"/>
      <c r="G26" s="132">
        <v>46</v>
      </c>
      <c r="H26" s="132">
        <v>171</v>
      </c>
      <c r="I26" s="132">
        <v>199</v>
      </c>
      <c r="J26" s="132">
        <v>115</v>
      </c>
      <c r="K26" s="132">
        <v>50</v>
      </c>
      <c r="L26" s="132"/>
      <c r="M26" s="132">
        <v>31</v>
      </c>
      <c r="N26" s="132">
        <v>38</v>
      </c>
      <c r="O26" s="132">
        <v>46</v>
      </c>
    </row>
    <row r="27" spans="1:15" ht="14.25" customHeight="1">
      <c r="A27" s="124">
        <v>2013</v>
      </c>
      <c r="B27" s="132">
        <v>526</v>
      </c>
      <c r="C27" s="132"/>
      <c r="D27" s="132">
        <v>393</v>
      </c>
      <c r="E27" s="132">
        <v>133</v>
      </c>
      <c r="F27" s="132"/>
      <c r="G27" s="132">
        <v>32</v>
      </c>
      <c r="H27" s="132">
        <v>137</v>
      </c>
      <c r="I27" s="132">
        <v>184</v>
      </c>
      <c r="J27" s="132">
        <v>125</v>
      </c>
      <c r="K27" s="132">
        <v>48</v>
      </c>
      <c r="L27" s="132"/>
      <c r="M27" s="132">
        <v>32</v>
      </c>
      <c r="N27" s="132">
        <v>40</v>
      </c>
      <c r="O27" s="132">
        <v>47</v>
      </c>
    </row>
    <row r="28" spans="1:15" ht="31.5" customHeight="1">
      <c r="A28" s="91" t="s">
        <v>324</v>
      </c>
      <c r="B28" s="133">
        <f>AVERAGE(B23:B27)</f>
        <v>544.2</v>
      </c>
      <c r="C28" s="133"/>
      <c r="D28" s="133">
        <f aca="true" t="shared" si="2" ref="D28:K28">AVERAGE(D23:D27)</f>
        <v>402.8</v>
      </c>
      <c r="E28" s="133">
        <f t="shared" si="2"/>
        <v>141.4</v>
      </c>
      <c r="F28" s="133"/>
      <c r="G28" s="133">
        <f t="shared" si="2"/>
        <v>54.4</v>
      </c>
      <c r="H28" s="133">
        <f t="shared" si="2"/>
        <v>166.2</v>
      </c>
      <c r="I28" s="133">
        <f t="shared" si="2"/>
        <v>188.4</v>
      </c>
      <c r="J28" s="133">
        <f t="shared" si="2"/>
        <v>97.6</v>
      </c>
      <c r="K28" s="133">
        <f t="shared" si="2"/>
        <v>37.6</v>
      </c>
      <c r="L28" s="133"/>
      <c r="M28" s="330" t="s">
        <v>99</v>
      </c>
      <c r="N28" s="330" t="s">
        <v>99</v>
      </c>
      <c r="O28" s="330" t="s">
        <v>99</v>
      </c>
    </row>
    <row r="29" spans="1:15" ht="15" customHeight="1">
      <c r="A29" s="33"/>
      <c r="B29" s="40"/>
      <c r="C29" s="33"/>
      <c r="D29" s="34"/>
      <c r="E29" s="35"/>
      <c r="F29" s="35"/>
      <c r="G29" s="35"/>
      <c r="H29" s="35"/>
      <c r="I29" s="35"/>
      <c r="J29" s="35"/>
      <c r="K29" s="35"/>
      <c r="L29" s="35"/>
      <c r="M29" s="35"/>
      <c r="N29" s="35"/>
      <c r="O29" s="35"/>
    </row>
    <row r="30" spans="1:15" ht="15">
      <c r="A30" s="135"/>
      <c r="B30" s="135"/>
      <c r="C30" s="135"/>
      <c r="D30" s="135"/>
      <c r="E30" s="135"/>
      <c r="F30" s="135"/>
      <c r="G30" s="135"/>
      <c r="H30" s="135"/>
      <c r="I30" s="135"/>
      <c r="J30" s="135"/>
      <c r="K30" s="135"/>
      <c r="L30" s="135"/>
      <c r="M30" s="135"/>
      <c r="N30" s="135"/>
      <c r="O30" s="135"/>
    </row>
    <row r="31" spans="1:15" ht="15">
      <c r="A31" s="136" t="s">
        <v>212</v>
      </c>
      <c r="B31" s="135"/>
      <c r="C31" s="135"/>
      <c r="D31" s="135"/>
      <c r="E31" s="135"/>
      <c r="F31" s="135"/>
      <c r="G31" s="135"/>
      <c r="H31" s="135"/>
      <c r="I31" s="135"/>
      <c r="J31" s="135"/>
      <c r="K31" s="135"/>
      <c r="L31" s="135"/>
      <c r="M31" s="135"/>
      <c r="N31" s="135"/>
      <c r="O31" s="135"/>
    </row>
    <row r="32" spans="1:15" ht="26.25" customHeight="1">
      <c r="A32" s="623" t="s">
        <v>245</v>
      </c>
      <c r="B32" s="623"/>
      <c r="C32" s="623"/>
      <c r="D32" s="623"/>
      <c r="E32" s="623"/>
      <c r="F32" s="623"/>
      <c r="G32" s="623"/>
      <c r="H32" s="623"/>
      <c r="I32" s="623"/>
      <c r="J32" s="623"/>
      <c r="K32" s="623"/>
      <c r="L32" s="623"/>
      <c r="M32" s="623"/>
      <c r="N32" s="623"/>
      <c r="O32" s="623"/>
    </row>
    <row r="33" spans="1:15" ht="15">
      <c r="A33" s="137"/>
      <c r="B33" s="135"/>
      <c r="C33" s="135"/>
      <c r="D33" s="135"/>
      <c r="E33" s="135"/>
      <c r="F33" s="135"/>
      <c r="G33" s="135"/>
      <c r="H33" s="135"/>
      <c r="I33" s="135"/>
      <c r="J33" s="135"/>
      <c r="K33" s="135"/>
      <c r="L33" s="135"/>
      <c r="M33" s="135"/>
      <c r="N33" s="135"/>
      <c r="O33" s="135"/>
    </row>
    <row r="34" spans="1:15" ht="15">
      <c r="A34" s="596" t="s">
        <v>316</v>
      </c>
      <c r="B34" s="597"/>
      <c r="C34" s="135"/>
      <c r="D34" s="135"/>
      <c r="E34" s="135"/>
      <c r="F34" s="135"/>
      <c r="G34" s="135"/>
      <c r="H34" s="135"/>
      <c r="I34" s="135"/>
      <c r="J34" s="135"/>
      <c r="K34" s="135"/>
      <c r="L34" s="135"/>
      <c r="M34" s="135"/>
      <c r="N34" s="135"/>
      <c r="O34" s="135"/>
    </row>
  </sheetData>
  <sheetProtection/>
  <mergeCells count="19">
    <mergeCell ref="G3:K3"/>
    <mergeCell ref="M3:O3"/>
    <mergeCell ref="G4:G5"/>
    <mergeCell ref="A3:A5"/>
    <mergeCell ref="A34:B34"/>
    <mergeCell ref="K4:K5"/>
    <mergeCell ref="Q1:S1"/>
    <mergeCell ref="O4:O5"/>
    <mergeCell ref="N4:N5"/>
    <mergeCell ref="A1:O1"/>
    <mergeCell ref="A32:O32"/>
    <mergeCell ref="B3:B5"/>
    <mergeCell ref="D3:E3"/>
    <mergeCell ref="M4:M5"/>
    <mergeCell ref="I4:I5"/>
    <mergeCell ref="J4:J5"/>
    <mergeCell ref="H4:H5"/>
    <mergeCell ref="D4:D5"/>
    <mergeCell ref="E4:E5"/>
  </mergeCells>
  <hyperlinks>
    <hyperlink ref="Q1:S1" location="Contents!A1" display="Back to contents"/>
  </hyperlinks>
  <printOptions/>
  <pageMargins left="0.75" right="0.75" top="1" bottom="1" header="0.5" footer="0.5"/>
  <pageSetup fitToHeight="1" fitToWidth="1" horizontalDpi="600" verticalDpi="600" orientation="portrait" paperSize="9" scale="85" r:id="rId1"/>
  <ignoredErrors>
    <ignoredError sqref="B28:K28 B7:K8"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A1" sqref="A1:I1"/>
    </sheetView>
  </sheetViews>
  <sheetFormatPr defaultColWidth="9.33203125" defaultRowHeight="11.25"/>
  <cols>
    <col min="1" max="1" width="16.5" style="138" customWidth="1"/>
    <col min="2" max="2" width="17.16015625" style="138" customWidth="1"/>
    <col min="3" max="3" width="17.33203125" style="138" customWidth="1"/>
    <col min="4" max="4" width="15.16015625" style="138" customWidth="1"/>
    <col min="5" max="5" width="17.5" style="138" customWidth="1"/>
    <col min="6" max="6" width="14.5" style="138" customWidth="1"/>
    <col min="7" max="7" width="18.66015625" style="138" customWidth="1"/>
    <col min="8" max="8" width="1.83203125" style="138" customWidth="1"/>
    <col min="9" max="16384" width="9.33203125" style="138" customWidth="1"/>
  </cols>
  <sheetData>
    <row r="1" spans="1:13" ht="18.75">
      <c r="A1" s="586" t="s">
        <v>325</v>
      </c>
      <c r="B1" s="586"/>
      <c r="C1" s="586"/>
      <c r="D1" s="586"/>
      <c r="E1" s="586"/>
      <c r="F1" s="586"/>
      <c r="G1" s="586"/>
      <c r="H1" s="586"/>
      <c r="I1" s="586"/>
      <c r="K1" s="582" t="s">
        <v>710</v>
      </c>
      <c r="L1" s="582"/>
      <c r="M1" s="582"/>
    </row>
    <row r="2" spans="1:7" ht="15" customHeight="1">
      <c r="A2" s="6"/>
      <c r="B2" s="5"/>
      <c r="C2" s="5"/>
      <c r="D2" s="5"/>
      <c r="E2" s="5"/>
      <c r="F2" s="5"/>
      <c r="G2" s="8"/>
    </row>
    <row r="3" spans="1:7" s="140" customFormat="1" ht="15.75" customHeight="1">
      <c r="A3" s="139"/>
      <c r="B3" s="583" t="s">
        <v>216</v>
      </c>
      <c r="C3" s="600" t="s">
        <v>188</v>
      </c>
      <c r="D3" s="600"/>
      <c r="E3" s="600"/>
      <c r="F3" s="600"/>
      <c r="G3" s="600"/>
    </row>
    <row r="4" spans="1:7" s="140" customFormat="1" ht="12.75" customHeight="1">
      <c r="A4" s="141"/>
      <c r="B4" s="632"/>
      <c r="C4" s="634" t="s">
        <v>52</v>
      </c>
      <c r="D4" s="626" t="s">
        <v>217</v>
      </c>
      <c r="E4" s="626" t="s">
        <v>218</v>
      </c>
      <c r="F4" s="626" t="s">
        <v>219</v>
      </c>
      <c r="G4" s="626" t="s">
        <v>220</v>
      </c>
    </row>
    <row r="5" spans="1:7" s="140" customFormat="1" ht="15.75" customHeight="1">
      <c r="A5" s="85"/>
      <c r="B5" s="632"/>
      <c r="C5" s="635"/>
      <c r="D5" s="627"/>
      <c r="E5" s="627"/>
      <c r="F5" s="627"/>
      <c r="G5" s="627"/>
    </row>
    <row r="6" spans="1:7" s="140" customFormat="1" ht="12.75">
      <c r="A6" s="88"/>
      <c r="B6" s="633"/>
      <c r="C6" s="89" t="s">
        <v>56</v>
      </c>
      <c r="D6" s="89" t="s">
        <v>53</v>
      </c>
      <c r="E6" s="89" t="s">
        <v>54</v>
      </c>
      <c r="F6" s="89" t="s">
        <v>61</v>
      </c>
      <c r="G6" s="90" t="s">
        <v>55</v>
      </c>
    </row>
    <row r="7" spans="1:7" s="140" customFormat="1" ht="6" customHeight="1">
      <c r="A7" s="141"/>
      <c r="B7" s="84"/>
      <c r="C7" s="142"/>
      <c r="D7" s="142"/>
      <c r="E7" s="142"/>
      <c r="F7" s="142"/>
      <c r="G7" s="143"/>
    </row>
    <row r="8" spans="1:7" s="140" customFormat="1" ht="13.5" customHeight="1">
      <c r="A8" s="628" t="s">
        <v>375</v>
      </c>
      <c r="B8" s="629"/>
      <c r="C8" s="142"/>
      <c r="D8" s="142"/>
      <c r="E8" s="142"/>
      <c r="F8" s="142"/>
      <c r="G8" s="143"/>
    </row>
    <row r="9" spans="1:7" s="140" customFormat="1" ht="6" customHeight="1">
      <c r="A9" s="141"/>
      <c r="B9" s="84"/>
      <c r="C9" s="142"/>
      <c r="D9" s="142"/>
      <c r="E9" s="142"/>
      <c r="F9" s="142"/>
      <c r="G9" s="143"/>
    </row>
    <row r="10" spans="1:7" s="140" customFormat="1" ht="12.75">
      <c r="A10" s="396" t="s">
        <v>94</v>
      </c>
      <c r="B10" s="145">
        <v>526</v>
      </c>
      <c r="C10" s="146">
        <v>22</v>
      </c>
      <c r="D10" s="146">
        <v>365</v>
      </c>
      <c r="E10" s="146">
        <v>50</v>
      </c>
      <c r="F10" s="146">
        <v>1</v>
      </c>
      <c r="G10" s="146">
        <v>88</v>
      </c>
    </row>
    <row r="11" spans="1:7" s="140" customFormat="1" ht="6" customHeight="1">
      <c r="A11" s="363"/>
      <c r="B11" s="145"/>
      <c r="C11" s="146"/>
      <c r="D11" s="146"/>
      <c r="E11" s="146"/>
      <c r="F11" s="146"/>
      <c r="G11" s="146"/>
    </row>
    <row r="12" spans="1:7" s="140" customFormat="1" ht="12.75">
      <c r="A12" s="335" t="s">
        <v>59</v>
      </c>
      <c r="B12" s="145">
        <v>393</v>
      </c>
      <c r="C12" s="146">
        <v>19</v>
      </c>
      <c r="D12" s="146">
        <v>278</v>
      </c>
      <c r="E12" s="146">
        <v>33</v>
      </c>
      <c r="F12" s="146">
        <v>1</v>
      </c>
      <c r="G12" s="146">
        <v>62</v>
      </c>
    </row>
    <row r="13" spans="1:7" s="140" customFormat="1" ht="12.75">
      <c r="A13" s="363" t="s">
        <v>60</v>
      </c>
      <c r="B13" s="145">
        <v>133</v>
      </c>
      <c r="C13" s="146">
        <v>3</v>
      </c>
      <c r="D13" s="146">
        <v>87</v>
      </c>
      <c r="E13" s="146">
        <v>17</v>
      </c>
      <c r="F13" s="146">
        <v>0</v>
      </c>
      <c r="G13" s="146">
        <v>26</v>
      </c>
    </row>
    <row r="14" spans="1:7" s="140" customFormat="1" ht="6" customHeight="1">
      <c r="A14" s="363"/>
      <c r="B14" s="145"/>
      <c r="C14" s="146"/>
      <c r="D14" s="146"/>
      <c r="E14" s="146"/>
      <c r="F14" s="146"/>
      <c r="G14" s="146"/>
    </row>
    <row r="15" spans="1:7" s="140" customFormat="1" ht="12.75">
      <c r="A15" s="335" t="s">
        <v>46</v>
      </c>
      <c r="B15" s="145">
        <v>32</v>
      </c>
      <c r="C15" s="146">
        <v>1</v>
      </c>
      <c r="D15" s="146">
        <v>23</v>
      </c>
      <c r="E15" s="146">
        <v>2</v>
      </c>
      <c r="F15" s="146">
        <v>0</v>
      </c>
      <c r="G15" s="146">
        <v>6</v>
      </c>
    </row>
    <row r="16" spans="1:7" s="140" customFormat="1" ht="12.75">
      <c r="A16" s="335" t="s">
        <v>57</v>
      </c>
      <c r="B16" s="145">
        <v>137</v>
      </c>
      <c r="C16" s="146">
        <v>3</v>
      </c>
      <c r="D16" s="146">
        <v>101</v>
      </c>
      <c r="E16" s="146">
        <v>10</v>
      </c>
      <c r="F16" s="146">
        <v>0</v>
      </c>
      <c r="G16" s="146">
        <v>23</v>
      </c>
    </row>
    <row r="17" spans="1:7" s="140" customFormat="1" ht="12.75">
      <c r="A17" s="335" t="s">
        <v>58</v>
      </c>
      <c r="B17" s="145">
        <v>184</v>
      </c>
      <c r="C17" s="146">
        <v>12</v>
      </c>
      <c r="D17" s="146">
        <v>133</v>
      </c>
      <c r="E17" s="146">
        <v>12</v>
      </c>
      <c r="F17" s="146">
        <v>1</v>
      </c>
      <c r="G17" s="146">
        <v>26</v>
      </c>
    </row>
    <row r="18" spans="1:7" s="140" customFormat="1" ht="12.75">
      <c r="A18" s="335" t="s">
        <v>119</v>
      </c>
      <c r="B18" s="145">
        <v>125</v>
      </c>
      <c r="C18" s="146">
        <v>5</v>
      </c>
      <c r="D18" s="146">
        <v>87</v>
      </c>
      <c r="E18" s="146">
        <v>12</v>
      </c>
      <c r="F18" s="146">
        <v>0</v>
      </c>
      <c r="G18" s="146">
        <v>21</v>
      </c>
    </row>
    <row r="19" spans="1:7" s="140" customFormat="1" ht="12.75">
      <c r="A19" s="335" t="s">
        <v>120</v>
      </c>
      <c r="B19" s="145">
        <v>48</v>
      </c>
      <c r="C19" s="146">
        <v>1</v>
      </c>
      <c r="D19" s="146">
        <v>21</v>
      </c>
      <c r="E19" s="146">
        <v>14</v>
      </c>
      <c r="F19" s="146">
        <v>0</v>
      </c>
      <c r="G19" s="146">
        <v>12</v>
      </c>
    </row>
    <row r="20" spans="1:7" s="140" customFormat="1" ht="6" customHeight="1">
      <c r="A20" s="363"/>
      <c r="B20" s="145"/>
      <c r="C20" s="146"/>
      <c r="D20" s="146"/>
      <c r="E20" s="146"/>
      <c r="F20" s="146"/>
      <c r="G20" s="146"/>
    </row>
    <row r="21" spans="1:7" s="140" customFormat="1" ht="12.75">
      <c r="A21" s="409" t="s">
        <v>59</v>
      </c>
      <c r="B21" s="145"/>
      <c r="C21" s="146"/>
      <c r="D21" s="146"/>
      <c r="E21" s="146"/>
      <c r="F21" s="146"/>
      <c r="G21" s="146"/>
    </row>
    <row r="22" spans="1:7" s="140" customFormat="1" ht="12.75">
      <c r="A22" s="335" t="s">
        <v>46</v>
      </c>
      <c r="B22" s="145">
        <v>28</v>
      </c>
      <c r="C22" s="146">
        <v>1</v>
      </c>
      <c r="D22" s="146">
        <v>21</v>
      </c>
      <c r="E22" s="146">
        <v>1</v>
      </c>
      <c r="F22" s="146">
        <v>0</v>
      </c>
      <c r="G22" s="146">
        <v>5</v>
      </c>
    </row>
    <row r="23" spans="1:7" s="140" customFormat="1" ht="12.75">
      <c r="A23" s="335" t="s">
        <v>57</v>
      </c>
      <c r="B23" s="145">
        <v>107</v>
      </c>
      <c r="C23" s="146">
        <v>3</v>
      </c>
      <c r="D23" s="146">
        <v>77</v>
      </c>
      <c r="E23" s="146">
        <v>8</v>
      </c>
      <c r="F23" s="146">
        <v>0</v>
      </c>
      <c r="G23" s="146">
        <v>19</v>
      </c>
    </row>
    <row r="24" spans="1:7" s="140" customFormat="1" ht="12.75">
      <c r="A24" s="335" t="s">
        <v>58</v>
      </c>
      <c r="B24" s="145">
        <v>141</v>
      </c>
      <c r="C24" s="146">
        <v>9</v>
      </c>
      <c r="D24" s="146">
        <v>105</v>
      </c>
      <c r="E24" s="146">
        <v>7</v>
      </c>
      <c r="F24" s="146">
        <v>1</v>
      </c>
      <c r="G24" s="146">
        <v>19</v>
      </c>
    </row>
    <row r="25" spans="1:7" s="140" customFormat="1" ht="12.75">
      <c r="A25" s="335" t="s">
        <v>119</v>
      </c>
      <c r="B25" s="145">
        <v>87</v>
      </c>
      <c r="C25" s="146">
        <v>5</v>
      </c>
      <c r="D25" s="146">
        <v>60</v>
      </c>
      <c r="E25" s="146">
        <v>9</v>
      </c>
      <c r="F25" s="146">
        <v>0</v>
      </c>
      <c r="G25" s="146">
        <v>13</v>
      </c>
    </row>
    <row r="26" spans="1:7" s="140" customFormat="1" ht="12.75">
      <c r="A26" s="335" t="s">
        <v>120</v>
      </c>
      <c r="B26" s="145">
        <v>30</v>
      </c>
      <c r="C26" s="146">
        <v>1</v>
      </c>
      <c r="D26" s="146">
        <v>15</v>
      </c>
      <c r="E26" s="146">
        <v>8</v>
      </c>
      <c r="F26" s="146">
        <v>0</v>
      </c>
      <c r="G26" s="146">
        <v>6</v>
      </c>
    </row>
    <row r="27" spans="1:7" s="140" customFormat="1" ht="6" customHeight="1">
      <c r="A27" s="363"/>
      <c r="B27" s="145"/>
      <c r="C27" s="146"/>
      <c r="D27" s="146"/>
      <c r="E27" s="146"/>
      <c r="F27" s="146"/>
      <c r="G27" s="146"/>
    </row>
    <row r="28" spans="1:7" s="140" customFormat="1" ht="12.75">
      <c r="A28" s="409" t="s">
        <v>60</v>
      </c>
      <c r="B28" s="145"/>
      <c r="C28" s="146"/>
      <c r="D28" s="146"/>
      <c r="E28" s="146"/>
      <c r="F28" s="146"/>
      <c r="G28" s="146"/>
    </row>
    <row r="29" spans="1:7" s="140" customFormat="1" ht="12.75">
      <c r="A29" s="335" t="s">
        <v>46</v>
      </c>
      <c r="B29" s="145">
        <v>4</v>
      </c>
      <c r="C29" s="146">
        <v>0</v>
      </c>
      <c r="D29" s="146">
        <v>2</v>
      </c>
      <c r="E29" s="146">
        <v>1</v>
      </c>
      <c r="F29" s="146">
        <v>0</v>
      </c>
      <c r="G29" s="146">
        <v>1</v>
      </c>
    </row>
    <row r="30" spans="1:7" s="140" customFormat="1" ht="12.75">
      <c r="A30" s="335" t="s">
        <v>57</v>
      </c>
      <c r="B30" s="145">
        <v>30</v>
      </c>
      <c r="C30" s="146">
        <v>0</v>
      </c>
      <c r="D30" s="146">
        <v>24</v>
      </c>
      <c r="E30" s="146">
        <v>2</v>
      </c>
      <c r="F30" s="146">
        <v>0</v>
      </c>
      <c r="G30" s="146">
        <v>4</v>
      </c>
    </row>
    <row r="31" spans="1:7" s="140" customFormat="1" ht="12.75">
      <c r="A31" s="335" t="s">
        <v>58</v>
      </c>
      <c r="B31" s="145">
        <v>43</v>
      </c>
      <c r="C31" s="146">
        <v>3</v>
      </c>
      <c r="D31" s="146">
        <v>28</v>
      </c>
      <c r="E31" s="146">
        <v>5</v>
      </c>
      <c r="F31" s="146">
        <v>0</v>
      </c>
      <c r="G31" s="146">
        <v>7</v>
      </c>
    </row>
    <row r="32" spans="1:7" s="140" customFormat="1" ht="12.75">
      <c r="A32" s="335" t="s">
        <v>119</v>
      </c>
      <c r="B32" s="145">
        <v>38</v>
      </c>
      <c r="C32" s="146">
        <v>0</v>
      </c>
      <c r="D32" s="146">
        <v>27</v>
      </c>
      <c r="E32" s="146">
        <v>3</v>
      </c>
      <c r="F32" s="146">
        <v>0</v>
      </c>
      <c r="G32" s="146">
        <v>8</v>
      </c>
    </row>
    <row r="33" spans="1:7" s="140" customFormat="1" ht="12.75">
      <c r="A33" s="335" t="s">
        <v>120</v>
      </c>
      <c r="B33" s="145">
        <v>18</v>
      </c>
      <c r="C33" s="146">
        <v>0</v>
      </c>
      <c r="D33" s="146">
        <v>6</v>
      </c>
      <c r="E33" s="146">
        <v>6</v>
      </c>
      <c r="F33" s="146">
        <v>0</v>
      </c>
      <c r="G33" s="146">
        <v>6</v>
      </c>
    </row>
    <row r="34" spans="1:7" s="140" customFormat="1" ht="6" customHeight="1">
      <c r="A34" s="400"/>
      <c r="B34" s="248"/>
      <c r="C34" s="389"/>
      <c r="D34" s="389"/>
      <c r="E34" s="389"/>
      <c r="F34" s="389"/>
      <c r="G34" s="393"/>
    </row>
    <row r="35" spans="1:7" s="140" customFormat="1" ht="13.5" customHeight="1">
      <c r="A35" s="630" t="s">
        <v>376</v>
      </c>
      <c r="B35" s="631"/>
      <c r="C35" s="389"/>
      <c r="D35" s="389"/>
      <c r="E35" s="389"/>
      <c r="F35" s="389"/>
      <c r="G35" s="393"/>
    </row>
    <row r="36" spans="1:7" s="140" customFormat="1" ht="6" customHeight="1">
      <c r="A36" s="400"/>
      <c r="B36" s="248"/>
      <c r="C36" s="389"/>
      <c r="D36" s="389"/>
      <c r="E36" s="389"/>
      <c r="F36" s="389"/>
      <c r="G36" s="393"/>
    </row>
    <row r="37" spans="1:7" s="140" customFormat="1" ht="12.75">
      <c r="A37" s="396" t="s">
        <v>94</v>
      </c>
      <c r="B37" s="145">
        <v>526</v>
      </c>
      <c r="C37" s="146">
        <v>359</v>
      </c>
      <c r="D37" s="146">
        <v>73</v>
      </c>
      <c r="E37" s="146">
        <v>50</v>
      </c>
      <c r="F37" s="146">
        <v>1</v>
      </c>
      <c r="G37" s="146">
        <v>43</v>
      </c>
    </row>
    <row r="38" spans="1:7" s="140" customFormat="1" ht="6" customHeight="1">
      <c r="A38" s="363"/>
      <c r="B38" s="145"/>
      <c r="C38" s="146"/>
      <c r="D38" s="146"/>
      <c r="E38" s="146"/>
      <c r="F38" s="146"/>
      <c r="G38" s="146"/>
    </row>
    <row r="39" spans="1:7" s="140" customFormat="1" ht="12.75">
      <c r="A39" s="335" t="s">
        <v>59</v>
      </c>
      <c r="B39" s="145">
        <v>393</v>
      </c>
      <c r="C39" s="146">
        <v>280</v>
      </c>
      <c r="D39" s="146">
        <v>55</v>
      </c>
      <c r="E39" s="146">
        <v>33</v>
      </c>
      <c r="F39" s="146">
        <v>1</v>
      </c>
      <c r="G39" s="146">
        <v>24</v>
      </c>
    </row>
    <row r="40" spans="1:7" s="140" customFormat="1" ht="12.75">
      <c r="A40" s="363" t="s">
        <v>60</v>
      </c>
      <c r="B40" s="145">
        <v>133</v>
      </c>
      <c r="C40" s="146">
        <v>79</v>
      </c>
      <c r="D40" s="146">
        <v>18</v>
      </c>
      <c r="E40" s="146">
        <v>17</v>
      </c>
      <c r="F40" s="146">
        <v>0</v>
      </c>
      <c r="G40" s="146">
        <v>19</v>
      </c>
    </row>
    <row r="41" spans="1:7" s="140" customFormat="1" ht="6" customHeight="1">
      <c r="A41" s="363"/>
      <c r="B41" s="145"/>
      <c r="C41" s="146"/>
      <c r="D41" s="146"/>
      <c r="E41" s="146"/>
      <c r="F41" s="146"/>
      <c r="G41" s="146"/>
    </row>
    <row r="42" spans="1:7" s="140" customFormat="1" ht="12.75">
      <c r="A42" s="335" t="s">
        <v>46</v>
      </c>
      <c r="B42" s="145">
        <v>32</v>
      </c>
      <c r="C42" s="146">
        <v>18</v>
      </c>
      <c r="D42" s="146">
        <v>7</v>
      </c>
      <c r="E42" s="146">
        <v>2</v>
      </c>
      <c r="F42" s="146">
        <v>0</v>
      </c>
      <c r="G42" s="146">
        <v>5</v>
      </c>
    </row>
    <row r="43" spans="1:7" s="140" customFormat="1" ht="12.75">
      <c r="A43" s="335" t="s">
        <v>57</v>
      </c>
      <c r="B43" s="145">
        <v>137</v>
      </c>
      <c r="C43" s="146">
        <v>104</v>
      </c>
      <c r="D43" s="146">
        <v>12</v>
      </c>
      <c r="E43" s="146">
        <v>10</v>
      </c>
      <c r="F43" s="146">
        <v>0</v>
      </c>
      <c r="G43" s="146">
        <v>11</v>
      </c>
    </row>
    <row r="44" spans="1:7" s="140" customFormat="1" ht="12.75">
      <c r="A44" s="335" t="s">
        <v>58</v>
      </c>
      <c r="B44" s="145">
        <v>184</v>
      </c>
      <c r="C44" s="146">
        <v>141</v>
      </c>
      <c r="D44" s="146">
        <v>22</v>
      </c>
      <c r="E44" s="146">
        <v>12</v>
      </c>
      <c r="F44" s="146">
        <v>1</v>
      </c>
      <c r="G44" s="146">
        <v>8</v>
      </c>
    </row>
    <row r="45" spans="1:7" s="140" customFormat="1" ht="12.75">
      <c r="A45" s="335" t="s">
        <v>119</v>
      </c>
      <c r="B45" s="145">
        <v>125</v>
      </c>
      <c r="C45" s="146">
        <v>84</v>
      </c>
      <c r="D45" s="146">
        <v>20</v>
      </c>
      <c r="E45" s="146">
        <v>12</v>
      </c>
      <c r="F45" s="146">
        <v>0</v>
      </c>
      <c r="G45" s="146">
        <v>9</v>
      </c>
    </row>
    <row r="46" spans="1:7" s="140" customFormat="1" ht="12.75">
      <c r="A46" s="335" t="s">
        <v>120</v>
      </c>
      <c r="B46" s="145">
        <v>48</v>
      </c>
      <c r="C46" s="146">
        <v>12</v>
      </c>
      <c r="D46" s="146">
        <v>12</v>
      </c>
      <c r="E46" s="146">
        <v>14</v>
      </c>
      <c r="F46" s="146">
        <v>0</v>
      </c>
      <c r="G46" s="146">
        <v>10</v>
      </c>
    </row>
    <row r="47" spans="1:7" s="140" customFormat="1" ht="6" customHeight="1">
      <c r="A47" s="363"/>
      <c r="B47" s="145"/>
      <c r="C47" s="146"/>
      <c r="D47" s="146"/>
      <c r="E47" s="146"/>
      <c r="F47" s="146"/>
      <c r="G47" s="146"/>
    </row>
    <row r="48" spans="1:7" s="140" customFormat="1" ht="12.75">
      <c r="A48" s="409" t="s">
        <v>59</v>
      </c>
      <c r="B48" s="145"/>
      <c r="C48" s="146"/>
      <c r="D48" s="146"/>
      <c r="E48" s="146"/>
      <c r="F48" s="146"/>
      <c r="G48" s="146"/>
    </row>
    <row r="49" spans="1:7" s="140" customFormat="1" ht="12.75">
      <c r="A49" s="335" t="s">
        <v>46</v>
      </c>
      <c r="B49" s="145">
        <v>28</v>
      </c>
      <c r="C49" s="146">
        <v>16</v>
      </c>
      <c r="D49" s="146">
        <v>7</v>
      </c>
      <c r="E49" s="146">
        <v>1</v>
      </c>
      <c r="F49" s="146">
        <v>0</v>
      </c>
      <c r="G49" s="146">
        <v>4</v>
      </c>
    </row>
    <row r="50" spans="1:7" s="140" customFormat="1" ht="12.75">
      <c r="A50" s="335" t="s">
        <v>57</v>
      </c>
      <c r="B50" s="145">
        <v>107</v>
      </c>
      <c r="C50" s="146">
        <v>83</v>
      </c>
      <c r="D50" s="146">
        <v>8</v>
      </c>
      <c r="E50" s="146">
        <v>8</v>
      </c>
      <c r="F50" s="146">
        <v>0</v>
      </c>
      <c r="G50" s="146">
        <v>8</v>
      </c>
    </row>
    <row r="51" spans="1:7" s="140" customFormat="1" ht="12.75">
      <c r="A51" s="335" t="s">
        <v>58</v>
      </c>
      <c r="B51" s="145">
        <v>141</v>
      </c>
      <c r="C51" s="146">
        <v>111</v>
      </c>
      <c r="D51" s="146">
        <v>19</v>
      </c>
      <c r="E51" s="146">
        <v>7</v>
      </c>
      <c r="F51" s="146">
        <v>1</v>
      </c>
      <c r="G51" s="146">
        <v>3</v>
      </c>
    </row>
    <row r="52" spans="1:7" s="140" customFormat="1" ht="12.75">
      <c r="A52" s="335" t="s">
        <v>119</v>
      </c>
      <c r="B52" s="145">
        <v>87</v>
      </c>
      <c r="C52" s="146">
        <v>59</v>
      </c>
      <c r="D52" s="146">
        <v>14</v>
      </c>
      <c r="E52" s="146">
        <v>9</v>
      </c>
      <c r="F52" s="146">
        <v>0</v>
      </c>
      <c r="G52" s="146">
        <v>5</v>
      </c>
    </row>
    <row r="53" spans="1:7" s="140" customFormat="1" ht="12.75">
      <c r="A53" s="335" t="s">
        <v>120</v>
      </c>
      <c r="B53" s="145">
        <v>30</v>
      </c>
      <c r="C53" s="146">
        <v>11</v>
      </c>
      <c r="D53" s="146">
        <v>7</v>
      </c>
      <c r="E53" s="146">
        <v>8</v>
      </c>
      <c r="F53" s="146">
        <v>0</v>
      </c>
      <c r="G53" s="146">
        <v>4</v>
      </c>
    </row>
    <row r="54" spans="1:7" s="140" customFormat="1" ht="6" customHeight="1">
      <c r="A54" s="363"/>
      <c r="B54" s="145"/>
      <c r="C54" s="146"/>
      <c r="D54" s="146"/>
      <c r="E54" s="146"/>
      <c r="F54" s="146"/>
      <c r="G54" s="146"/>
    </row>
    <row r="55" spans="1:7" s="140" customFormat="1" ht="12.75">
      <c r="A55" s="409" t="s">
        <v>60</v>
      </c>
      <c r="B55" s="145"/>
      <c r="C55" s="146"/>
      <c r="D55" s="146"/>
      <c r="E55" s="146"/>
      <c r="F55" s="146"/>
      <c r="G55" s="146"/>
    </row>
    <row r="56" spans="1:7" s="140" customFormat="1" ht="12.75">
      <c r="A56" s="335" t="s">
        <v>46</v>
      </c>
      <c r="B56" s="145">
        <v>4</v>
      </c>
      <c r="C56" s="146">
        <v>2</v>
      </c>
      <c r="D56" s="146">
        <v>0</v>
      </c>
      <c r="E56" s="146">
        <v>1</v>
      </c>
      <c r="F56" s="146">
        <v>0</v>
      </c>
      <c r="G56" s="146">
        <v>1</v>
      </c>
    </row>
    <row r="57" spans="1:7" s="140" customFormat="1" ht="12.75">
      <c r="A57" s="335" t="s">
        <v>57</v>
      </c>
      <c r="B57" s="145">
        <v>30</v>
      </c>
      <c r="C57" s="146">
        <v>21</v>
      </c>
      <c r="D57" s="146">
        <v>4</v>
      </c>
      <c r="E57" s="146">
        <v>2</v>
      </c>
      <c r="F57" s="146">
        <v>0</v>
      </c>
      <c r="G57" s="146">
        <v>3</v>
      </c>
    </row>
    <row r="58" spans="1:7" s="140" customFormat="1" ht="12.75">
      <c r="A58" s="335" t="s">
        <v>58</v>
      </c>
      <c r="B58" s="145">
        <v>43</v>
      </c>
      <c r="C58" s="146">
        <v>30</v>
      </c>
      <c r="D58" s="146">
        <v>3</v>
      </c>
      <c r="E58" s="146">
        <v>5</v>
      </c>
      <c r="F58" s="146">
        <v>0</v>
      </c>
      <c r="G58" s="146">
        <v>5</v>
      </c>
    </row>
    <row r="59" spans="1:7" s="140" customFormat="1" ht="12.75">
      <c r="A59" s="335" t="s">
        <v>119</v>
      </c>
      <c r="B59" s="145">
        <v>38</v>
      </c>
      <c r="C59" s="146">
        <v>25</v>
      </c>
      <c r="D59" s="146">
        <v>6</v>
      </c>
      <c r="E59" s="146">
        <v>3</v>
      </c>
      <c r="F59" s="146">
        <v>0</v>
      </c>
      <c r="G59" s="146">
        <v>4</v>
      </c>
    </row>
    <row r="60" spans="1:7" s="140" customFormat="1" ht="12.75">
      <c r="A60" s="335" t="s">
        <v>120</v>
      </c>
      <c r="B60" s="145">
        <v>18</v>
      </c>
      <c r="C60" s="146">
        <v>1</v>
      </c>
      <c r="D60" s="146">
        <v>5</v>
      </c>
      <c r="E60" s="146">
        <v>6</v>
      </c>
      <c r="F60" s="146">
        <v>0</v>
      </c>
      <c r="G60" s="146">
        <v>6</v>
      </c>
    </row>
    <row r="61" spans="1:7" s="140" customFormat="1" ht="6" customHeight="1">
      <c r="A61" s="150"/>
      <c r="B61" s="151"/>
      <c r="C61" s="151"/>
      <c r="D61" s="151"/>
      <c r="E61" s="151"/>
      <c r="F61" s="151"/>
      <c r="G61" s="151"/>
    </row>
    <row r="62" spans="1:7" s="140" customFormat="1" ht="12.75" customHeight="1">
      <c r="A62" s="77"/>
      <c r="B62" s="77"/>
      <c r="C62" s="77"/>
      <c r="D62" s="77"/>
      <c r="E62" s="77"/>
      <c r="F62" s="77"/>
      <c r="G62" s="77"/>
    </row>
    <row r="63" spans="1:7" ht="12" customHeight="1">
      <c r="A63" s="152" t="s">
        <v>212</v>
      </c>
      <c r="B63"/>
      <c r="C63"/>
      <c r="D63"/>
      <c r="E63"/>
      <c r="F63"/>
      <c r="G63"/>
    </row>
    <row r="64" spans="1:7" s="58" customFormat="1" ht="11.25">
      <c r="A64" s="599" t="s">
        <v>4</v>
      </c>
      <c r="B64" s="599"/>
      <c r="C64" s="599"/>
      <c r="D64" s="599"/>
      <c r="E64" s="599"/>
      <c r="F64" s="599"/>
      <c r="G64" s="599"/>
    </row>
    <row r="65" spans="1:7" s="58" customFormat="1" ht="33" customHeight="1">
      <c r="A65" s="599" t="s">
        <v>224</v>
      </c>
      <c r="B65" s="599"/>
      <c r="C65" s="599"/>
      <c r="D65" s="599"/>
      <c r="E65" s="599"/>
      <c r="F65" s="599"/>
      <c r="G65" s="599"/>
    </row>
    <row r="66" spans="1:7" s="58" customFormat="1" ht="24" customHeight="1">
      <c r="A66" s="599" t="s">
        <v>221</v>
      </c>
      <c r="B66" s="599"/>
      <c r="C66" s="599"/>
      <c r="D66" s="599"/>
      <c r="E66" s="599"/>
      <c r="F66" s="599"/>
      <c r="G66" s="599"/>
    </row>
    <row r="67" spans="1:7" s="58" customFormat="1" ht="12" customHeight="1">
      <c r="A67" s="598" t="s">
        <v>222</v>
      </c>
      <c r="B67" s="598"/>
      <c r="C67" s="598"/>
      <c r="D67" s="598"/>
      <c r="E67" s="598"/>
      <c r="F67" s="598"/>
      <c r="G67" s="598"/>
    </row>
    <row r="68" spans="1:7" s="58" customFormat="1" ht="21" customHeight="1">
      <c r="A68" s="599" t="s">
        <v>223</v>
      </c>
      <c r="B68" s="599"/>
      <c r="C68" s="599"/>
      <c r="D68" s="599"/>
      <c r="E68" s="599"/>
      <c r="F68" s="599"/>
      <c r="G68" s="599"/>
    </row>
    <row r="69" spans="1:7" s="58" customFormat="1" ht="11.25">
      <c r="A69" s="101"/>
      <c r="G69" s="102"/>
    </row>
    <row r="70" spans="1:8" s="58" customFormat="1" ht="11.25">
      <c r="A70" s="598" t="s">
        <v>308</v>
      </c>
      <c r="B70" s="598"/>
      <c r="C70" s="598"/>
      <c r="D70" s="598"/>
      <c r="E70" s="598"/>
      <c r="F70" s="598"/>
      <c r="G70" s="598"/>
      <c r="H70" s="598"/>
    </row>
    <row r="71" spans="1:7" ht="12.75" customHeight="1">
      <c r="A71"/>
      <c r="B71"/>
      <c r="C71"/>
      <c r="D71"/>
      <c r="E71"/>
      <c r="F71"/>
      <c r="G71"/>
    </row>
    <row r="72" spans="1:7" ht="11.25">
      <c r="A72" s="624" t="s">
        <v>316</v>
      </c>
      <c r="B72" s="625"/>
      <c r="C72"/>
      <c r="D72"/>
      <c r="E72"/>
      <c r="F72"/>
      <c r="G72"/>
    </row>
  </sheetData>
  <sheetProtection/>
  <mergeCells count="18">
    <mergeCell ref="K1:M1"/>
    <mergeCell ref="A1:I1"/>
    <mergeCell ref="A64:G64"/>
    <mergeCell ref="A8:B8"/>
    <mergeCell ref="A35:B35"/>
    <mergeCell ref="B3:B6"/>
    <mergeCell ref="C4:C5"/>
    <mergeCell ref="D4:D5"/>
    <mergeCell ref="A65:G65"/>
    <mergeCell ref="A72:B72"/>
    <mergeCell ref="C3:G3"/>
    <mergeCell ref="A66:G66"/>
    <mergeCell ref="A67:G67"/>
    <mergeCell ref="A68:G68"/>
    <mergeCell ref="A70:H70"/>
    <mergeCell ref="E4:E5"/>
    <mergeCell ref="F4:F5"/>
    <mergeCell ref="G4:G5"/>
  </mergeCells>
  <hyperlinks>
    <hyperlink ref="K1:M1" location="Contents!A1" display="Back to contents"/>
  </hyperlinks>
  <printOptions/>
  <pageMargins left="0.75" right="0.75" top="1" bottom="1" header="0.5" footer="0.5"/>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O75"/>
  <sheetViews>
    <sheetView zoomScalePageLayoutView="0" workbookViewId="0" topLeftCell="A1">
      <selection activeCell="A1" sqref="A1:K1"/>
    </sheetView>
  </sheetViews>
  <sheetFormatPr defaultColWidth="9.16015625" defaultRowHeight="11.25" customHeight="1"/>
  <cols>
    <col min="1" max="1" width="13.66015625" style="2" customWidth="1"/>
    <col min="2" max="2" width="11.66015625" style="2" customWidth="1"/>
    <col min="3" max="3" width="13.16015625" style="2" customWidth="1"/>
    <col min="4" max="4" width="13.5" style="2" customWidth="1"/>
    <col min="5" max="5" width="12.66015625" style="2" customWidth="1"/>
    <col min="6" max="6" width="12.16015625" style="2" customWidth="1"/>
    <col min="7" max="7" width="14.5" style="2" customWidth="1"/>
    <col min="8" max="8" width="11.5" style="2" customWidth="1"/>
    <col min="9" max="9" width="10" style="2" customWidth="1"/>
    <col min="10" max="10" width="11.83203125" style="3" customWidth="1"/>
    <col min="11" max="11" width="13.33203125" style="2" customWidth="1"/>
    <col min="12" max="16384" width="9.16015625" style="2" customWidth="1"/>
  </cols>
  <sheetData>
    <row r="1" spans="1:15" ht="21.75" customHeight="1">
      <c r="A1" s="617" t="s">
        <v>326</v>
      </c>
      <c r="B1" s="618"/>
      <c r="C1" s="618"/>
      <c r="D1" s="618"/>
      <c r="E1" s="618"/>
      <c r="F1" s="618"/>
      <c r="G1" s="618"/>
      <c r="H1" s="618"/>
      <c r="I1" s="618"/>
      <c r="J1" s="618"/>
      <c r="K1" s="618"/>
      <c r="M1" s="582" t="s">
        <v>710</v>
      </c>
      <c r="N1" s="582"/>
      <c r="O1" s="582"/>
    </row>
    <row r="2" spans="1:11" ht="9" customHeight="1">
      <c r="A2" s="501"/>
      <c r="B2" s="502"/>
      <c r="C2" s="502"/>
      <c r="D2" s="502"/>
      <c r="E2" s="502"/>
      <c r="F2" s="502"/>
      <c r="G2" s="502"/>
      <c r="H2" s="502"/>
      <c r="I2" s="502"/>
      <c r="J2" s="502"/>
      <c r="K2" s="502"/>
    </row>
    <row r="3" spans="1:11" ht="13.5" customHeight="1">
      <c r="A3" s="12"/>
      <c r="B3" s="589" t="s">
        <v>165</v>
      </c>
      <c r="C3" s="589" t="s">
        <v>234</v>
      </c>
      <c r="D3" s="589" t="s">
        <v>48</v>
      </c>
      <c r="E3" s="589" t="s">
        <v>110</v>
      </c>
      <c r="F3" s="640"/>
      <c r="G3" s="640"/>
      <c r="H3" s="636" t="s">
        <v>50</v>
      </c>
      <c r="I3" s="646" t="s">
        <v>51</v>
      </c>
      <c r="J3" s="646" t="s">
        <v>226</v>
      </c>
      <c r="K3" s="646" t="s">
        <v>62</v>
      </c>
    </row>
    <row r="4" spans="1:11" s="154" customFormat="1" ht="12.75">
      <c r="A4" s="153"/>
      <c r="B4" s="639"/>
      <c r="C4" s="637"/>
      <c r="D4" s="637"/>
      <c r="E4" s="641"/>
      <c r="F4" s="641"/>
      <c r="G4" s="641"/>
      <c r="H4" s="637"/>
      <c r="I4" s="637"/>
      <c r="J4" s="639"/>
      <c r="K4" s="637"/>
    </row>
    <row r="5" spans="1:11" s="154" customFormat="1" ht="12.75">
      <c r="A5" s="153"/>
      <c r="B5" s="639"/>
      <c r="C5" s="637"/>
      <c r="D5" s="637"/>
      <c r="E5" s="589" t="s">
        <v>227</v>
      </c>
      <c r="F5" s="610" t="s">
        <v>111</v>
      </c>
      <c r="G5" s="610"/>
      <c r="H5" s="637"/>
      <c r="I5" s="637"/>
      <c r="J5" s="639"/>
      <c r="K5" s="637"/>
    </row>
    <row r="6" spans="1:11" s="154" customFormat="1" ht="12.75">
      <c r="A6" s="153"/>
      <c r="B6" s="639"/>
      <c r="C6" s="637"/>
      <c r="D6" s="637"/>
      <c r="E6" s="639"/>
      <c r="F6" s="642" t="s">
        <v>47</v>
      </c>
      <c r="G6" s="642" t="s">
        <v>49</v>
      </c>
      <c r="H6" s="637"/>
      <c r="I6" s="637"/>
      <c r="J6" s="639"/>
      <c r="K6" s="637"/>
    </row>
    <row r="7" spans="1:11" s="154" customFormat="1" ht="12.75">
      <c r="A7" s="153"/>
      <c r="B7" s="639"/>
      <c r="C7" s="637"/>
      <c r="D7" s="637"/>
      <c r="E7" s="639"/>
      <c r="F7" s="642"/>
      <c r="G7" s="642"/>
      <c r="H7" s="637"/>
      <c r="I7" s="637"/>
      <c r="J7" s="639"/>
      <c r="K7" s="637"/>
    </row>
    <row r="8" spans="1:11" s="154" customFormat="1" ht="4.5" customHeight="1">
      <c r="A8" s="155"/>
      <c r="B8" s="155"/>
      <c r="C8" s="155"/>
      <c r="D8" s="155"/>
      <c r="E8" s="155"/>
      <c r="F8" s="155"/>
      <c r="G8" s="155"/>
      <c r="H8" s="155"/>
      <c r="I8" s="155"/>
      <c r="J8" s="155"/>
      <c r="K8" s="155"/>
    </row>
    <row r="9" spans="1:11" s="154" customFormat="1" ht="6" customHeight="1">
      <c r="A9" s="104"/>
      <c r="B9" s="104"/>
      <c r="C9" s="104"/>
      <c r="D9" s="104"/>
      <c r="E9" s="104"/>
      <c r="F9" s="104"/>
      <c r="G9" s="104"/>
      <c r="H9" s="104"/>
      <c r="I9" s="104"/>
      <c r="J9" s="104"/>
      <c r="K9" s="104"/>
    </row>
    <row r="10" spans="1:11" s="154" customFormat="1" ht="15" customHeight="1">
      <c r="A10" s="638" t="s">
        <v>714</v>
      </c>
      <c r="B10" s="638"/>
      <c r="C10" s="638"/>
      <c r="D10" s="638"/>
      <c r="E10" s="638"/>
      <c r="F10" s="638"/>
      <c r="G10" s="638"/>
      <c r="H10" s="638"/>
      <c r="I10" s="638"/>
      <c r="J10" s="104"/>
      <c r="K10" s="104"/>
    </row>
    <row r="11" spans="1:11" s="154" customFormat="1" ht="6" customHeight="1">
      <c r="A11" s="104"/>
      <c r="B11" s="104"/>
      <c r="C11" s="104"/>
      <c r="D11" s="104"/>
      <c r="E11" s="104"/>
      <c r="F11" s="104"/>
      <c r="G11" s="104"/>
      <c r="H11" s="104"/>
      <c r="I11" s="104"/>
      <c r="J11" s="104"/>
      <c r="K11" s="104"/>
    </row>
    <row r="12" spans="1:11" s="114" customFormat="1" ht="15" customHeight="1">
      <c r="A12" s="156" t="s">
        <v>94</v>
      </c>
      <c r="B12" s="494">
        <v>526</v>
      </c>
      <c r="C12" s="399">
        <v>221</v>
      </c>
      <c r="D12" s="399">
        <v>216</v>
      </c>
      <c r="E12" s="399">
        <v>149</v>
      </c>
      <c r="F12" s="399">
        <v>107</v>
      </c>
      <c r="G12" s="399">
        <v>4</v>
      </c>
      <c r="H12" s="399">
        <v>45</v>
      </c>
      <c r="I12" s="399">
        <v>17</v>
      </c>
      <c r="J12" s="399">
        <v>27</v>
      </c>
      <c r="K12" s="399">
        <v>103</v>
      </c>
    </row>
    <row r="13" spans="1:11" s="114" customFormat="1" ht="6" customHeight="1">
      <c r="A13" s="154"/>
      <c r="B13" s="145"/>
      <c r="C13" s="390"/>
      <c r="D13" s="390"/>
      <c r="E13" s="390"/>
      <c r="F13" s="390"/>
      <c r="G13" s="390"/>
      <c r="H13" s="390"/>
      <c r="I13" s="390"/>
      <c r="J13" s="390"/>
      <c r="K13" s="390"/>
    </row>
    <row r="14" spans="1:11" s="114" customFormat="1" ht="14.25" customHeight="1">
      <c r="A14" s="41" t="s">
        <v>59</v>
      </c>
      <c r="B14" s="145">
        <v>393</v>
      </c>
      <c r="C14" s="390">
        <v>174</v>
      </c>
      <c r="D14" s="390">
        <v>150</v>
      </c>
      <c r="E14" s="390">
        <v>110</v>
      </c>
      <c r="F14" s="390">
        <v>83</v>
      </c>
      <c r="G14" s="390">
        <v>3</v>
      </c>
      <c r="H14" s="390">
        <v>41</v>
      </c>
      <c r="I14" s="390">
        <v>14</v>
      </c>
      <c r="J14" s="390">
        <v>22</v>
      </c>
      <c r="K14" s="390">
        <v>84</v>
      </c>
    </row>
    <row r="15" spans="1:11" s="114" customFormat="1" ht="14.25" customHeight="1">
      <c r="A15" s="154" t="s">
        <v>60</v>
      </c>
      <c r="B15" s="145">
        <v>133</v>
      </c>
      <c r="C15" s="390">
        <v>47</v>
      </c>
      <c r="D15" s="390">
        <v>66</v>
      </c>
      <c r="E15" s="390">
        <v>39</v>
      </c>
      <c r="F15" s="390">
        <v>24</v>
      </c>
      <c r="G15" s="390">
        <v>1</v>
      </c>
      <c r="H15" s="390">
        <v>4</v>
      </c>
      <c r="I15" s="390">
        <v>3</v>
      </c>
      <c r="J15" s="390">
        <v>5</v>
      </c>
      <c r="K15" s="390">
        <v>19</v>
      </c>
    </row>
    <row r="16" spans="1:11" s="114" customFormat="1" ht="6" customHeight="1">
      <c r="A16" s="154"/>
      <c r="B16" s="145"/>
      <c r="C16" s="390"/>
      <c r="D16" s="390"/>
      <c r="E16" s="390"/>
      <c r="F16" s="390"/>
      <c r="G16" s="390"/>
      <c r="H16" s="390"/>
      <c r="I16" s="390"/>
      <c r="J16" s="390"/>
      <c r="K16" s="390"/>
    </row>
    <row r="17" spans="1:11" s="114" customFormat="1" ht="14.25" customHeight="1">
      <c r="A17" s="41" t="s">
        <v>46</v>
      </c>
      <c r="B17" s="145">
        <v>32</v>
      </c>
      <c r="C17" s="390">
        <v>6</v>
      </c>
      <c r="D17" s="390">
        <v>5</v>
      </c>
      <c r="E17" s="390">
        <v>7</v>
      </c>
      <c r="F17" s="390">
        <v>5</v>
      </c>
      <c r="G17" s="390">
        <v>0</v>
      </c>
      <c r="H17" s="390">
        <v>10</v>
      </c>
      <c r="I17" s="390">
        <v>10</v>
      </c>
      <c r="J17" s="390">
        <v>12</v>
      </c>
      <c r="K17" s="390">
        <v>4</v>
      </c>
    </row>
    <row r="18" spans="1:11" s="114" customFormat="1" ht="14.25" customHeight="1">
      <c r="A18" s="41" t="s">
        <v>57</v>
      </c>
      <c r="B18" s="145">
        <v>137</v>
      </c>
      <c r="C18" s="390">
        <v>65</v>
      </c>
      <c r="D18" s="390">
        <v>63</v>
      </c>
      <c r="E18" s="390">
        <v>45</v>
      </c>
      <c r="F18" s="390">
        <v>33</v>
      </c>
      <c r="G18" s="390">
        <v>1</v>
      </c>
      <c r="H18" s="390">
        <v>12</v>
      </c>
      <c r="I18" s="390">
        <v>1</v>
      </c>
      <c r="J18" s="390">
        <v>5</v>
      </c>
      <c r="K18" s="390">
        <v>33</v>
      </c>
    </row>
    <row r="19" spans="1:11" s="114" customFormat="1" ht="14.25" customHeight="1">
      <c r="A19" s="41" t="s">
        <v>58</v>
      </c>
      <c r="B19" s="145">
        <v>184</v>
      </c>
      <c r="C19" s="390">
        <v>92</v>
      </c>
      <c r="D19" s="390">
        <v>76</v>
      </c>
      <c r="E19" s="390">
        <v>47</v>
      </c>
      <c r="F19" s="390">
        <v>33</v>
      </c>
      <c r="G19" s="390">
        <v>0</v>
      </c>
      <c r="H19" s="390">
        <v>13</v>
      </c>
      <c r="I19" s="390">
        <v>3</v>
      </c>
      <c r="J19" s="390">
        <v>4</v>
      </c>
      <c r="K19" s="390">
        <v>33</v>
      </c>
    </row>
    <row r="20" spans="1:11" s="114" customFormat="1" ht="14.25" customHeight="1">
      <c r="A20" s="41" t="s">
        <v>119</v>
      </c>
      <c r="B20" s="145">
        <v>125</v>
      </c>
      <c r="C20" s="390">
        <v>45</v>
      </c>
      <c r="D20" s="390">
        <v>64</v>
      </c>
      <c r="E20" s="390">
        <v>37</v>
      </c>
      <c r="F20" s="390">
        <v>27</v>
      </c>
      <c r="G20" s="390">
        <v>1</v>
      </c>
      <c r="H20" s="390">
        <v>9</v>
      </c>
      <c r="I20" s="390">
        <v>3</v>
      </c>
      <c r="J20" s="390">
        <v>5</v>
      </c>
      <c r="K20" s="390">
        <v>27</v>
      </c>
    </row>
    <row r="21" spans="1:11" s="114" customFormat="1" ht="14.25" customHeight="1">
      <c r="A21" s="41" t="s">
        <v>120</v>
      </c>
      <c r="B21" s="145">
        <v>48</v>
      </c>
      <c r="C21" s="390">
        <v>13</v>
      </c>
      <c r="D21" s="390">
        <v>8</v>
      </c>
      <c r="E21" s="390">
        <v>13</v>
      </c>
      <c r="F21" s="390">
        <v>9</v>
      </c>
      <c r="G21" s="390">
        <v>2</v>
      </c>
      <c r="H21" s="390">
        <v>1</v>
      </c>
      <c r="I21" s="390">
        <v>0</v>
      </c>
      <c r="J21" s="390">
        <v>1</v>
      </c>
      <c r="K21" s="390">
        <v>6</v>
      </c>
    </row>
    <row r="22" spans="1:11" s="114" customFormat="1" ht="6" customHeight="1">
      <c r="A22" s="154"/>
      <c r="B22" s="145"/>
      <c r="C22" s="390"/>
      <c r="D22" s="390"/>
      <c r="E22" s="390"/>
      <c r="F22" s="390"/>
      <c r="G22" s="390"/>
      <c r="H22" s="390"/>
      <c r="I22" s="390"/>
      <c r="J22" s="390"/>
      <c r="K22" s="390"/>
    </row>
    <row r="23" spans="1:11" s="114" customFormat="1" ht="14.25" customHeight="1">
      <c r="A23" s="114" t="s">
        <v>59</v>
      </c>
      <c r="B23" s="145"/>
      <c r="C23" s="390"/>
      <c r="D23" s="390"/>
      <c r="E23" s="390"/>
      <c r="F23" s="390"/>
      <c r="G23" s="390"/>
      <c r="H23" s="390"/>
      <c r="I23" s="390"/>
      <c r="J23" s="390"/>
      <c r="K23" s="390"/>
    </row>
    <row r="24" spans="1:11" s="114" customFormat="1" ht="14.25" customHeight="1">
      <c r="A24" s="41" t="s">
        <v>46</v>
      </c>
      <c r="B24" s="145">
        <v>28</v>
      </c>
      <c r="C24" s="390">
        <v>4</v>
      </c>
      <c r="D24" s="390">
        <v>5</v>
      </c>
      <c r="E24" s="390">
        <v>6</v>
      </c>
      <c r="F24" s="390">
        <v>5</v>
      </c>
      <c r="G24" s="390">
        <v>0</v>
      </c>
      <c r="H24" s="390">
        <v>10</v>
      </c>
      <c r="I24" s="390">
        <v>9</v>
      </c>
      <c r="J24" s="390">
        <v>11</v>
      </c>
      <c r="K24" s="390">
        <v>3</v>
      </c>
    </row>
    <row r="25" spans="1:11" s="114" customFormat="1" ht="14.25" customHeight="1">
      <c r="A25" s="41" t="s">
        <v>57</v>
      </c>
      <c r="B25" s="145">
        <v>107</v>
      </c>
      <c r="C25" s="390">
        <v>53</v>
      </c>
      <c r="D25" s="390">
        <v>42</v>
      </c>
      <c r="E25" s="390">
        <v>36</v>
      </c>
      <c r="F25" s="390">
        <v>28</v>
      </c>
      <c r="G25" s="390">
        <v>1</v>
      </c>
      <c r="H25" s="390">
        <v>11</v>
      </c>
      <c r="I25" s="390">
        <v>1</v>
      </c>
      <c r="J25" s="390">
        <v>3</v>
      </c>
      <c r="K25" s="390">
        <v>28</v>
      </c>
    </row>
    <row r="26" spans="1:11" s="114" customFormat="1" ht="14.25" customHeight="1">
      <c r="A26" s="41" t="s">
        <v>58</v>
      </c>
      <c r="B26" s="145">
        <v>141</v>
      </c>
      <c r="C26" s="390">
        <v>78</v>
      </c>
      <c r="D26" s="390">
        <v>55</v>
      </c>
      <c r="E26" s="390">
        <v>37</v>
      </c>
      <c r="F26" s="390">
        <v>28</v>
      </c>
      <c r="G26" s="390">
        <v>0</v>
      </c>
      <c r="H26" s="390">
        <v>11</v>
      </c>
      <c r="I26" s="390">
        <v>1</v>
      </c>
      <c r="J26" s="390">
        <v>3</v>
      </c>
      <c r="K26" s="390">
        <v>30</v>
      </c>
    </row>
    <row r="27" spans="1:11" s="114" customFormat="1" ht="14.25" customHeight="1">
      <c r="A27" s="41" t="s">
        <v>119</v>
      </c>
      <c r="B27" s="145">
        <v>87</v>
      </c>
      <c r="C27" s="390">
        <v>29</v>
      </c>
      <c r="D27" s="390">
        <v>43</v>
      </c>
      <c r="E27" s="390">
        <v>24</v>
      </c>
      <c r="F27" s="390">
        <v>17</v>
      </c>
      <c r="G27" s="390">
        <v>1</v>
      </c>
      <c r="H27" s="390">
        <v>8</v>
      </c>
      <c r="I27" s="390">
        <v>3</v>
      </c>
      <c r="J27" s="390">
        <v>4</v>
      </c>
      <c r="K27" s="390">
        <v>20</v>
      </c>
    </row>
    <row r="28" spans="1:11" s="114" customFormat="1" ht="14.25" customHeight="1">
      <c r="A28" s="41" t="s">
        <v>120</v>
      </c>
      <c r="B28" s="145">
        <v>30</v>
      </c>
      <c r="C28" s="390">
        <v>10</v>
      </c>
      <c r="D28" s="390">
        <v>5</v>
      </c>
      <c r="E28" s="390">
        <v>7</v>
      </c>
      <c r="F28" s="390">
        <v>5</v>
      </c>
      <c r="G28" s="390">
        <v>1</v>
      </c>
      <c r="H28" s="390">
        <v>1</v>
      </c>
      <c r="I28" s="390">
        <v>0</v>
      </c>
      <c r="J28" s="390">
        <v>1</v>
      </c>
      <c r="K28" s="390">
        <v>3</v>
      </c>
    </row>
    <row r="29" spans="1:11" s="114" customFormat="1" ht="6" customHeight="1">
      <c r="A29" s="154"/>
      <c r="B29" s="145"/>
      <c r="C29" s="390"/>
      <c r="D29" s="390"/>
      <c r="E29" s="390"/>
      <c r="F29" s="390"/>
      <c r="G29" s="390"/>
      <c r="H29" s="390"/>
      <c r="I29" s="390"/>
      <c r="J29" s="390"/>
      <c r="K29" s="390"/>
    </row>
    <row r="30" spans="1:11" s="114" customFormat="1" ht="14.25" customHeight="1">
      <c r="A30" s="114" t="s">
        <v>60</v>
      </c>
      <c r="B30" s="145"/>
      <c r="C30" s="390"/>
      <c r="D30" s="390"/>
      <c r="E30" s="390"/>
      <c r="F30" s="390"/>
      <c r="G30" s="390"/>
      <c r="H30" s="390"/>
      <c r="I30" s="390"/>
      <c r="J30" s="390"/>
      <c r="K30" s="390"/>
    </row>
    <row r="31" spans="1:11" s="114" customFormat="1" ht="14.25" customHeight="1">
      <c r="A31" s="41" t="s">
        <v>46</v>
      </c>
      <c r="B31" s="145">
        <v>4</v>
      </c>
      <c r="C31" s="390">
        <v>2</v>
      </c>
      <c r="D31" s="390">
        <v>0</v>
      </c>
      <c r="E31" s="390">
        <v>1</v>
      </c>
      <c r="F31" s="390">
        <v>0</v>
      </c>
      <c r="G31" s="390">
        <v>0</v>
      </c>
      <c r="H31" s="390">
        <v>0</v>
      </c>
      <c r="I31" s="390">
        <v>1</v>
      </c>
      <c r="J31" s="390">
        <v>1</v>
      </c>
      <c r="K31" s="390">
        <v>1</v>
      </c>
    </row>
    <row r="32" spans="1:11" s="114" customFormat="1" ht="14.25" customHeight="1">
      <c r="A32" s="41" t="s">
        <v>57</v>
      </c>
      <c r="B32" s="145">
        <v>30</v>
      </c>
      <c r="C32" s="390">
        <v>12</v>
      </c>
      <c r="D32" s="390">
        <v>21</v>
      </c>
      <c r="E32" s="390">
        <v>9</v>
      </c>
      <c r="F32" s="390">
        <v>5</v>
      </c>
      <c r="G32" s="390">
        <v>0</v>
      </c>
      <c r="H32" s="390">
        <v>1</v>
      </c>
      <c r="I32" s="390">
        <v>0</v>
      </c>
      <c r="J32" s="390">
        <v>2</v>
      </c>
      <c r="K32" s="390">
        <v>5</v>
      </c>
    </row>
    <row r="33" spans="1:11" s="114" customFormat="1" ht="14.25" customHeight="1">
      <c r="A33" s="41" t="s">
        <v>58</v>
      </c>
      <c r="B33" s="145">
        <v>43</v>
      </c>
      <c r="C33" s="390">
        <v>14</v>
      </c>
      <c r="D33" s="390">
        <v>21</v>
      </c>
      <c r="E33" s="390">
        <v>10</v>
      </c>
      <c r="F33" s="390">
        <v>5</v>
      </c>
      <c r="G33" s="390">
        <v>0</v>
      </c>
      <c r="H33" s="390">
        <v>2</v>
      </c>
      <c r="I33" s="390">
        <v>2</v>
      </c>
      <c r="J33" s="390">
        <v>1</v>
      </c>
      <c r="K33" s="390">
        <v>3</v>
      </c>
    </row>
    <row r="34" spans="1:11" s="114" customFormat="1" ht="14.25" customHeight="1">
      <c r="A34" s="41" t="s">
        <v>119</v>
      </c>
      <c r="B34" s="145">
        <v>38</v>
      </c>
      <c r="C34" s="390">
        <v>16</v>
      </c>
      <c r="D34" s="390">
        <v>21</v>
      </c>
      <c r="E34" s="390">
        <v>13</v>
      </c>
      <c r="F34" s="390">
        <v>10</v>
      </c>
      <c r="G34" s="390">
        <v>0</v>
      </c>
      <c r="H34" s="390">
        <v>1</v>
      </c>
      <c r="I34" s="390">
        <v>0</v>
      </c>
      <c r="J34" s="390">
        <v>1</v>
      </c>
      <c r="K34" s="390">
        <v>7</v>
      </c>
    </row>
    <row r="35" spans="1:11" s="114" customFormat="1" ht="14.25" customHeight="1">
      <c r="A35" s="41" t="s">
        <v>120</v>
      </c>
      <c r="B35" s="145">
        <v>18</v>
      </c>
      <c r="C35" s="390">
        <v>3</v>
      </c>
      <c r="D35" s="390">
        <v>3</v>
      </c>
      <c r="E35" s="390">
        <v>6</v>
      </c>
      <c r="F35" s="390">
        <v>4</v>
      </c>
      <c r="G35" s="390">
        <v>1</v>
      </c>
      <c r="H35" s="390">
        <v>0</v>
      </c>
      <c r="I35" s="390">
        <v>0</v>
      </c>
      <c r="J35" s="390">
        <v>0</v>
      </c>
      <c r="K35" s="390">
        <v>3</v>
      </c>
    </row>
    <row r="36" spans="1:11" s="114" customFormat="1" ht="6" customHeight="1">
      <c r="A36" s="41"/>
      <c r="B36" s="41"/>
      <c r="C36" s="109"/>
      <c r="D36" s="109"/>
      <c r="E36" s="109"/>
      <c r="F36" s="109"/>
      <c r="G36" s="109"/>
      <c r="H36" s="109"/>
      <c r="I36" s="109"/>
      <c r="J36" s="109"/>
      <c r="K36" s="109"/>
    </row>
    <row r="37" spans="1:11" s="114" customFormat="1" ht="14.25" customHeight="1">
      <c r="A37" s="643" t="s">
        <v>713</v>
      </c>
      <c r="B37" s="643"/>
      <c r="C37" s="643"/>
      <c r="D37" s="643"/>
      <c r="E37" s="643"/>
      <c r="F37" s="643"/>
      <c r="G37" s="109"/>
      <c r="H37" s="109"/>
      <c r="I37" s="109"/>
      <c r="J37" s="109"/>
      <c r="K37" s="109"/>
    </row>
    <row r="38" spans="1:11" s="114" customFormat="1" ht="6" customHeight="1">
      <c r="A38" s="106"/>
      <c r="B38" s="106"/>
      <c r="C38" s="109"/>
      <c r="D38" s="109"/>
      <c r="E38" s="109"/>
      <c r="F38" s="109"/>
      <c r="G38" s="109"/>
      <c r="H38" s="109"/>
      <c r="I38" s="109"/>
      <c r="J38" s="109"/>
      <c r="K38" s="109"/>
    </row>
    <row r="39" spans="1:11" s="154" customFormat="1" ht="14.25" customHeight="1">
      <c r="A39" s="156" t="s">
        <v>94</v>
      </c>
      <c r="B39" s="145">
        <v>526</v>
      </c>
      <c r="C39" s="145">
        <v>234</v>
      </c>
      <c r="D39" s="145">
        <v>236</v>
      </c>
      <c r="E39" s="145">
        <v>377</v>
      </c>
      <c r="F39" s="145">
        <v>316</v>
      </c>
      <c r="G39" s="145">
        <v>8</v>
      </c>
      <c r="H39" s="145">
        <v>65</v>
      </c>
      <c r="I39" s="145">
        <v>19</v>
      </c>
      <c r="J39" s="145">
        <v>37</v>
      </c>
      <c r="K39" s="145">
        <v>220</v>
      </c>
    </row>
    <row r="40" spans="2:11" s="154" customFormat="1" ht="6" customHeight="1">
      <c r="B40" s="145"/>
      <c r="C40" s="390"/>
      <c r="D40" s="390"/>
      <c r="E40" s="390"/>
      <c r="F40" s="390"/>
      <c r="G40" s="390"/>
      <c r="H40" s="390"/>
      <c r="I40" s="390"/>
      <c r="J40" s="390"/>
      <c r="K40" s="390"/>
    </row>
    <row r="41" spans="1:11" s="154" customFormat="1" ht="14.25" customHeight="1">
      <c r="A41" s="41" t="s">
        <v>59</v>
      </c>
      <c r="B41" s="145">
        <v>393</v>
      </c>
      <c r="C41" s="390">
        <v>185</v>
      </c>
      <c r="D41" s="390">
        <v>164</v>
      </c>
      <c r="E41" s="390">
        <v>287</v>
      </c>
      <c r="F41" s="390">
        <v>248</v>
      </c>
      <c r="G41" s="390">
        <v>6</v>
      </c>
      <c r="H41" s="390">
        <v>59</v>
      </c>
      <c r="I41" s="390">
        <v>16</v>
      </c>
      <c r="J41" s="390">
        <v>30</v>
      </c>
      <c r="K41" s="390">
        <v>175</v>
      </c>
    </row>
    <row r="42" spans="1:11" s="154" customFormat="1" ht="14.25" customHeight="1">
      <c r="A42" s="154" t="s">
        <v>60</v>
      </c>
      <c r="B42" s="145">
        <v>133</v>
      </c>
      <c r="C42" s="390">
        <v>49</v>
      </c>
      <c r="D42" s="390">
        <v>72</v>
      </c>
      <c r="E42" s="390">
        <v>90</v>
      </c>
      <c r="F42" s="390">
        <v>68</v>
      </c>
      <c r="G42" s="390">
        <v>2</v>
      </c>
      <c r="H42" s="390">
        <v>6</v>
      </c>
      <c r="I42" s="390">
        <v>3</v>
      </c>
      <c r="J42" s="390">
        <v>7</v>
      </c>
      <c r="K42" s="390">
        <v>45</v>
      </c>
    </row>
    <row r="43" spans="2:11" s="154" customFormat="1" ht="6" customHeight="1">
      <c r="B43" s="145"/>
      <c r="C43" s="390"/>
      <c r="D43" s="390"/>
      <c r="E43" s="390"/>
      <c r="F43" s="390"/>
      <c r="G43" s="390"/>
      <c r="H43" s="390"/>
      <c r="I43" s="390"/>
      <c r="J43" s="390"/>
      <c r="K43" s="390"/>
    </row>
    <row r="44" spans="1:11" s="154" customFormat="1" ht="14.25" customHeight="1">
      <c r="A44" s="41" t="s">
        <v>46</v>
      </c>
      <c r="B44" s="145">
        <v>32</v>
      </c>
      <c r="C44" s="390">
        <v>6</v>
      </c>
      <c r="D44" s="390">
        <v>5</v>
      </c>
      <c r="E44" s="390">
        <v>18</v>
      </c>
      <c r="F44" s="390">
        <v>14</v>
      </c>
      <c r="G44" s="390">
        <v>0</v>
      </c>
      <c r="H44" s="390">
        <v>13</v>
      </c>
      <c r="I44" s="390">
        <v>11</v>
      </c>
      <c r="J44" s="390">
        <v>13</v>
      </c>
      <c r="K44" s="390">
        <v>13</v>
      </c>
    </row>
    <row r="45" spans="1:11" s="154" customFormat="1" ht="14.25" customHeight="1">
      <c r="A45" s="41" t="s">
        <v>57</v>
      </c>
      <c r="B45" s="145">
        <v>137</v>
      </c>
      <c r="C45" s="390">
        <v>69</v>
      </c>
      <c r="D45" s="390">
        <v>67</v>
      </c>
      <c r="E45" s="390">
        <v>113</v>
      </c>
      <c r="F45" s="390">
        <v>92</v>
      </c>
      <c r="G45" s="390">
        <v>1</v>
      </c>
      <c r="H45" s="390">
        <v>16</v>
      </c>
      <c r="I45" s="390">
        <v>2</v>
      </c>
      <c r="J45" s="390">
        <v>9</v>
      </c>
      <c r="K45" s="390">
        <v>60</v>
      </c>
    </row>
    <row r="46" spans="1:11" s="154" customFormat="1" ht="14.25" customHeight="1">
      <c r="A46" s="41" t="s">
        <v>58</v>
      </c>
      <c r="B46" s="145">
        <v>184</v>
      </c>
      <c r="C46" s="390">
        <v>96</v>
      </c>
      <c r="D46" s="390">
        <v>87</v>
      </c>
      <c r="E46" s="390">
        <v>139</v>
      </c>
      <c r="F46" s="390">
        <v>121</v>
      </c>
      <c r="G46" s="390">
        <v>2</v>
      </c>
      <c r="H46" s="390">
        <v>20</v>
      </c>
      <c r="I46" s="390">
        <v>3</v>
      </c>
      <c r="J46" s="390">
        <v>6</v>
      </c>
      <c r="K46" s="390">
        <v>80</v>
      </c>
    </row>
    <row r="47" spans="1:11" s="154" customFormat="1" ht="14.25" customHeight="1">
      <c r="A47" s="41" t="s">
        <v>119</v>
      </c>
      <c r="B47" s="145">
        <v>125</v>
      </c>
      <c r="C47" s="390">
        <v>50</v>
      </c>
      <c r="D47" s="390">
        <v>68</v>
      </c>
      <c r="E47" s="390">
        <v>79</v>
      </c>
      <c r="F47" s="390">
        <v>69</v>
      </c>
      <c r="G47" s="390">
        <v>2</v>
      </c>
      <c r="H47" s="390">
        <v>13</v>
      </c>
      <c r="I47" s="390">
        <v>3</v>
      </c>
      <c r="J47" s="390">
        <v>7</v>
      </c>
      <c r="K47" s="390">
        <v>55</v>
      </c>
    </row>
    <row r="48" spans="1:11" s="154" customFormat="1" ht="14.25" customHeight="1">
      <c r="A48" s="41" t="s">
        <v>120</v>
      </c>
      <c r="B48" s="145">
        <v>48</v>
      </c>
      <c r="C48" s="390">
        <v>13</v>
      </c>
      <c r="D48" s="390">
        <v>9</v>
      </c>
      <c r="E48" s="390">
        <v>28</v>
      </c>
      <c r="F48" s="390">
        <v>20</v>
      </c>
      <c r="G48" s="390">
        <v>3</v>
      </c>
      <c r="H48" s="390">
        <v>3</v>
      </c>
      <c r="I48" s="390">
        <v>0</v>
      </c>
      <c r="J48" s="390">
        <v>2</v>
      </c>
      <c r="K48" s="390">
        <v>12</v>
      </c>
    </row>
    <row r="49" spans="2:11" s="154" customFormat="1" ht="6" customHeight="1">
      <c r="B49" s="145"/>
      <c r="C49" s="390"/>
      <c r="D49" s="390"/>
      <c r="E49" s="390"/>
      <c r="F49" s="390"/>
      <c r="G49" s="390"/>
      <c r="H49" s="390"/>
      <c r="I49" s="390"/>
      <c r="J49" s="390"/>
      <c r="K49" s="390"/>
    </row>
    <row r="50" spans="1:11" s="154" customFormat="1" ht="14.25" customHeight="1">
      <c r="A50" s="114" t="s">
        <v>59</v>
      </c>
      <c r="B50" s="145"/>
      <c r="C50" s="390"/>
      <c r="D50" s="390"/>
      <c r="E50" s="390"/>
      <c r="F50" s="390"/>
      <c r="G50" s="390"/>
      <c r="H50" s="390"/>
      <c r="I50" s="390"/>
      <c r="J50" s="390"/>
      <c r="K50" s="390"/>
    </row>
    <row r="51" spans="1:11" s="154" customFormat="1" ht="14.25" customHeight="1">
      <c r="A51" s="41" t="s">
        <v>46</v>
      </c>
      <c r="B51" s="145">
        <v>28</v>
      </c>
      <c r="C51" s="390">
        <v>4</v>
      </c>
      <c r="D51" s="390">
        <v>5</v>
      </c>
      <c r="E51" s="390">
        <v>17</v>
      </c>
      <c r="F51" s="390">
        <v>14</v>
      </c>
      <c r="G51" s="390">
        <v>0</v>
      </c>
      <c r="H51" s="390">
        <v>13</v>
      </c>
      <c r="I51" s="390">
        <v>10</v>
      </c>
      <c r="J51" s="390">
        <v>12</v>
      </c>
      <c r="K51" s="390">
        <v>11</v>
      </c>
    </row>
    <row r="52" spans="1:11" s="154" customFormat="1" ht="14.25" customHeight="1">
      <c r="A52" s="41" t="s">
        <v>57</v>
      </c>
      <c r="B52" s="145">
        <v>107</v>
      </c>
      <c r="C52" s="390">
        <v>57</v>
      </c>
      <c r="D52" s="390">
        <v>46</v>
      </c>
      <c r="E52" s="390">
        <v>87</v>
      </c>
      <c r="F52" s="390">
        <v>72</v>
      </c>
      <c r="G52" s="390">
        <v>1</v>
      </c>
      <c r="H52" s="390">
        <v>15</v>
      </c>
      <c r="I52" s="390">
        <v>2</v>
      </c>
      <c r="J52" s="390">
        <v>6</v>
      </c>
      <c r="K52" s="390">
        <v>47</v>
      </c>
    </row>
    <row r="53" spans="1:11" s="154" customFormat="1" ht="14.25" customHeight="1">
      <c r="A53" s="41" t="s">
        <v>58</v>
      </c>
      <c r="B53" s="145">
        <v>141</v>
      </c>
      <c r="C53" s="390">
        <v>81</v>
      </c>
      <c r="D53" s="390">
        <v>61</v>
      </c>
      <c r="E53" s="390">
        <v>109</v>
      </c>
      <c r="F53" s="390">
        <v>98</v>
      </c>
      <c r="G53" s="390">
        <v>2</v>
      </c>
      <c r="H53" s="390">
        <v>17</v>
      </c>
      <c r="I53" s="390">
        <v>1</v>
      </c>
      <c r="J53" s="390">
        <v>4</v>
      </c>
      <c r="K53" s="390">
        <v>71</v>
      </c>
    </row>
    <row r="54" spans="1:11" s="154" customFormat="1" ht="14.25" customHeight="1">
      <c r="A54" s="41" t="s">
        <v>119</v>
      </c>
      <c r="B54" s="145">
        <v>87</v>
      </c>
      <c r="C54" s="390">
        <v>33</v>
      </c>
      <c r="D54" s="390">
        <v>46</v>
      </c>
      <c r="E54" s="390">
        <v>56</v>
      </c>
      <c r="F54" s="390">
        <v>50</v>
      </c>
      <c r="G54" s="390">
        <v>2</v>
      </c>
      <c r="H54" s="390">
        <v>11</v>
      </c>
      <c r="I54" s="390">
        <v>3</v>
      </c>
      <c r="J54" s="390">
        <v>6</v>
      </c>
      <c r="K54" s="390">
        <v>39</v>
      </c>
    </row>
    <row r="55" spans="1:11" s="154" customFormat="1" ht="14.25" customHeight="1">
      <c r="A55" s="41" t="s">
        <v>120</v>
      </c>
      <c r="B55" s="145">
        <v>30</v>
      </c>
      <c r="C55" s="390">
        <v>10</v>
      </c>
      <c r="D55" s="390">
        <v>6</v>
      </c>
      <c r="E55" s="390">
        <v>18</v>
      </c>
      <c r="F55" s="390">
        <v>14</v>
      </c>
      <c r="G55" s="390">
        <v>1</v>
      </c>
      <c r="H55" s="390">
        <v>3</v>
      </c>
      <c r="I55" s="390">
        <v>0</v>
      </c>
      <c r="J55" s="390">
        <v>2</v>
      </c>
      <c r="K55" s="390">
        <v>7</v>
      </c>
    </row>
    <row r="56" spans="2:11" s="154" customFormat="1" ht="6" customHeight="1">
      <c r="B56" s="145"/>
      <c r="C56" s="390"/>
      <c r="D56" s="390"/>
      <c r="E56" s="390"/>
      <c r="F56" s="390"/>
      <c r="G56" s="390"/>
      <c r="H56" s="390"/>
      <c r="I56" s="390"/>
      <c r="J56" s="390"/>
      <c r="K56" s="390"/>
    </row>
    <row r="57" spans="1:11" s="154" customFormat="1" ht="14.25" customHeight="1">
      <c r="A57" s="114" t="s">
        <v>60</v>
      </c>
      <c r="B57" s="145"/>
      <c r="C57" s="390"/>
      <c r="D57" s="390"/>
      <c r="E57" s="390"/>
      <c r="F57" s="390"/>
      <c r="G57" s="390"/>
      <c r="H57" s="390"/>
      <c r="I57" s="390"/>
      <c r="J57" s="390"/>
      <c r="K57" s="390"/>
    </row>
    <row r="58" spans="1:11" s="154" customFormat="1" ht="14.25" customHeight="1">
      <c r="A58" s="41" t="s">
        <v>46</v>
      </c>
      <c r="B58" s="145">
        <v>4</v>
      </c>
      <c r="C58" s="390">
        <v>2</v>
      </c>
      <c r="D58" s="390">
        <v>0</v>
      </c>
      <c r="E58" s="390">
        <v>1</v>
      </c>
      <c r="F58" s="390">
        <v>0</v>
      </c>
      <c r="G58" s="390">
        <v>0</v>
      </c>
      <c r="H58" s="390">
        <v>0</v>
      </c>
      <c r="I58" s="390">
        <v>1</v>
      </c>
      <c r="J58" s="390">
        <v>1</v>
      </c>
      <c r="K58" s="390">
        <v>2</v>
      </c>
    </row>
    <row r="59" spans="1:11" s="154" customFormat="1" ht="14.25" customHeight="1">
      <c r="A59" s="41" t="s">
        <v>57</v>
      </c>
      <c r="B59" s="145">
        <v>30</v>
      </c>
      <c r="C59" s="390">
        <v>12</v>
      </c>
      <c r="D59" s="390">
        <v>21</v>
      </c>
      <c r="E59" s="390">
        <v>26</v>
      </c>
      <c r="F59" s="390">
        <v>20</v>
      </c>
      <c r="G59" s="390">
        <v>0</v>
      </c>
      <c r="H59" s="390">
        <v>1</v>
      </c>
      <c r="I59" s="390">
        <v>0</v>
      </c>
      <c r="J59" s="390">
        <v>3</v>
      </c>
      <c r="K59" s="390">
        <v>13</v>
      </c>
    </row>
    <row r="60" spans="1:11" s="154" customFormat="1" ht="14.25" customHeight="1">
      <c r="A60" s="41" t="s">
        <v>58</v>
      </c>
      <c r="B60" s="145">
        <v>43</v>
      </c>
      <c r="C60" s="390">
        <v>15</v>
      </c>
      <c r="D60" s="390">
        <v>26</v>
      </c>
      <c r="E60" s="390">
        <v>30</v>
      </c>
      <c r="F60" s="390">
        <v>23</v>
      </c>
      <c r="G60" s="390">
        <v>0</v>
      </c>
      <c r="H60" s="390">
        <v>3</v>
      </c>
      <c r="I60" s="390">
        <v>2</v>
      </c>
      <c r="J60" s="390">
        <v>2</v>
      </c>
      <c r="K60" s="390">
        <v>9</v>
      </c>
    </row>
    <row r="61" spans="1:11" s="154" customFormat="1" ht="14.25" customHeight="1">
      <c r="A61" s="41" t="s">
        <v>119</v>
      </c>
      <c r="B61" s="145">
        <v>38</v>
      </c>
      <c r="C61" s="390">
        <v>17</v>
      </c>
      <c r="D61" s="390">
        <v>22</v>
      </c>
      <c r="E61" s="390">
        <v>23</v>
      </c>
      <c r="F61" s="390">
        <v>19</v>
      </c>
      <c r="G61" s="390">
        <v>0</v>
      </c>
      <c r="H61" s="390">
        <v>2</v>
      </c>
      <c r="I61" s="390">
        <v>0</v>
      </c>
      <c r="J61" s="390">
        <v>1</v>
      </c>
      <c r="K61" s="390">
        <v>16</v>
      </c>
    </row>
    <row r="62" spans="1:11" s="154" customFormat="1" ht="14.25" customHeight="1">
      <c r="A62" s="41" t="s">
        <v>120</v>
      </c>
      <c r="B62" s="145">
        <v>18</v>
      </c>
      <c r="C62" s="390">
        <v>3</v>
      </c>
      <c r="D62" s="390">
        <v>3</v>
      </c>
      <c r="E62" s="390">
        <v>10</v>
      </c>
      <c r="F62" s="390">
        <v>6</v>
      </c>
      <c r="G62" s="390">
        <v>2</v>
      </c>
      <c r="H62" s="390">
        <v>0</v>
      </c>
      <c r="I62" s="390">
        <v>0</v>
      </c>
      <c r="J62" s="390">
        <v>0</v>
      </c>
      <c r="K62" s="390">
        <v>5</v>
      </c>
    </row>
    <row r="63" spans="1:11" s="154" customFormat="1" ht="6" customHeight="1" thickBot="1">
      <c r="A63" s="157"/>
      <c r="B63" s="157"/>
      <c r="C63" s="397"/>
      <c r="D63" s="397"/>
      <c r="E63" s="397"/>
      <c r="F63" s="397"/>
      <c r="G63" s="397"/>
      <c r="H63" s="397"/>
      <c r="I63" s="397"/>
      <c r="J63" s="397"/>
      <c r="K63" s="397"/>
    </row>
    <row r="64" spans="1:10" ht="12.75" customHeight="1">
      <c r="A64" s="26"/>
      <c r="B64" s="26"/>
      <c r="C64" s="158"/>
      <c r="D64" s="158"/>
      <c r="E64" s="158"/>
      <c r="F64" s="158"/>
      <c r="G64" s="158"/>
      <c r="H64" s="158"/>
      <c r="I64" s="158"/>
      <c r="J64" s="158"/>
    </row>
    <row r="65" spans="1:10" s="58" customFormat="1" ht="15" customHeight="1">
      <c r="A65" s="100" t="s">
        <v>229</v>
      </c>
      <c r="B65" s="57"/>
      <c r="C65" s="159"/>
      <c r="D65" s="159"/>
      <c r="E65" s="159"/>
      <c r="F65" s="159"/>
      <c r="G65" s="159"/>
      <c r="H65" s="159"/>
      <c r="I65" s="159"/>
      <c r="J65" s="159"/>
    </row>
    <row r="66" spans="1:10" s="58" customFormat="1" ht="15" customHeight="1">
      <c r="A66" s="708" t="s">
        <v>246</v>
      </c>
      <c r="B66" s="644"/>
      <c r="C66" s="644"/>
      <c r="D66" s="644"/>
      <c r="E66" s="644"/>
      <c r="F66" s="644"/>
      <c r="G66" s="644"/>
      <c r="H66" s="644"/>
      <c r="I66" s="644"/>
      <c r="J66" s="159"/>
    </row>
    <row r="67" spans="1:10" s="58" customFormat="1" ht="15" customHeight="1">
      <c r="A67" s="645" t="s">
        <v>715</v>
      </c>
      <c r="B67" s="645"/>
      <c r="C67" s="645"/>
      <c r="D67" s="645"/>
      <c r="E67" s="645"/>
      <c r="F67" s="645"/>
      <c r="G67" s="645"/>
      <c r="H67" s="645"/>
      <c r="I67" s="645"/>
      <c r="J67" s="159"/>
    </row>
    <row r="68" spans="1:11" s="58" customFormat="1" ht="21.75" customHeight="1">
      <c r="A68" s="648" t="s">
        <v>609</v>
      </c>
      <c r="B68" s="649"/>
      <c r="C68" s="649"/>
      <c r="D68" s="649"/>
      <c r="E68" s="649"/>
      <c r="F68" s="649"/>
      <c r="G68" s="649"/>
      <c r="H68" s="649"/>
      <c r="I68" s="649"/>
      <c r="J68" s="649"/>
      <c r="K68" s="649"/>
    </row>
    <row r="69" spans="1:11" s="58" customFormat="1" ht="14.25" customHeight="1">
      <c r="A69" s="650" t="s">
        <v>233</v>
      </c>
      <c r="B69" s="650"/>
      <c r="C69" s="650"/>
      <c r="D69" s="650"/>
      <c r="E69" s="650"/>
      <c r="F69" s="650"/>
      <c r="G69" s="650"/>
      <c r="H69" s="650"/>
      <c r="I69" s="650"/>
      <c r="J69" s="650"/>
      <c r="K69" s="650"/>
    </row>
    <row r="70" s="58" customFormat="1" ht="11.25" customHeight="1">
      <c r="J70" s="102"/>
    </row>
    <row r="71" spans="1:10" s="58" customFormat="1" ht="11.25" customHeight="1">
      <c r="A71" s="647" t="s">
        <v>316</v>
      </c>
      <c r="B71" s="647"/>
      <c r="J71" s="102"/>
    </row>
    <row r="72" s="58" customFormat="1" ht="11.25" customHeight="1">
      <c r="J72" s="102"/>
    </row>
    <row r="73" s="58" customFormat="1" ht="11.25" customHeight="1">
      <c r="J73" s="102"/>
    </row>
    <row r="74" s="58" customFormat="1" ht="11.25" customHeight="1">
      <c r="J74" s="102"/>
    </row>
    <row r="75" s="58" customFormat="1" ht="11.25" customHeight="1">
      <c r="J75" s="102"/>
    </row>
  </sheetData>
  <sheetProtection/>
  <mergeCells count="21">
    <mergeCell ref="A71:B71"/>
    <mergeCell ref="A68:K68"/>
    <mergeCell ref="A69:K69"/>
    <mergeCell ref="K3:K7"/>
    <mergeCell ref="I3:I7"/>
    <mergeCell ref="G6:G7"/>
    <mergeCell ref="M1:O1"/>
    <mergeCell ref="A37:F37"/>
    <mergeCell ref="A66:I66"/>
    <mergeCell ref="A67:I67"/>
    <mergeCell ref="J3:J7"/>
    <mergeCell ref="H3:H7"/>
    <mergeCell ref="A10:I10"/>
    <mergeCell ref="A1:K1"/>
    <mergeCell ref="B3:B7"/>
    <mergeCell ref="C3:C7"/>
    <mergeCell ref="D3:D7"/>
    <mergeCell ref="E3:G4"/>
    <mergeCell ref="F5:G5"/>
    <mergeCell ref="E5:E7"/>
    <mergeCell ref="F6:F7"/>
  </mergeCells>
  <hyperlinks>
    <hyperlink ref="M1:O1" location="Contents!A1" display="Back to contents"/>
  </hyperlinks>
  <printOptions/>
  <pageMargins left="0.75" right="0.75" top="1" bottom="1" header="0.5" footer="0.5"/>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selection activeCell="A1" sqref="A1:M1"/>
    </sheetView>
  </sheetViews>
  <sheetFormatPr defaultColWidth="9.16015625" defaultRowHeight="11.25" customHeight="1"/>
  <cols>
    <col min="1" max="1" width="18.5" style="2" customWidth="1"/>
    <col min="2" max="2" width="12" style="2" customWidth="1"/>
    <col min="3" max="3" width="15.33203125" style="2" customWidth="1"/>
    <col min="4" max="4" width="14" style="2" customWidth="1"/>
    <col min="5" max="5" width="13.33203125" style="2" customWidth="1"/>
    <col min="6" max="6" width="12.16015625" style="2" bestFit="1" customWidth="1"/>
    <col min="7" max="7" width="10.83203125" style="2" bestFit="1" customWidth="1"/>
    <col min="8" max="9" width="10" style="2" customWidth="1"/>
    <col min="10" max="10" width="10" style="3" customWidth="1"/>
    <col min="11" max="11" width="11.5" style="3" customWidth="1"/>
    <col min="12" max="12" width="2.33203125" style="3" customWidth="1"/>
    <col min="13" max="13" width="17.5" style="2" customWidth="1"/>
    <col min="14" max="16384" width="9.16015625" style="2" customWidth="1"/>
  </cols>
  <sheetData>
    <row r="1" spans="1:17" ht="21.75" customHeight="1">
      <c r="A1" s="652" t="s">
        <v>327</v>
      </c>
      <c r="B1" s="653"/>
      <c r="C1" s="653"/>
      <c r="D1" s="653"/>
      <c r="E1" s="653"/>
      <c r="F1" s="653"/>
      <c r="G1" s="653"/>
      <c r="H1" s="653"/>
      <c r="I1" s="653"/>
      <c r="J1" s="653"/>
      <c r="K1" s="653"/>
      <c r="L1" s="653"/>
      <c r="M1" s="653"/>
      <c r="O1" s="582" t="s">
        <v>710</v>
      </c>
      <c r="P1" s="582"/>
      <c r="Q1" s="582"/>
    </row>
    <row r="2" spans="1:12" ht="4.5" customHeight="1">
      <c r="A2" s="22"/>
      <c r="B2" s="22"/>
      <c r="C2" s="22"/>
      <c r="D2" s="22"/>
      <c r="E2" s="22"/>
      <c r="F2" s="22"/>
      <c r="G2" s="22"/>
      <c r="H2" s="22"/>
      <c r="I2" s="22"/>
      <c r="J2" s="22"/>
      <c r="K2" s="22"/>
      <c r="L2" s="22"/>
    </row>
    <row r="3" spans="1:13" ht="4.5" customHeight="1">
      <c r="A3" s="12"/>
      <c r="B3" s="13"/>
      <c r="C3" s="13"/>
      <c r="D3" s="13"/>
      <c r="E3" s="13"/>
      <c r="F3" s="13"/>
      <c r="G3" s="13"/>
      <c r="H3" s="13"/>
      <c r="I3" s="13"/>
      <c r="J3" s="13"/>
      <c r="K3" s="13"/>
      <c r="L3" s="13"/>
      <c r="M3" s="13"/>
    </row>
    <row r="4" spans="1:13" s="154" customFormat="1" ht="12.75" customHeight="1">
      <c r="A4" s="153"/>
      <c r="B4" s="642" t="s">
        <v>383</v>
      </c>
      <c r="C4" s="642" t="s">
        <v>234</v>
      </c>
      <c r="D4" s="642" t="s">
        <v>48</v>
      </c>
      <c r="E4" s="654" t="s">
        <v>110</v>
      </c>
      <c r="F4" s="654"/>
      <c r="G4" s="654"/>
      <c r="H4" s="672" t="s">
        <v>50</v>
      </c>
      <c r="I4" s="656" t="s">
        <v>51</v>
      </c>
      <c r="J4" s="661" t="s">
        <v>226</v>
      </c>
      <c r="K4" s="666" t="s">
        <v>374</v>
      </c>
      <c r="L4" s="161"/>
      <c r="M4" s="663" t="s">
        <v>247</v>
      </c>
    </row>
    <row r="5" spans="1:13" s="154" customFormat="1" ht="12.75" customHeight="1">
      <c r="A5" s="153"/>
      <c r="B5" s="651"/>
      <c r="C5" s="651"/>
      <c r="D5" s="651"/>
      <c r="E5" s="589" t="s">
        <v>227</v>
      </c>
      <c r="F5" s="610" t="s">
        <v>111</v>
      </c>
      <c r="G5" s="610"/>
      <c r="H5" s="655"/>
      <c r="I5" s="632"/>
      <c r="J5" s="662"/>
      <c r="K5" s="666"/>
      <c r="L5" s="161"/>
      <c r="M5" s="664"/>
    </row>
    <row r="6" spans="1:13" s="154" customFormat="1" ht="12.75" customHeight="1">
      <c r="A6" s="153"/>
      <c r="B6" s="651"/>
      <c r="C6" s="651"/>
      <c r="D6" s="651"/>
      <c r="E6" s="655"/>
      <c r="F6" s="642" t="s">
        <v>47</v>
      </c>
      <c r="G6" s="642" t="s">
        <v>228</v>
      </c>
      <c r="H6" s="655"/>
      <c r="I6" s="632"/>
      <c r="J6" s="662"/>
      <c r="K6" s="666"/>
      <c r="L6" s="162"/>
      <c r="M6" s="664"/>
    </row>
    <row r="7" spans="1:13" s="154" customFormat="1" ht="48" customHeight="1">
      <c r="A7" s="153"/>
      <c r="B7" s="651"/>
      <c r="C7" s="651"/>
      <c r="D7" s="651"/>
      <c r="E7" s="655"/>
      <c r="F7" s="642"/>
      <c r="G7" s="642"/>
      <c r="H7" s="655"/>
      <c r="I7" s="632"/>
      <c r="J7" s="662"/>
      <c r="K7" s="666"/>
      <c r="L7" s="162"/>
      <c r="M7" s="664"/>
    </row>
    <row r="8" spans="1:13" s="154" customFormat="1" ht="9" customHeight="1">
      <c r="A8" s="121"/>
      <c r="B8" s="121"/>
      <c r="C8" s="121"/>
      <c r="D8" s="121"/>
      <c r="E8" s="121"/>
      <c r="F8" s="121"/>
      <c r="G8" s="121"/>
      <c r="H8" s="121"/>
      <c r="I8" s="121"/>
      <c r="J8" s="121"/>
      <c r="K8" s="121"/>
      <c r="L8" s="121"/>
      <c r="M8" s="121"/>
    </row>
    <row r="9" spans="1:13" s="154" customFormat="1" ht="15" customHeight="1">
      <c r="A9" s="665" t="s">
        <v>377</v>
      </c>
      <c r="B9" s="665"/>
      <c r="C9" s="665"/>
      <c r="D9" s="665"/>
      <c r="E9" s="665"/>
      <c r="F9" s="665"/>
      <c r="G9" s="665"/>
      <c r="H9" s="665"/>
      <c r="I9" s="665"/>
      <c r="J9" s="665"/>
      <c r="K9" s="103"/>
      <c r="L9" s="84"/>
      <c r="M9" s="84"/>
    </row>
    <row r="10" spans="1:13" s="154" customFormat="1" ht="6" customHeight="1">
      <c r="A10" s="84"/>
      <c r="B10" s="84"/>
      <c r="C10" s="84"/>
      <c r="D10" s="84"/>
      <c r="E10" s="84"/>
      <c r="F10" s="84"/>
      <c r="G10" s="84"/>
      <c r="H10" s="84"/>
      <c r="I10" s="84"/>
      <c r="J10" s="84"/>
      <c r="K10" s="84"/>
      <c r="L10" s="84"/>
      <c r="M10" s="84"/>
    </row>
    <row r="11" spans="1:13" s="114" customFormat="1" ht="15" customHeight="1">
      <c r="A11" s="144" t="s">
        <v>167</v>
      </c>
      <c r="B11" s="399">
        <v>46</v>
      </c>
      <c r="C11" s="399">
        <v>8</v>
      </c>
      <c r="D11" s="399">
        <v>10</v>
      </c>
      <c r="E11" s="399">
        <v>3</v>
      </c>
      <c r="F11" s="399">
        <v>2</v>
      </c>
      <c r="G11" s="399">
        <v>1</v>
      </c>
      <c r="H11" s="399">
        <v>1</v>
      </c>
      <c r="I11" s="399">
        <v>0</v>
      </c>
      <c r="J11" s="399">
        <v>3</v>
      </c>
      <c r="K11" s="399">
        <f>B11-C11-D11-E11-H11-I11-J11</f>
        <v>21</v>
      </c>
      <c r="L11" s="395"/>
      <c r="M11" s="399">
        <v>20</v>
      </c>
    </row>
    <row r="12" spans="1:13" s="114" customFormat="1" ht="6" customHeight="1">
      <c r="A12" s="147"/>
      <c r="B12" s="390"/>
      <c r="C12" s="390"/>
      <c r="D12" s="390"/>
      <c r="E12" s="390"/>
      <c r="F12" s="390"/>
      <c r="G12" s="390"/>
      <c r="H12" s="390"/>
      <c r="I12" s="390"/>
      <c r="J12" s="390"/>
      <c r="K12" s="146"/>
      <c r="L12" s="395"/>
      <c r="M12" s="390"/>
    </row>
    <row r="13" spans="1:13" s="114" customFormat="1" ht="15" customHeight="1">
      <c r="A13" s="41" t="s">
        <v>59</v>
      </c>
      <c r="B13" s="390">
        <v>33</v>
      </c>
      <c r="C13" s="390">
        <v>7</v>
      </c>
      <c r="D13" s="390">
        <v>7</v>
      </c>
      <c r="E13" s="390">
        <v>2</v>
      </c>
      <c r="F13" s="390">
        <v>1</v>
      </c>
      <c r="G13" s="390">
        <v>1</v>
      </c>
      <c r="H13" s="390">
        <v>1</v>
      </c>
      <c r="I13" s="390">
        <v>0</v>
      </c>
      <c r="J13" s="390">
        <v>3</v>
      </c>
      <c r="K13" s="146">
        <f aca="true" t="shared" si="0" ref="K13:K34">B13-C13-D13-E13-H13-I13-J13</f>
        <v>13</v>
      </c>
      <c r="L13" s="388"/>
      <c r="M13" s="390">
        <v>16</v>
      </c>
    </row>
    <row r="14" spans="1:13" s="114" customFormat="1" ht="15" customHeight="1">
      <c r="A14" s="154" t="s">
        <v>60</v>
      </c>
      <c r="B14" s="390">
        <v>13</v>
      </c>
      <c r="C14" s="390">
        <v>1</v>
      </c>
      <c r="D14" s="390">
        <v>3</v>
      </c>
      <c r="E14" s="390">
        <v>1</v>
      </c>
      <c r="F14" s="390">
        <v>1</v>
      </c>
      <c r="G14" s="390">
        <v>0</v>
      </c>
      <c r="H14" s="390">
        <v>0</v>
      </c>
      <c r="I14" s="390">
        <v>0</v>
      </c>
      <c r="J14" s="390">
        <v>0</v>
      </c>
      <c r="K14" s="146">
        <f t="shared" si="0"/>
        <v>8</v>
      </c>
      <c r="L14" s="388"/>
      <c r="M14" s="390">
        <v>4</v>
      </c>
    </row>
    <row r="15" spans="1:13" s="114" customFormat="1" ht="6" customHeight="1">
      <c r="A15" s="154"/>
      <c r="B15" s="390"/>
      <c r="C15" s="390"/>
      <c r="D15" s="390"/>
      <c r="E15" s="390"/>
      <c r="F15" s="390"/>
      <c r="G15" s="390"/>
      <c r="H15" s="390"/>
      <c r="I15" s="390"/>
      <c r="J15" s="390"/>
      <c r="K15" s="146"/>
      <c r="L15" s="388"/>
      <c r="M15" s="390"/>
    </row>
    <row r="16" spans="1:13" s="114" customFormat="1" ht="15" customHeight="1">
      <c r="A16" s="148" t="s">
        <v>46</v>
      </c>
      <c r="B16" s="390">
        <v>1</v>
      </c>
      <c r="C16" s="390">
        <v>0</v>
      </c>
      <c r="D16" s="390">
        <v>0</v>
      </c>
      <c r="E16" s="390">
        <v>0</v>
      </c>
      <c r="F16" s="390">
        <v>0</v>
      </c>
      <c r="G16" s="390">
        <v>0</v>
      </c>
      <c r="H16" s="390">
        <v>0</v>
      </c>
      <c r="I16" s="390">
        <v>0</v>
      </c>
      <c r="J16" s="390">
        <v>0</v>
      </c>
      <c r="K16" s="146">
        <f t="shared" si="0"/>
        <v>1</v>
      </c>
      <c r="L16" s="388"/>
      <c r="M16" s="390">
        <v>1</v>
      </c>
    </row>
    <row r="17" spans="1:13" s="114" customFormat="1" ht="15" customHeight="1">
      <c r="A17" s="148" t="s">
        <v>57</v>
      </c>
      <c r="B17" s="390">
        <v>7</v>
      </c>
      <c r="C17" s="390">
        <v>1</v>
      </c>
      <c r="D17" s="390">
        <v>3</v>
      </c>
      <c r="E17" s="390">
        <v>0</v>
      </c>
      <c r="F17" s="390">
        <v>0</v>
      </c>
      <c r="G17" s="390">
        <v>0</v>
      </c>
      <c r="H17" s="390">
        <v>1</v>
      </c>
      <c r="I17" s="390">
        <v>0</v>
      </c>
      <c r="J17" s="390">
        <v>0</v>
      </c>
      <c r="K17" s="146">
        <f t="shared" si="0"/>
        <v>2</v>
      </c>
      <c r="L17" s="388"/>
      <c r="M17" s="390">
        <v>6</v>
      </c>
    </row>
    <row r="18" spans="1:13" s="114" customFormat="1" ht="15" customHeight="1">
      <c r="A18" s="41" t="s">
        <v>58</v>
      </c>
      <c r="B18" s="390">
        <v>16</v>
      </c>
      <c r="C18" s="390">
        <v>4</v>
      </c>
      <c r="D18" s="390">
        <v>3</v>
      </c>
      <c r="E18" s="390">
        <v>1</v>
      </c>
      <c r="F18" s="390">
        <v>1</v>
      </c>
      <c r="G18" s="390">
        <v>0</v>
      </c>
      <c r="H18" s="390">
        <v>0</v>
      </c>
      <c r="I18" s="390">
        <v>0</v>
      </c>
      <c r="J18" s="390">
        <v>1</v>
      </c>
      <c r="K18" s="146">
        <f t="shared" si="0"/>
        <v>7</v>
      </c>
      <c r="L18" s="388"/>
      <c r="M18" s="390">
        <v>6</v>
      </c>
    </row>
    <row r="19" spans="1:13" s="114" customFormat="1" ht="15" customHeight="1">
      <c r="A19" s="41" t="s">
        <v>119</v>
      </c>
      <c r="B19" s="390">
        <v>11</v>
      </c>
      <c r="C19" s="390">
        <v>2</v>
      </c>
      <c r="D19" s="390">
        <v>4</v>
      </c>
      <c r="E19" s="390">
        <v>0</v>
      </c>
      <c r="F19" s="390">
        <v>0</v>
      </c>
      <c r="G19" s="390">
        <v>0</v>
      </c>
      <c r="H19" s="390">
        <v>0</v>
      </c>
      <c r="I19" s="390">
        <v>0</v>
      </c>
      <c r="J19" s="390">
        <v>1</v>
      </c>
      <c r="K19" s="146">
        <f t="shared" si="0"/>
        <v>4</v>
      </c>
      <c r="L19" s="388"/>
      <c r="M19" s="390">
        <v>4</v>
      </c>
    </row>
    <row r="20" spans="1:13" s="114" customFormat="1" ht="15" customHeight="1">
      <c r="A20" s="41" t="s">
        <v>120</v>
      </c>
      <c r="B20" s="390">
        <v>11</v>
      </c>
      <c r="C20" s="390">
        <v>1</v>
      </c>
      <c r="D20" s="390">
        <v>0</v>
      </c>
      <c r="E20" s="390">
        <v>2</v>
      </c>
      <c r="F20" s="390">
        <v>1</v>
      </c>
      <c r="G20" s="390">
        <v>1</v>
      </c>
      <c r="H20" s="390">
        <v>0</v>
      </c>
      <c r="I20" s="390">
        <v>0</v>
      </c>
      <c r="J20" s="390">
        <v>1</v>
      </c>
      <c r="K20" s="146">
        <f t="shared" si="0"/>
        <v>7</v>
      </c>
      <c r="L20" s="388"/>
      <c r="M20" s="390">
        <v>3</v>
      </c>
    </row>
    <row r="21" spans="1:13" s="114" customFormat="1" ht="6" customHeight="1">
      <c r="A21" s="154"/>
      <c r="B21" s="390"/>
      <c r="C21" s="390"/>
      <c r="D21" s="390"/>
      <c r="E21" s="390"/>
      <c r="F21" s="390"/>
      <c r="G21" s="390"/>
      <c r="H21" s="390"/>
      <c r="I21" s="390"/>
      <c r="J21" s="390"/>
      <c r="K21" s="146"/>
      <c r="L21" s="388"/>
      <c r="M21" s="390"/>
    </row>
    <row r="22" spans="1:13" s="114" customFormat="1" ht="15" customHeight="1">
      <c r="A22" s="114" t="s">
        <v>59</v>
      </c>
      <c r="B22" s="390"/>
      <c r="C22" s="390"/>
      <c r="D22" s="390"/>
      <c r="E22" s="390"/>
      <c r="F22" s="390"/>
      <c r="G22" s="390"/>
      <c r="H22" s="390"/>
      <c r="I22" s="390"/>
      <c r="J22" s="390"/>
      <c r="K22" s="146"/>
      <c r="L22" s="388"/>
      <c r="M22" s="390"/>
    </row>
    <row r="23" spans="1:13" s="114" customFormat="1" ht="15" customHeight="1">
      <c r="A23" s="148" t="s">
        <v>46</v>
      </c>
      <c r="B23" s="390">
        <v>1</v>
      </c>
      <c r="C23" s="390">
        <v>0</v>
      </c>
      <c r="D23" s="390">
        <v>0</v>
      </c>
      <c r="E23" s="390">
        <v>0</v>
      </c>
      <c r="F23" s="390">
        <v>0</v>
      </c>
      <c r="G23" s="390">
        <v>0</v>
      </c>
      <c r="H23" s="390">
        <v>0</v>
      </c>
      <c r="I23" s="390">
        <v>0</v>
      </c>
      <c r="J23" s="390">
        <v>0</v>
      </c>
      <c r="K23" s="146">
        <f t="shared" si="0"/>
        <v>1</v>
      </c>
      <c r="L23" s="388"/>
      <c r="M23" s="390">
        <v>1</v>
      </c>
    </row>
    <row r="24" spans="1:13" s="114" customFormat="1" ht="15" customHeight="1">
      <c r="A24" s="148" t="s">
        <v>57</v>
      </c>
      <c r="B24" s="390">
        <v>5</v>
      </c>
      <c r="C24" s="390">
        <v>1</v>
      </c>
      <c r="D24" s="390">
        <v>1</v>
      </c>
      <c r="E24" s="390">
        <v>0</v>
      </c>
      <c r="F24" s="390">
        <v>0</v>
      </c>
      <c r="G24" s="390">
        <v>0</v>
      </c>
      <c r="H24" s="390">
        <v>1</v>
      </c>
      <c r="I24" s="390">
        <v>0</v>
      </c>
      <c r="J24" s="390">
        <v>0</v>
      </c>
      <c r="K24" s="146">
        <f t="shared" si="0"/>
        <v>2</v>
      </c>
      <c r="L24" s="388"/>
      <c r="M24" s="390">
        <v>5</v>
      </c>
    </row>
    <row r="25" spans="1:13" s="114" customFormat="1" ht="15" customHeight="1">
      <c r="A25" s="41" t="s">
        <v>58</v>
      </c>
      <c r="B25" s="390">
        <v>12</v>
      </c>
      <c r="C25" s="390">
        <v>3</v>
      </c>
      <c r="D25" s="390">
        <v>3</v>
      </c>
      <c r="E25" s="390">
        <v>1</v>
      </c>
      <c r="F25" s="390">
        <v>1</v>
      </c>
      <c r="G25" s="390">
        <v>0</v>
      </c>
      <c r="H25" s="390">
        <v>0</v>
      </c>
      <c r="I25" s="390">
        <v>0</v>
      </c>
      <c r="J25" s="390">
        <v>1</v>
      </c>
      <c r="K25" s="146">
        <f t="shared" si="0"/>
        <v>4</v>
      </c>
      <c r="L25" s="388"/>
      <c r="M25" s="390">
        <v>5</v>
      </c>
    </row>
    <row r="26" spans="1:13" s="114" customFormat="1" ht="15" customHeight="1">
      <c r="A26" s="41" t="s">
        <v>119</v>
      </c>
      <c r="B26" s="390">
        <v>9</v>
      </c>
      <c r="C26" s="390">
        <v>2</v>
      </c>
      <c r="D26" s="390">
        <v>3</v>
      </c>
      <c r="E26" s="390">
        <v>0</v>
      </c>
      <c r="F26" s="390">
        <v>0</v>
      </c>
      <c r="G26" s="390">
        <v>0</v>
      </c>
      <c r="H26" s="390">
        <v>0</v>
      </c>
      <c r="I26" s="390">
        <v>0</v>
      </c>
      <c r="J26" s="390">
        <v>1</v>
      </c>
      <c r="K26" s="146">
        <f t="shared" si="0"/>
        <v>3</v>
      </c>
      <c r="L26" s="388"/>
      <c r="M26" s="390">
        <v>3</v>
      </c>
    </row>
    <row r="27" spans="1:13" s="114" customFormat="1" ht="15" customHeight="1">
      <c r="A27" s="41" t="s">
        <v>120</v>
      </c>
      <c r="B27" s="390">
        <v>6</v>
      </c>
      <c r="C27" s="390">
        <v>1</v>
      </c>
      <c r="D27" s="390">
        <v>0</v>
      </c>
      <c r="E27" s="390">
        <v>1</v>
      </c>
      <c r="F27" s="390">
        <v>0</v>
      </c>
      <c r="G27" s="390">
        <v>1</v>
      </c>
      <c r="H27" s="390">
        <v>0</v>
      </c>
      <c r="I27" s="390">
        <v>0</v>
      </c>
      <c r="J27" s="390">
        <v>1</v>
      </c>
      <c r="K27" s="146">
        <f t="shared" si="0"/>
        <v>3</v>
      </c>
      <c r="L27" s="388"/>
      <c r="M27" s="390">
        <v>2</v>
      </c>
    </row>
    <row r="28" spans="1:13" s="114" customFormat="1" ht="6" customHeight="1">
      <c r="A28" s="154"/>
      <c r="B28" s="390"/>
      <c r="C28" s="390"/>
      <c r="D28" s="390"/>
      <c r="E28" s="390"/>
      <c r="F28" s="390"/>
      <c r="G28" s="390"/>
      <c r="H28" s="390"/>
      <c r="I28" s="390"/>
      <c r="J28" s="390"/>
      <c r="K28" s="146"/>
      <c r="L28" s="388"/>
      <c r="M28" s="390"/>
    </row>
    <row r="29" spans="1:13" s="114" customFormat="1" ht="15" customHeight="1">
      <c r="A29" s="114" t="s">
        <v>60</v>
      </c>
      <c r="B29" s="390"/>
      <c r="C29" s="390"/>
      <c r="D29" s="390"/>
      <c r="E29" s="390"/>
      <c r="F29" s="390"/>
      <c r="G29" s="390"/>
      <c r="H29" s="390"/>
      <c r="I29" s="390"/>
      <c r="J29" s="390"/>
      <c r="K29" s="146"/>
      <c r="L29" s="388"/>
      <c r="M29" s="390"/>
    </row>
    <row r="30" spans="1:13" s="114" customFormat="1" ht="15" customHeight="1">
      <c r="A30" s="148" t="s">
        <v>46</v>
      </c>
      <c r="B30" s="390">
        <v>0</v>
      </c>
      <c r="C30" s="390">
        <v>0</v>
      </c>
      <c r="D30" s="390">
        <v>0</v>
      </c>
      <c r="E30" s="390">
        <v>0</v>
      </c>
      <c r="F30" s="390">
        <v>0</v>
      </c>
      <c r="G30" s="390">
        <v>0</v>
      </c>
      <c r="H30" s="390">
        <v>0</v>
      </c>
      <c r="I30" s="390">
        <v>0</v>
      </c>
      <c r="J30" s="390">
        <v>0</v>
      </c>
      <c r="K30" s="146">
        <f t="shared" si="0"/>
        <v>0</v>
      </c>
      <c r="L30" s="388"/>
      <c r="M30" s="390">
        <v>0</v>
      </c>
    </row>
    <row r="31" spans="1:13" s="114" customFormat="1" ht="15" customHeight="1">
      <c r="A31" s="148" t="s">
        <v>57</v>
      </c>
      <c r="B31" s="390">
        <v>2</v>
      </c>
      <c r="C31" s="390">
        <v>0</v>
      </c>
      <c r="D31" s="390">
        <v>2</v>
      </c>
      <c r="E31" s="390">
        <v>0</v>
      </c>
      <c r="F31" s="390">
        <v>0</v>
      </c>
      <c r="G31" s="390">
        <v>0</v>
      </c>
      <c r="H31" s="390">
        <v>0</v>
      </c>
      <c r="I31" s="390">
        <v>0</v>
      </c>
      <c r="J31" s="390">
        <v>0</v>
      </c>
      <c r="K31" s="146">
        <f t="shared" si="0"/>
        <v>0</v>
      </c>
      <c r="L31" s="388"/>
      <c r="M31" s="390">
        <v>1</v>
      </c>
    </row>
    <row r="32" spans="1:13" s="114" customFormat="1" ht="15" customHeight="1">
      <c r="A32" s="41" t="s">
        <v>58</v>
      </c>
      <c r="B32" s="390">
        <v>4</v>
      </c>
      <c r="C32" s="390">
        <v>1</v>
      </c>
      <c r="D32" s="390">
        <v>0</v>
      </c>
      <c r="E32" s="390">
        <v>0</v>
      </c>
      <c r="F32" s="390">
        <v>0</v>
      </c>
      <c r="G32" s="390">
        <v>0</v>
      </c>
      <c r="H32" s="390">
        <v>0</v>
      </c>
      <c r="I32" s="390">
        <v>0</v>
      </c>
      <c r="J32" s="390">
        <v>0</v>
      </c>
      <c r="K32" s="146">
        <f t="shared" si="0"/>
        <v>3</v>
      </c>
      <c r="L32" s="388"/>
      <c r="M32" s="390">
        <v>1</v>
      </c>
    </row>
    <row r="33" spans="1:13" s="114" customFormat="1" ht="15" customHeight="1">
      <c r="A33" s="41" t="s">
        <v>119</v>
      </c>
      <c r="B33" s="390">
        <v>2</v>
      </c>
      <c r="C33" s="390">
        <v>0</v>
      </c>
      <c r="D33" s="390">
        <v>1</v>
      </c>
      <c r="E33" s="390">
        <v>0</v>
      </c>
      <c r="F33" s="390">
        <v>0</v>
      </c>
      <c r="G33" s="390">
        <v>0</v>
      </c>
      <c r="H33" s="390">
        <v>0</v>
      </c>
      <c r="I33" s="390">
        <v>0</v>
      </c>
      <c r="J33" s="390">
        <v>0</v>
      </c>
      <c r="K33" s="146">
        <f t="shared" si="0"/>
        <v>1</v>
      </c>
      <c r="L33" s="388"/>
      <c r="M33" s="390">
        <v>1</v>
      </c>
    </row>
    <row r="34" spans="1:13" s="114" customFormat="1" ht="15" customHeight="1">
      <c r="A34" s="41" t="s">
        <v>120</v>
      </c>
      <c r="B34" s="390">
        <v>5</v>
      </c>
      <c r="C34" s="390">
        <v>0</v>
      </c>
      <c r="D34" s="390">
        <v>0</v>
      </c>
      <c r="E34" s="390">
        <v>1</v>
      </c>
      <c r="F34" s="390">
        <v>1</v>
      </c>
      <c r="G34" s="390">
        <v>0</v>
      </c>
      <c r="H34" s="390">
        <v>0</v>
      </c>
      <c r="I34" s="390">
        <v>0</v>
      </c>
      <c r="J34" s="390">
        <v>0</v>
      </c>
      <c r="K34" s="146">
        <f t="shared" si="0"/>
        <v>4</v>
      </c>
      <c r="L34" s="388"/>
      <c r="M34" s="390">
        <v>1</v>
      </c>
    </row>
    <row r="35" spans="1:13" s="114" customFormat="1" ht="6" customHeight="1">
      <c r="A35" s="41"/>
      <c r="B35" s="109"/>
      <c r="C35" s="109"/>
      <c r="D35" s="109"/>
      <c r="E35" s="109"/>
      <c r="F35" s="109"/>
      <c r="G35" s="109"/>
      <c r="H35" s="109"/>
      <c r="I35" s="109"/>
      <c r="J35" s="109"/>
      <c r="K35" s="109"/>
      <c r="L35" s="109"/>
      <c r="M35" s="109"/>
    </row>
    <row r="36" spans="1:13" s="114" customFormat="1" ht="15" customHeight="1">
      <c r="A36" s="643" t="s">
        <v>607</v>
      </c>
      <c r="B36" s="643"/>
      <c r="C36" s="643"/>
      <c r="D36" s="643"/>
      <c r="E36" s="643"/>
      <c r="F36" s="643"/>
      <c r="G36" s="643"/>
      <c r="H36" s="643"/>
      <c r="I36" s="643"/>
      <c r="J36" s="643"/>
      <c r="K36" s="103"/>
      <c r="L36" s="84"/>
      <c r="M36" s="84"/>
    </row>
    <row r="37" spans="1:13" s="114" customFormat="1" ht="15" customHeight="1">
      <c r="A37" s="659" t="s">
        <v>610</v>
      </c>
      <c r="B37" s="659"/>
      <c r="C37" s="659"/>
      <c r="D37" s="659"/>
      <c r="E37" s="659"/>
      <c r="F37" s="659"/>
      <c r="G37" s="659"/>
      <c r="H37" s="659"/>
      <c r="I37" s="659"/>
      <c r="J37" s="659"/>
      <c r="K37" s="659"/>
      <c r="L37" s="659"/>
      <c r="M37" s="659"/>
    </row>
    <row r="38" spans="1:13" s="114" customFormat="1" ht="6" customHeight="1">
      <c r="A38" s="84"/>
      <c r="B38" s="84"/>
      <c r="C38" s="84"/>
      <c r="D38" s="84"/>
      <c r="E38" s="84"/>
      <c r="F38" s="84"/>
      <c r="G38" s="84"/>
      <c r="H38" s="84"/>
      <c r="I38" s="84"/>
      <c r="J38" s="84"/>
      <c r="K38" s="84"/>
      <c r="L38" s="84"/>
      <c r="M38" s="84"/>
    </row>
    <row r="39" spans="1:13" s="114" customFormat="1" ht="15" customHeight="1">
      <c r="A39" s="144" t="s">
        <v>167</v>
      </c>
      <c r="B39" s="399">
        <v>193</v>
      </c>
      <c r="C39" s="399">
        <v>79</v>
      </c>
      <c r="D39" s="399">
        <v>56</v>
      </c>
      <c r="E39" s="399">
        <v>4</v>
      </c>
      <c r="F39" s="399">
        <v>3</v>
      </c>
      <c r="G39" s="399">
        <v>1</v>
      </c>
      <c r="H39" s="399">
        <v>2</v>
      </c>
      <c r="I39" s="399">
        <v>0</v>
      </c>
      <c r="J39" s="399">
        <v>2</v>
      </c>
      <c r="K39" s="399">
        <f>B39-C39-D39-E39-H39-I39-J39</f>
        <v>50</v>
      </c>
      <c r="L39" s="395"/>
      <c r="M39" s="399">
        <v>50</v>
      </c>
    </row>
    <row r="40" spans="1:13" s="114" customFormat="1" ht="6" customHeight="1">
      <c r="A40" s="147"/>
      <c r="B40" s="390"/>
      <c r="C40" s="390"/>
      <c r="D40" s="390"/>
      <c r="E40" s="390"/>
      <c r="F40" s="390"/>
      <c r="G40" s="390"/>
      <c r="H40" s="390"/>
      <c r="I40" s="390"/>
      <c r="J40" s="390"/>
      <c r="K40" s="146"/>
      <c r="L40" s="395"/>
      <c r="M40" s="390"/>
    </row>
    <row r="41" spans="1:13" s="114" customFormat="1" ht="15" customHeight="1">
      <c r="A41" s="41" t="s">
        <v>59</v>
      </c>
      <c r="B41" s="390">
        <v>157</v>
      </c>
      <c r="C41" s="390">
        <v>71</v>
      </c>
      <c r="D41" s="390">
        <v>45</v>
      </c>
      <c r="E41" s="390">
        <v>3</v>
      </c>
      <c r="F41" s="390">
        <v>2</v>
      </c>
      <c r="G41" s="390">
        <v>1</v>
      </c>
      <c r="H41" s="390">
        <v>2</v>
      </c>
      <c r="I41" s="390">
        <v>0</v>
      </c>
      <c r="J41" s="390">
        <v>2</v>
      </c>
      <c r="K41" s="146">
        <f aca="true" t="shared" si="1" ref="K41:K62">B41-C41-D41-E41-H41-I41-J41</f>
        <v>34</v>
      </c>
      <c r="L41" s="395"/>
      <c r="M41" s="390">
        <v>44</v>
      </c>
    </row>
    <row r="42" spans="1:13" s="114" customFormat="1" ht="15" customHeight="1">
      <c r="A42" s="154" t="s">
        <v>60</v>
      </c>
      <c r="B42" s="390">
        <v>36</v>
      </c>
      <c r="C42" s="390">
        <v>8</v>
      </c>
      <c r="D42" s="390">
        <v>11</v>
      </c>
      <c r="E42" s="390">
        <v>1</v>
      </c>
      <c r="F42" s="390">
        <v>1</v>
      </c>
      <c r="G42" s="390">
        <v>0</v>
      </c>
      <c r="H42" s="390">
        <v>0</v>
      </c>
      <c r="I42" s="390">
        <v>0</v>
      </c>
      <c r="J42" s="390">
        <v>0</v>
      </c>
      <c r="K42" s="146">
        <f t="shared" si="1"/>
        <v>16</v>
      </c>
      <c r="L42" s="395"/>
      <c r="M42" s="390">
        <v>6</v>
      </c>
    </row>
    <row r="43" spans="1:13" s="114" customFormat="1" ht="6" customHeight="1">
      <c r="A43" s="154"/>
      <c r="B43" s="390"/>
      <c r="C43" s="390"/>
      <c r="D43" s="390"/>
      <c r="E43" s="390"/>
      <c r="F43" s="390"/>
      <c r="G43" s="390"/>
      <c r="H43" s="390"/>
      <c r="I43" s="390"/>
      <c r="J43" s="390"/>
      <c r="K43" s="146"/>
      <c r="L43" s="395"/>
      <c r="M43" s="390"/>
    </row>
    <row r="44" spans="1:13" s="114" customFormat="1" ht="15" customHeight="1">
      <c r="A44" s="148" t="s">
        <v>46</v>
      </c>
      <c r="B44" s="390">
        <v>4</v>
      </c>
      <c r="C44" s="390">
        <v>1</v>
      </c>
      <c r="D44" s="390">
        <v>0</v>
      </c>
      <c r="E44" s="390">
        <v>0</v>
      </c>
      <c r="F44" s="390">
        <v>0</v>
      </c>
      <c r="G44" s="390">
        <v>0</v>
      </c>
      <c r="H44" s="390">
        <v>0</v>
      </c>
      <c r="I44" s="390">
        <v>0</v>
      </c>
      <c r="J44" s="390">
        <v>0</v>
      </c>
      <c r="K44" s="146">
        <f t="shared" si="1"/>
        <v>3</v>
      </c>
      <c r="L44" s="395"/>
      <c r="M44" s="390">
        <v>0</v>
      </c>
    </row>
    <row r="45" spans="1:13" s="114" customFormat="1" ht="15" customHeight="1">
      <c r="A45" s="148" t="s">
        <v>57</v>
      </c>
      <c r="B45" s="390">
        <v>56</v>
      </c>
      <c r="C45" s="390">
        <v>27</v>
      </c>
      <c r="D45" s="390">
        <v>20</v>
      </c>
      <c r="E45" s="390">
        <v>0</v>
      </c>
      <c r="F45" s="390">
        <v>0</v>
      </c>
      <c r="G45" s="390">
        <v>0</v>
      </c>
      <c r="H45" s="390">
        <v>2</v>
      </c>
      <c r="I45" s="390">
        <v>0</v>
      </c>
      <c r="J45" s="390">
        <v>0</v>
      </c>
      <c r="K45" s="146">
        <f t="shared" si="1"/>
        <v>7</v>
      </c>
      <c r="L45" s="395"/>
      <c r="M45" s="390">
        <v>19</v>
      </c>
    </row>
    <row r="46" spans="1:13" s="114" customFormat="1" ht="15" customHeight="1">
      <c r="A46" s="41" t="s">
        <v>58</v>
      </c>
      <c r="B46" s="390">
        <v>73</v>
      </c>
      <c r="C46" s="390">
        <v>38</v>
      </c>
      <c r="D46" s="390">
        <v>17</v>
      </c>
      <c r="E46" s="390">
        <v>2</v>
      </c>
      <c r="F46" s="390">
        <v>2</v>
      </c>
      <c r="G46" s="390">
        <v>0</v>
      </c>
      <c r="H46" s="390">
        <v>0</v>
      </c>
      <c r="I46" s="390">
        <v>0</v>
      </c>
      <c r="J46" s="390">
        <v>1</v>
      </c>
      <c r="K46" s="146">
        <f t="shared" si="1"/>
        <v>15</v>
      </c>
      <c r="L46" s="395"/>
      <c r="M46" s="390">
        <v>17</v>
      </c>
    </row>
    <row r="47" spans="1:13" s="114" customFormat="1" ht="15" customHeight="1">
      <c r="A47" s="41" t="s">
        <v>119</v>
      </c>
      <c r="B47" s="390">
        <v>40</v>
      </c>
      <c r="C47" s="390">
        <v>10</v>
      </c>
      <c r="D47" s="390">
        <v>17</v>
      </c>
      <c r="E47" s="390">
        <v>0</v>
      </c>
      <c r="F47" s="390">
        <v>0</v>
      </c>
      <c r="G47" s="390">
        <v>0</v>
      </c>
      <c r="H47" s="390">
        <v>0</v>
      </c>
      <c r="I47" s="390">
        <v>0</v>
      </c>
      <c r="J47" s="390">
        <v>0</v>
      </c>
      <c r="K47" s="146">
        <f t="shared" si="1"/>
        <v>13</v>
      </c>
      <c r="L47" s="395"/>
      <c r="M47" s="390">
        <v>11</v>
      </c>
    </row>
    <row r="48" spans="1:13" s="114" customFormat="1" ht="15" customHeight="1">
      <c r="A48" s="41" t="s">
        <v>120</v>
      </c>
      <c r="B48" s="390">
        <v>20</v>
      </c>
      <c r="C48" s="390">
        <v>3</v>
      </c>
      <c r="D48" s="390">
        <v>2</v>
      </c>
      <c r="E48" s="390">
        <v>2</v>
      </c>
      <c r="F48" s="390">
        <v>1</v>
      </c>
      <c r="G48" s="390">
        <v>1</v>
      </c>
      <c r="H48" s="390">
        <v>0</v>
      </c>
      <c r="I48" s="390">
        <v>0</v>
      </c>
      <c r="J48" s="390">
        <v>1</v>
      </c>
      <c r="K48" s="146">
        <f t="shared" si="1"/>
        <v>12</v>
      </c>
      <c r="L48" s="395"/>
      <c r="M48" s="390">
        <v>3</v>
      </c>
    </row>
    <row r="49" spans="1:13" s="114" customFormat="1" ht="6" customHeight="1">
      <c r="A49" s="154"/>
      <c r="B49" s="390"/>
      <c r="C49" s="390"/>
      <c r="D49" s="390"/>
      <c r="E49" s="390"/>
      <c r="F49" s="390"/>
      <c r="G49" s="390"/>
      <c r="H49" s="390"/>
      <c r="I49" s="390"/>
      <c r="J49" s="390"/>
      <c r="K49" s="146"/>
      <c r="L49" s="395"/>
      <c r="M49" s="390"/>
    </row>
    <row r="50" spans="1:13" s="114" customFormat="1" ht="15" customHeight="1">
      <c r="A50" s="114" t="s">
        <v>59</v>
      </c>
      <c r="B50" s="390"/>
      <c r="C50" s="390"/>
      <c r="D50" s="390"/>
      <c r="E50" s="390"/>
      <c r="F50" s="390"/>
      <c r="G50" s="390"/>
      <c r="H50" s="390"/>
      <c r="I50" s="390"/>
      <c r="J50" s="390"/>
      <c r="K50" s="146"/>
      <c r="L50" s="395"/>
      <c r="M50" s="390"/>
    </row>
    <row r="51" spans="1:13" s="114" customFormat="1" ht="15" customHeight="1">
      <c r="A51" s="148" t="s">
        <v>46</v>
      </c>
      <c r="B51" s="390">
        <v>3</v>
      </c>
      <c r="C51" s="390">
        <v>1</v>
      </c>
      <c r="D51" s="390">
        <v>0</v>
      </c>
      <c r="E51" s="390">
        <v>0</v>
      </c>
      <c r="F51" s="390">
        <v>0</v>
      </c>
      <c r="G51" s="390">
        <v>0</v>
      </c>
      <c r="H51" s="390">
        <v>0</v>
      </c>
      <c r="I51" s="390">
        <v>0</v>
      </c>
      <c r="J51" s="390">
        <v>0</v>
      </c>
      <c r="K51" s="146">
        <f t="shared" si="1"/>
        <v>2</v>
      </c>
      <c r="L51" s="395"/>
      <c r="M51" s="390">
        <v>0</v>
      </c>
    </row>
    <row r="52" spans="1:13" s="114" customFormat="1" ht="15" customHeight="1">
      <c r="A52" s="148" t="s">
        <v>57</v>
      </c>
      <c r="B52" s="390">
        <v>46</v>
      </c>
      <c r="C52" s="390">
        <v>23</v>
      </c>
      <c r="D52" s="390">
        <v>14</v>
      </c>
      <c r="E52" s="390">
        <v>0</v>
      </c>
      <c r="F52" s="390">
        <v>0</v>
      </c>
      <c r="G52" s="390">
        <v>0</v>
      </c>
      <c r="H52" s="390">
        <v>2</v>
      </c>
      <c r="I52" s="390">
        <v>0</v>
      </c>
      <c r="J52" s="390">
        <v>0</v>
      </c>
      <c r="K52" s="146">
        <f t="shared" si="1"/>
        <v>7</v>
      </c>
      <c r="L52" s="395"/>
      <c r="M52" s="390">
        <v>17</v>
      </c>
    </row>
    <row r="53" spans="1:13" s="114" customFormat="1" ht="15" customHeight="1">
      <c r="A53" s="41" t="s">
        <v>58</v>
      </c>
      <c r="B53" s="390">
        <v>60</v>
      </c>
      <c r="C53" s="390">
        <v>35</v>
      </c>
      <c r="D53" s="390">
        <v>14</v>
      </c>
      <c r="E53" s="390">
        <v>2</v>
      </c>
      <c r="F53" s="390">
        <v>2</v>
      </c>
      <c r="G53" s="390">
        <v>0</v>
      </c>
      <c r="H53" s="390">
        <v>0</v>
      </c>
      <c r="I53" s="390">
        <v>0</v>
      </c>
      <c r="J53" s="390">
        <v>1</v>
      </c>
      <c r="K53" s="146">
        <f t="shared" si="1"/>
        <v>8</v>
      </c>
      <c r="L53" s="395"/>
      <c r="M53" s="390">
        <v>16</v>
      </c>
    </row>
    <row r="54" spans="1:13" s="114" customFormat="1" ht="15" customHeight="1">
      <c r="A54" s="41" t="s">
        <v>119</v>
      </c>
      <c r="B54" s="390">
        <v>35</v>
      </c>
      <c r="C54" s="390">
        <v>9</v>
      </c>
      <c r="D54" s="390">
        <v>16</v>
      </c>
      <c r="E54" s="390">
        <v>0</v>
      </c>
      <c r="F54" s="390">
        <v>0</v>
      </c>
      <c r="G54" s="390">
        <v>0</v>
      </c>
      <c r="H54" s="390">
        <v>0</v>
      </c>
      <c r="I54" s="390">
        <v>0</v>
      </c>
      <c r="J54" s="390">
        <v>0</v>
      </c>
      <c r="K54" s="146">
        <f t="shared" si="1"/>
        <v>10</v>
      </c>
      <c r="L54" s="395"/>
      <c r="M54" s="390">
        <v>9</v>
      </c>
    </row>
    <row r="55" spans="1:13" s="114" customFormat="1" ht="15" customHeight="1">
      <c r="A55" s="41" t="s">
        <v>120</v>
      </c>
      <c r="B55" s="390">
        <v>13</v>
      </c>
      <c r="C55" s="390">
        <v>3</v>
      </c>
      <c r="D55" s="390">
        <v>1</v>
      </c>
      <c r="E55" s="390">
        <v>1</v>
      </c>
      <c r="F55" s="390">
        <v>0</v>
      </c>
      <c r="G55" s="390">
        <v>1</v>
      </c>
      <c r="H55" s="390">
        <v>0</v>
      </c>
      <c r="I55" s="390">
        <v>0</v>
      </c>
      <c r="J55" s="390">
        <v>1</v>
      </c>
      <c r="K55" s="146">
        <f t="shared" si="1"/>
        <v>7</v>
      </c>
      <c r="L55" s="395"/>
      <c r="M55" s="390">
        <v>2</v>
      </c>
    </row>
    <row r="56" spans="1:13" s="114" customFormat="1" ht="6" customHeight="1">
      <c r="A56" s="154"/>
      <c r="B56" s="390"/>
      <c r="C56" s="390"/>
      <c r="D56" s="390"/>
      <c r="E56" s="390"/>
      <c r="F56" s="390"/>
      <c r="G56" s="390"/>
      <c r="H56" s="390"/>
      <c r="I56" s="390"/>
      <c r="J56" s="390"/>
      <c r="K56" s="146"/>
      <c r="L56" s="395"/>
      <c r="M56" s="390"/>
    </row>
    <row r="57" spans="1:13" s="114" customFormat="1" ht="15" customHeight="1">
      <c r="A57" s="114" t="s">
        <v>60</v>
      </c>
      <c r="B57" s="390"/>
      <c r="C57" s="390"/>
      <c r="D57" s="390"/>
      <c r="E57" s="390"/>
      <c r="F57" s="390"/>
      <c r="G57" s="390"/>
      <c r="H57" s="390"/>
      <c r="I57" s="390"/>
      <c r="J57" s="390"/>
      <c r="K57" s="146"/>
      <c r="L57" s="395"/>
      <c r="M57" s="390"/>
    </row>
    <row r="58" spans="1:13" s="114" customFormat="1" ht="15" customHeight="1">
      <c r="A58" s="148" t="s">
        <v>46</v>
      </c>
      <c r="B58" s="390">
        <v>1</v>
      </c>
      <c r="C58" s="390">
        <v>0</v>
      </c>
      <c r="D58" s="390">
        <v>0</v>
      </c>
      <c r="E58" s="390">
        <v>0</v>
      </c>
      <c r="F58" s="390">
        <v>0</v>
      </c>
      <c r="G58" s="390">
        <v>0</v>
      </c>
      <c r="H58" s="390">
        <v>0</v>
      </c>
      <c r="I58" s="390">
        <v>0</v>
      </c>
      <c r="J58" s="390">
        <v>0</v>
      </c>
      <c r="K58" s="146">
        <f t="shared" si="1"/>
        <v>1</v>
      </c>
      <c r="L58" s="395"/>
      <c r="M58" s="390">
        <v>0</v>
      </c>
    </row>
    <row r="59" spans="1:13" s="114" customFormat="1" ht="15" customHeight="1">
      <c r="A59" s="148" t="s">
        <v>57</v>
      </c>
      <c r="B59" s="390">
        <v>10</v>
      </c>
      <c r="C59" s="390">
        <v>4</v>
      </c>
      <c r="D59" s="390">
        <v>6</v>
      </c>
      <c r="E59" s="390">
        <v>0</v>
      </c>
      <c r="F59" s="390">
        <v>0</v>
      </c>
      <c r="G59" s="390">
        <v>0</v>
      </c>
      <c r="H59" s="390">
        <v>0</v>
      </c>
      <c r="I59" s="390">
        <v>0</v>
      </c>
      <c r="J59" s="390">
        <v>0</v>
      </c>
      <c r="K59" s="146">
        <f t="shared" si="1"/>
        <v>0</v>
      </c>
      <c r="L59" s="395"/>
      <c r="M59" s="390">
        <v>2</v>
      </c>
    </row>
    <row r="60" spans="1:13" s="114" customFormat="1" ht="15" customHeight="1">
      <c r="A60" s="41" t="s">
        <v>58</v>
      </c>
      <c r="B60" s="390">
        <v>13</v>
      </c>
      <c r="C60" s="390">
        <v>3</v>
      </c>
      <c r="D60" s="390">
        <v>3</v>
      </c>
      <c r="E60" s="390">
        <v>0</v>
      </c>
      <c r="F60" s="390">
        <v>0</v>
      </c>
      <c r="G60" s="390">
        <v>0</v>
      </c>
      <c r="H60" s="390">
        <v>0</v>
      </c>
      <c r="I60" s="390">
        <v>0</v>
      </c>
      <c r="J60" s="390">
        <v>0</v>
      </c>
      <c r="K60" s="146">
        <f t="shared" si="1"/>
        <v>7</v>
      </c>
      <c r="L60" s="395"/>
      <c r="M60" s="390">
        <v>1</v>
      </c>
    </row>
    <row r="61" spans="1:13" s="114" customFormat="1" ht="15" customHeight="1">
      <c r="A61" s="41" t="s">
        <v>119</v>
      </c>
      <c r="B61" s="390">
        <v>5</v>
      </c>
      <c r="C61" s="390">
        <v>1</v>
      </c>
      <c r="D61" s="390">
        <v>1</v>
      </c>
      <c r="E61" s="390">
        <v>0</v>
      </c>
      <c r="F61" s="390">
        <v>0</v>
      </c>
      <c r="G61" s="390">
        <v>0</v>
      </c>
      <c r="H61" s="390">
        <v>0</v>
      </c>
      <c r="I61" s="390">
        <v>0</v>
      </c>
      <c r="J61" s="390">
        <v>0</v>
      </c>
      <c r="K61" s="146">
        <f t="shared" si="1"/>
        <v>3</v>
      </c>
      <c r="L61" s="395"/>
      <c r="M61" s="390">
        <v>2</v>
      </c>
    </row>
    <row r="62" spans="1:13" s="114" customFormat="1" ht="15" customHeight="1">
      <c r="A62" s="41" t="s">
        <v>120</v>
      </c>
      <c r="B62" s="390">
        <v>7</v>
      </c>
      <c r="C62" s="390">
        <v>0</v>
      </c>
      <c r="D62" s="390">
        <v>1</v>
      </c>
      <c r="E62" s="390">
        <v>1</v>
      </c>
      <c r="F62" s="390">
        <v>1</v>
      </c>
      <c r="G62" s="390">
        <v>0</v>
      </c>
      <c r="H62" s="390">
        <v>0</v>
      </c>
      <c r="I62" s="390">
        <v>0</v>
      </c>
      <c r="J62" s="390">
        <v>0</v>
      </c>
      <c r="K62" s="146">
        <f t="shared" si="1"/>
        <v>5</v>
      </c>
      <c r="L62" s="395"/>
      <c r="M62" s="390">
        <v>1</v>
      </c>
    </row>
    <row r="63" spans="1:13" s="154" customFormat="1" ht="6" customHeight="1" thickBot="1">
      <c r="A63" s="157"/>
      <c r="B63" s="163"/>
      <c r="C63" s="163"/>
      <c r="D63" s="163"/>
      <c r="E63" s="163"/>
      <c r="F63" s="163"/>
      <c r="G63" s="163"/>
      <c r="H63" s="163"/>
      <c r="I63" s="163"/>
      <c r="J63" s="163"/>
      <c r="K63" s="163"/>
      <c r="L63" s="163"/>
      <c r="M63" s="163"/>
    </row>
    <row r="64" spans="1:12" s="154" customFormat="1" ht="12.75" customHeight="1">
      <c r="A64" s="41"/>
      <c r="B64" s="164"/>
      <c r="C64" s="164"/>
      <c r="D64" s="164"/>
      <c r="E64" s="164"/>
      <c r="F64" s="164"/>
      <c r="G64" s="164"/>
      <c r="H64" s="164"/>
      <c r="I64" s="164"/>
      <c r="J64" s="164"/>
      <c r="K64" s="164"/>
      <c r="L64" s="164"/>
    </row>
    <row r="65" spans="1:12" s="166" customFormat="1" ht="12" customHeight="1">
      <c r="A65" s="165" t="s">
        <v>229</v>
      </c>
      <c r="B65" s="168"/>
      <c r="C65" s="168"/>
      <c r="D65" s="168"/>
      <c r="E65" s="168"/>
      <c r="F65" s="168"/>
      <c r="G65" s="168"/>
      <c r="H65" s="168"/>
      <c r="I65" s="168"/>
      <c r="J65" s="168"/>
      <c r="K65" s="168"/>
      <c r="L65" s="168"/>
    </row>
    <row r="66" spans="1:13" s="166" customFormat="1" ht="11.25">
      <c r="A66" s="660" t="s">
        <v>378</v>
      </c>
      <c r="B66" s="658"/>
      <c r="C66" s="658"/>
      <c r="D66" s="658"/>
      <c r="E66" s="658"/>
      <c r="F66" s="658"/>
      <c r="G66" s="658"/>
      <c r="H66" s="658"/>
      <c r="I66" s="658"/>
      <c r="J66" s="658"/>
      <c r="K66" s="658"/>
      <c r="L66" s="658"/>
      <c r="M66" s="658"/>
    </row>
    <row r="67" spans="1:12" s="166" customFormat="1" ht="11.25">
      <c r="A67" s="668" t="s">
        <v>248</v>
      </c>
      <c r="B67" s="668"/>
      <c r="C67" s="668"/>
      <c r="D67" s="668"/>
      <c r="E67" s="668"/>
      <c r="F67" s="668"/>
      <c r="G67" s="668"/>
      <c r="H67" s="668"/>
      <c r="I67" s="668"/>
      <c r="J67" s="168"/>
      <c r="K67" s="168"/>
      <c r="L67" s="168"/>
    </row>
    <row r="68" spans="1:13" s="166" customFormat="1" ht="21.75" customHeight="1">
      <c r="A68" s="657" t="s">
        <v>249</v>
      </c>
      <c r="B68" s="658"/>
      <c r="C68" s="658"/>
      <c r="D68" s="658"/>
      <c r="E68" s="658"/>
      <c r="F68" s="658"/>
      <c r="G68" s="658"/>
      <c r="H68" s="658"/>
      <c r="I68" s="658"/>
      <c r="J68" s="658"/>
      <c r="K68" s="658"/>
      <c r="L68" s="658"/>
      <c r="M68" s="658"/>
    </row>
    <row r="69" spans="1:12" s="166" customFormat="1" ht="13.5" customHeight="1">
      <c r="A69" s="667" t="s">
        <v>381</v>
      </c>
      <c r="B69" s="668"/>
      <c r="C69" s="668"/>
      <c r="D69" s="668"/>
      <c r="E69" s="668"/>
      <c r="F69" s="668"/>
      <c r="G69" s="668"/>
      <c r="H69" s="668"/>
      <c r="I69" s="668"/>
      <c r="J69" s="668"/>
      <c r="K69" s="668"/>
      <c r="L69" s="668"/>
    </row>
    <row r="70" spans="1:13" s="166" customFormat="1" ht="21.75" customHeight="1">
      <c r="A70" s="660" t="s">
        <v>379</v>
      </c>
      <c r="B70" s="658"/>
      <c r="C70" s="658"/>
      <c r="D70" s="658"/>
      <c r="E70" s="658"/>
      <c r="F70" s="658"/>
      <c r="G70" s="658"/>
      <c r="H70" s="658"/>
      <c r="I70" s="658"/>
      <c r="J70" s="658"/>
      <c r="K70" s="658"/>
      <c r="L70" s="658"/>
      <c r="M70" s="658"/>
    </row>
    <row r="71" spans="1:13" s="166" customFormat="1" ht="22.5" customHeight="1">
      <c r="A71" s="660" t="s">
        <v>380</v>
      </c>
      <c r="B71" s="658"/>
      <c r="C71" s="658"/>
      <c r="D71" s="658"/>
      <c r="E71" s="658"/>
      <c r="F71" s="658"/>
      <c r="G71" s="658"/>
      <c r="H71" s="658"/>
      <c r="I71" s="658"/>
      <c r="J71" s="658"/>
      <c r="K71" s="658"/>
      <c r="L71" s="658"/>
      <c r="M71" s="658"/>
    </row>
    <row r="72" spans="1:12" s="166" customFormat="1" ht="11.25">
      <c r="A72" s="668" t="s">
        <v>250</v>
      </c>
      <c r="B72" s="668"/>
      <c r="C72" s="668"/>
      <c r="D72" s="668"/>
      <c r="E72" s="668"/>
      <c r="F72" s="668"/>
      <c r="G72" s="668"/>
      <c r="H72" s="668"/>
      <c r="I72" s="168"/>
      <c r="J72" s="168"/>
      <c r="K72" s="168"/>
      <c r="L72" s="168"/>
    </row>
    <row r="73" spans="1:13" s="166" customFormat="1" ht="23.25" customHeight="1">
      <c r="A73" s="657" t="s">
        <v>251</v>
      </c>
      <c r="B73" s="658"/>
      <c r="C73" s="658"/>
      <c r="D73" s="658"/>
      <c r="E73" s="658"/>
      <c r="F73" s="658"/>
      <c r="G73" s="658"/>
      <c r="H73" s="658"/>
      <c r="I73" s="658"/>
      <c r="J73" s="658"/>
      <c r="K73" s="658"/>
      <c r="L73" s="658"/>
      <c r="M73" s="658"/>
    </row>
    <row r="74" spans="1:12" s="166" customFormat="1" ht="11.25">
      <c r="A74" s="668" t="s">
        <v>252</v>
      </c>
      <c r="B74" s="668"/>
      <c r="C74" s="668"/>
      <c r="D74" s="668"/>
      <c r="E74" s="668"/>
      <c r="F74" s="668"/>
      <c r="G74" s="668"/>
      <c r="H74" s="168"/>
      <c r="I74" s="168"/>
      <c r="J74" s="168"/>
      <c r="K74" s="168"/>
      <c r="L74" s="168"/>
    </row>
    <row r="75" spans="1:12" s="166" customFormat="1" ht="11.25">
      <c r="A75" s="667" t="s">
        <v>611</v>
      </c>
      <c r="B75" s="667"/>
      <c r="C75" s="667"/>
      <c r="D75" s="667"/>
      <c r="E75" s="667"/>
      <c r="F75" s="667"/>
      <c r="G75" s="667"/>
      <c r="H75" s="168"/>
      <c r="I75" s="168"/>
      <c r="J75" s="168"/>
      <c r="K75" s="168"/>
      <c r="L75" s="168"/>
    </row>
    <row r="76" spans="1:12" s="166" customFormat="1" ht="11.25">
      <c r="A76" s="667" t="s">
        <v>606</v>
      </c>
      <c r="B76" s="667"/>
      <c r="C76" s="667"/>
      <c r="D76" s="667"/>
      <c r="E76" s="462"/>
      <c r="F76" s="462"/>
      <c r="G76" s="462"/>
      <c r="H76" s="168"/>
      <c r="I76" s="168"/>
      <c r="J76" s="168"/>
      <c r="K76" s="168"/>
      <c r="L76" s="168"/>
    </row>
    <row r="77" spans="1:13" s="166" customFormat="1" ht="21" customHeight="1">
      <c r="A77" s="671" t="s">
        <v>612</v>
      </c>
      <c r="B77" s="658"/>
      <c r="C77" s="658"/>
      <c r="D77" s="658"/>
      <c r="E77" s="658"/>
      <c r="F77" s="658"/>
      <c r="G77" s="658"/>
      <c r="H77" s="658"/>
      <c r="I77" s="658"/>
      <c r="J77" s="658"/>
      <c r="K77" s="658"/>
      <c r="L77" s="658"/>
      <c r="M77" s="658"/>
    </row>
    <row r="78" spans="1:12" s="166" customFormat="1" ht="11.25">
      <c r="A78" s="667" t="s">
        <v>560</v>
      </c>
      <c r="B78" s="667"/>
      <c r="C78" s="667"/>
      <c r="D78" s="667"/>
      <c r="E78" s="667"/>
      <c r="F78" s="667"/>
      <c r="G78" s="667"/>
      <c r="H78" s="667"/>
      <c r="I78" s="667"/>
      <c r="J78" s="168"/>
      <c r="K78" s="168"/>
      <c r="L78" s="168"/>
    </row>
    <row r="79" spans="1:13" s="166" customFormat="1" ht="11.25">
      <c r="A79" s="670" t="s">
        <v>233</v>
      </c>
      <c r="B79" s="670"/>
      <c r="C79" s="670"/>
      <c r="D79" s="670"/>
      <c r="E79" s="670"/>
      <c r="F79" s="670"/>
      <c r="G79" s="670"/>
      <c r="H79" s="670"/>
      <c r="I79" s="670"/>
      <c r="J79" s="670"/>
      <c r="K79" s="670"/>
      <c r="L79" s="670"/>
      <c r="M79" s="670"/>
    </row>
    <row r="80" spans="10:12" s="166" customFormat="1" ht="11.25" customHeight="1">
      <c r="J80" s="167"/>
      <c r="K80" s="167"/>
      <c r="L80" s="167"/>
    </row>
    <row r="81" spans="1:12" s="166" customFormat="1" ht="11.25" customHeight="1">
      <c r="A81" s="669" t="s">
        <v>316</v>
      </c>
      <c r="B81" s="669"/>
      <c r="C81" s="669"/>
      <c r="J81" s="167"/>
      <c r="K81" s="167"/>
      <c r="L81" s="167"/>
    </row>
  </sheetData>
  <sheetProtection/>
  <mergeCells count="33">
    <mergeCell ref="O1:Q1"/>
    <mergeCell ref="A75:G75"/>
    <mergeCell ref="A76:D76"/>
    <mergeCell ref="A77:M77"/>
    <mergeCell ref="F6:F7"/>
    <mergeCell ref="F5:G5"/>
    <mergeCell ref="G6:G7"/>
    <mergeCell ref="H4:H7"/>
    <mergeCell ref="A78:I78"/>
    <mergeCell ref="A67:I67"/>
    <mergeCell ref="A81:C81"/>
    <mergeCell ref="A68:M68"/>
    <mergeCell ref="A69:L69"/>
    <mergeCell ref="A79:M79"/>
    <mergeCell ref="A74:G74"/>
    <mergeCell ref="A71:M71"/>
    <mergeCell ref="A72:H72"/>
    <mergeCell ref="A73:M73"/>
    <mergeCell ref="A37:M37"/>
    <mergeCell ref="A36:J36"/>
    <mergeCell ref="A66:M66"/>
    <mergeCell ref="A70:M70"/>
    <mergeCell ref="J4:J7"/>
    <mergeCell ref="M4:M7"/>
    <mergeCell ref="A9:J9"/>
    <mergeCell ref="K4:K7"/>
    <mergeCell ref="C4:C7"/>
    <mergeCell ref="A1:M1"/>
    <mergeCell ref="B4:B7"/>
    <mergeCell ref="D4:D7"/>
    <mergeCell ref="E4:G4"/>
    <mergeCell ref="E5:E7"/>
    <mergeCell ref="I4:I7"/>
  </mergeCells>
  <hyperlinks>
    <hyperlink ref="O1:Q1" location="Contents!A1" display="Back to contents"/>
  </hyperlinks>
  <printOptions/>
  <pageMargins left="0.75" right="0.75" top="0.53" bottom="0.56" header="0.32" footer="0.35"/>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u209365</cp:lastModifiedBy>
  <cp:lastPrinted>2014-08-04T09:42:56Z</cp:lastPrinted>
  <dcterms:created xsi:type="dcterms:W3CDTF">2000-07-12T06:56:02Z</dcterms:created>
  <dcterms:modified xsi:type="dcterms:W3CDTF">2014-08-05T10:04:21Z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