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1b" sheetId="1" r:id="rId1"/>
    <sheet name="Fig 1b data" sheetId="2" r:id="rId2"/>
    <sheet name="Fig 1b chart data" sheetId="3" r:id="rId3"/>
  </sheets>
  <externalReferences>
    <externalReference r:id="rId6"/>
    <externalReference r:id="rId7"/>
    <externalReference r:id="rId8"/>
  </externalReferences>
  <definedNames>
    <definedName name="CHPname">'[1]Pivot'!$G$47:$H$87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ProjBirths" localSheetId="2">'[2]Scratchpad'!#REF!</definedName>
    <definedName name="ProjBirths" localSheetId="1">'[2]Scratchpad'!#REF!</definedName>
    <definedName name="ProjBirths">'[3]Scratchpad'!#REF!</definedName>
    <definedName name="Projnirths2" localSheetId="2">'[2]Scratchpad'!#REF!</definedName>
    <definedName name="Projnirths2" localSheetId="1">'[2]Scratchpad'!#REF!</definedName>
    <definedName name="Projnirths2">'[3]Scratchpad'!#REF!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<sst xmlns="http://schemas.openxmlformats.org/spreadsheetml/2006/main" count="166" uniqueCount="59">
  <si>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</si>
  <si>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</si>
  <si>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</si>
  <si>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</si>
  <si>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</si>
  <si>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</si>
  <si>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</si>
  <si>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</si>
  <si>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male le</t>
  </si>
  <si>
    <t>SCOTLAND</t>
  </si>
  <si>
    <t>female le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</si>
  <si>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</si>
  <si>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</si>
  <si>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</si>
  <si>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</si>
  <si>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</si>
  <si>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</si>
  <si>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</si>
  <si>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</si>
  <si>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</si>
  <si>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</si>
  <si>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© Crown copyright 2014</t>
  </si>
  <si>
    <t>2009-11</t>
  </si>
  <si>
    <t>2010-12</t>
  </si>
  <si>
    <t>2009-2011</t>
  </si>
  <si>
    <t>2010-2012</t>
  </si>
  <si>
    <t>MALE</t>
  </si>
  <si>
    <t>Years</t>
  </si>
  <si>
    <t>male lower ci</t>
  </si>
  <si>
    <t>male upper ci</t>
  </si>
  <si>
    <t>FEMALE</t>
  </si>
  <si>
    <t>female lower ci</t>
  </si>
  <si>
    <t>female upper ci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</si>
  <si>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</si>
  <si>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</si>
  <si>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</si>
  <si>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</si>
  <si>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</si>
  <si>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</si>
  <si>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</si>
  <si>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</si>
  <si>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</si>
  <si>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</si>
  <si>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</si>
  <si>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</si>
  <si>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</si>
  <si>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</si>
  <si>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© Crown Copyright 2014</t>
  </si>
  <si>
    <t>Footnote</t>
  </si>
  <si>
    <t>1) 2014 NHS Board areas.</t>
  </si>
  <si>
    <r>
      <t>Figure 1b: Life Expectancy at birth in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Scotland, 2000-2002 to 2010-2012</t>
    </r>
  </si>
  <si>
    <t>male le*</t>
  </si>
  <si>
    <t>male lower ci**</t>
  </si>
  <si>
    <t>male upper ci**</t>
  </si>
  <si>
    <t>female le*</t>
  </si>
  <si>
    <t>female lower ci**</t>
  </si>
  <si>
    <t>female upper ci**</t>
  </si>
  <si>
    <t>** Confidence Interval (ci)</t>
  </si>
  <si>
    <t>* Life Expectancy (le)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</si>
</sst>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52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52" applyFont="1" applyFill="1" applyAlignment="1" applyProtection="1">
      <alignment/>
      <protection/>
    </xf>
    <xf numFmtId="0" fontId="5" fillId="33" borderId="10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215"/>
          <c:w val="0.864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ci**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data'!$B$4:$B$14</c:f>
              <c:strCache>
                <c:ptCount val="11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</c:strCache>
            </c:strRef>
          </c:cat>
          <c:val>
            <c:numRef>
              <c:f>'Fig 1b chart data'!$H$4:$H$14</c:f>
              <c:numCache>
                <c:ptCount val="11"/>
                <c:pt idx="0">
                  <c:v>78.8922352979642</c:v>
                </c:pt>
                <c:pt idx="1">
                  <c:v>78.93195219074696</c:v>
                </c:pt>
                <c:pt idx="2">
                  <c:v>79.07712402968296</c:v>
                </c:pt>
                <c:pt idx="3">
                  <c:v>79.27845244802695</c:v>
                </c:pt>
                <c:pt idx="4">
                  <c:v>79.62474358580396</c:v>
                </c:pt>
                <c:pt idx="5">
                  <c:v>79.80568281326349</c:v>
                </c:pt>
                <c:pt idx="6">
                  <c:v>79.98097096270827</c:v>
                </c:pt>
                <c:pt idx="7">
                  <c:v>80.21284305967009</c:v>
                </c:pt>
                <c:pt idx="8">
                  <c:v>80.49291661502947</c:v>
                </c:pt>
                <c:pt idx="9">
                  <c:v>80.81185311619328</c:v>
                </c:pt>
                <c:pt idx="10">
                  <c:v>80.91663725755825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le*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data'!$B$4:$B$14</c:f>
              <c:strCache>
                <c:ptCount val="11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</c:strCache>
            </c:strRef>
          </c:cat>
          <c:val>
            <c:numRef>
              <c:f>'Fig 1b chart data'!$F$4:$F$14</c:f>
              <c:numCache>
                <c:ptCount val="11"/>
                <c:pt idx="0">
                  <c:v>78.80133360913037</c:v>
                </c:pt>
                <c:pt idx="1">
                  <c:v>78.8414984158398</c:v>
                </c:pt>
                <c:pt idx="2">
                  <c:v>78.98773319882518</c:v>
                </c:pt>
                <c:pt idx="3">
                  <c:v>79.18909812570439</c:v>
                </c:pt>
                <c:pt idx="4">
                  <c:v>79.53578099554755</c:v>
                </c:pt>
                <c:pt idx="5">
                  <c:v>79.7167140918771</c:v>
                </c:pt>
                <c:pt idx="6">
                  <c:v>79.89293675928593</c:v>
                </c:pt>
                <c:pt idx="7">
                  <c:v>80.12531237784471</c:v>
                </c:pt>
                <c:pt idx="8">
                  <c:v>80.4060343492393</c:v>
                </c:pt>
                <c:pt idx="9">
                  <c:v>80.72518789709669</c:v>
                </c:pt>
                <c:pt idx="10">
                  <c:v>80.83114911355224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ci**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data'!$B$4:$B$14</c:f>
              <c:strCache>
                <c:ptCount val="11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</c:strCache>
            </c:strRef>
          </c:cat>
          <c:val>
            <c:numRef>
              <c:f>'Fig 1b chart data'!$G$4:$G$14</c:f>
              <c:numCache>
                <c:ptCount val="11"/>
                <c:pt idx="0">
                  <c:v>78.71043192029653</c:v>
                </c:pt>
                <c:pt idx="1">
                  <c:v>78.75104464093263</c:v>
                </c:pt>
                <c:pt idx="2">
                  <c:v>78.8983423679674</c:v>
                </c:pt>
                <c:pt idx="3">
                  <c:v>79.09974380338183</c:v>
                </c:pt>
                <c:pt idx="4">
                  <c:v>79.44681840529115</c:v>
                </c:pt>
                <c:pt idx="5">
                  <c:v>79.6277453704907</c:v>
                </c:pt>
                <c:pt idx="6">
                  <c:v>79.80490255586359</c:v>
                </c:pt>
                <c:pt idx="7">
                  <c:v>80.03778169601932</c:v>
                </c:pt>
                <c:pt idx="8">
                  <c:v>80.31915208344914</c:v>
                </c:pt>
                <c:pt idx="9">
                  <c:v>80.6385226780001</c:v>
                </c:pt>
                <c:pt idx="10">
                  <c:v>80.74566096954624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data'!$B$4:$B$14</c:f>
              <c:strCache>
                <c:ptCount val="11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</c:strCache>
            </c:strRef>
          </c:cat>
          <c:val>
            <c:numRef>
              <c:f>'Fig 1b chart data'!$E$4:$E$14</c:f>
              <c:numCache>
                <c:ptCount val="11"/>
                <c:pt idx="0">
                  <c:v>73.44333656465788</c:v>
                </c:pt>
                <c:pt idx="1">
                  <c:v>73.60274214742718</c:v>
                </c:pt>
                <c:pt idx="2">
                  <c:v>73.87414019960941</c:v>
                </c:pt>
                <c:pt idx="3">
                  <c:v>74.32449219217668</c:v>
                </c:pt>
                <c:pt idx="4">
                  <c:v>74.72649368196846</c:v>
                </c:pt>
                <c:pt idx="5">
                  <c:v>74.95151540000471</c:v>
                </c:pt>
                <c:pt idx="6">
                  <c:v>75.16587518340188</c:v>
                </c:pt>
                <c:pt idx="7">
                  <c:v>75.53293921438969</c:v>
                </c:pt>
                <c:pt idx="8">
                  <c:v>75.99708169634272</c:v>
                </c:pt>
                <c:pt idx="9">
                  <c:v>76.41686694031668</c:v>
                </c:pt>
                <c:pt idx="10">
                  <c:v>76.70697195637267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data'!$B$4:$B$14</c:f>
              <c:strCache>
                <c:ptCount val="11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</c:strCache>
            </c:strRef>
          </c:cat>
          <c:val>
            <c:numRef>
              <c:f>'Fig 1b chart data'!$C$4:$C$14</c:f>
              <c:numCache>
                <c:ptCount val="11"/>
                <c:pt idx="0">
                  <c:v>73.34290064938675</c:v>
                </c:pt>
                <c:pt idx="1">
                  <c:v>73.50276239290099</c:v>
                </c:pt>
                <c:pt idx="2">
                  <c:v>73.77456683435877</c:v>
                </c:pt>
                <c:pt idx="3">
                  <c:v>74.2258753365103</c:v>
                </c:pt>
                <c:pt idx="4">
                  <c:v>74.62741738787773</c:v>
                </c:pt>
                <c:pt idx="5">
                  <c:v>74.85246395550351</c:v>
                </c:pt>
                <c:pt idx="6">
                  <c:v>75.06691367490014</c:v>
                </c:pt>
                <c:pt idx="7">
                  <c:v>75.43481888282494</c:v>
                </c:pt>
                <c:pt idx="8">
                  <c:v>75.9000012562796</c:v>
                </c:pt>
                <c:pt idx="9">
                  <c:v>76.32056084272936</c:v>
                </c:pt>
                <c:pt idx="10">
                  <c:v>76.61144987242464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data'!$B$4:$B$14</c:f>
              <c:strCache>
                <c:ptCount val="11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</c:strCache>
            </c:strRef>
          </c:cat>
          <c:val>
            <c:numRef>
              <c:f>'Fig 1b chart data'!$D$4:$D$14</c:f>
              <c:numCache>
                <c:ptCount val="11"/>
                <c:pt idx="0">
                  <c:v>73.24246473411561</c:v>
                </c:pt>
                <c:pt idx="1">
                  <c:v>73.4027826383748</c:v>
                </c:pt>
                <c:pt idx="2">
                  <c:v>73.67499346910812</c:v>
                </c:pt>
                <c:pt idx="3">
                  <c:v>74.12725848084392</c:v>
                </c:pt>
                <c:pt idx="4">
                  <c:v>74.52834109378699</c:v>
                </c:pt>
                <c:pt idx="5">
                  <c:v>74.75341251100231</c:v>
                </c:pt>
                <c:pt idx="6">
                  <c:v>74.96795216639839</c:v>
                </c:pt>
                <c:pt idx="7">
                  <c:v>75.3366985512602</c:v>
                </c:pt>
                <c:pt idx="8">
                  <c:v>75.80292081621647</c:v>
                </c:pt>
                <c:pt idx="9">
                  <c:v>76.22425474514205</c:v>
                </c:pt>
                <c:pt idx="10">
                  <c:v>76.51592778847662</c:v>
                </c:pt>
              </c:numCache>
            </c:numRef>
          </c:val>
          <c:smooth val="0"/>
        </c:ser>
        <c:marker val="1"/>
        <c:axId val="66396972"/>
        <c:axId val="60701837"/>
      </c:line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1837"/>
        <c:crossesAt val="0"/>
        <c:auto val="1"/>
        <c:lblOffset val="100"/>
        <c:tickLblSkip val="1"/>
        <c:noMultiLvlLbl val="0"/>
      </c:catAx>
      <c:valAx>
        <c:axId val="6070183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75"/>
          <c:y val="0.94325"/>
          <c:w val="0.98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0.01</cdr:y>
    </cdr:from>
    <cdr:to>
      <cdr:x>0.88625</cdr:x>
      <cdr:y>0.05225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04925" y="57150"/>
          <a:ext cx="6943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Figure 1b: Life expectancy at birth in NHS Board areas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Scotland, 2000-2002 to 2010-2012:</a:t>
          </a:r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</cdr:x>
      <cdr:y>0.11525</cdr:y>
    </cdr:to>
    <cdr:sp textlink="'Fig 1b chart data'!$C$1">
      <cdr:nvSpPr>
        <cdr:cNvPr id="2" name="Text Box 2"/>
        <cdr:cNvSpPr txBox="1">
          <a:spLocks noChangeArrowheads="1"/>
        </cdr:cNvSpPr>
      </cdr:nvSpPr>
      <cdr:spPr>
        <a:xfrm>
          <a:off x="2438400" y="295275"/>
          <a:ext cx="4429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19a0c81-7911-4195-a08c-96f715d91e8b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0.006</cdr:x>
      <cdr:y>0.883</cdr:y>
    </cdr:from>
    <cdr:to>
      <cdr:x>0.4175</cdr:x>
      <cdr:y>0.93725</cdr:y>
    </cdr:to>
    <cdr:sp>
      <cdr:nvSpPr>
        <cdr:cNvPr id="3" name="Text Box 4"/>
        <cdr:cNvSpPr txBox="1">
          <a:spLocks noChangeArrowheads="1"/>
        </cdr:cNvSpPr>
      </cdr:nvSpPr>
      <cdr:spPr>
        <a:xfrm>
          <a:off x="47625" y="5076825"/>
          <a:ext cx="3829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2014 NHS Board areas.</a:t>
          </a:r>
        </a:p>
      </cdr:txBody>
    </cdr:sp>
  </cdr:relSizeAnchor>
  <cdr:relSizeAnchor xmlns:cdr="http://schemas.openxmlformats.org/drawingml/2006/chartDrawing">
    <cdr:from>
      <cdr:x>0.86025</cdr:x>
      <cdr:y>0.896</cdr:y>
    </cdr:from>
    <cdr:to>
      <cdr:x>0.99425</cdr:x>
      <cdr:y>0.9415</cdr:y>
    </cdr:to>
    <cdr:sp>
      <cdr:nvSpPr>
        <cdr:cNvPr id="4" name="Text Box 3"/>
        <cdr:cNvSpPr txBox="1">
          <a:spLocks noChangeArrowheads="1"/>
        </cdr:cNvSpPr>
      </cdr:nvSpPr>
      <cdr:spPr>
        <a:xfrm>
          <a:off x="8010525" y="5153025"/>
          <a:ext cx="1247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3.140625" style="7" customWidth="1"/>
    <col min="2" max="34" width="13.7109375" style="2" customWidth="1"/>
    <col min="35" max="16384" width="9.140625" style="2" customWidth="1"/>
  </cols>
  <sheetData>
    <row r="1" spans="1:32" ht="18" customHeight="1">
      <c r="A1" s="26" t="s">
        <v>50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</row>
    <row r="2" spans="1:32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F2" s="1"/>
    </row>
    <row r="3" spans="1:32" ht="4.5" customHeigh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F3" s="1"/>
    </row>
    <row r="4" spans="1:32" s="7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F4" s="4"/>
    </row>
    <row r="5" spans="1:34" s="7" customFormat="1" ht="12.75" customHeight="1">
      <c r="A5" s="9" t="s">
        <v>26</v>
      </c>
      <c r="B5" s="24" t="s">
        <v>0</v>
      </c>
      <c r="C5" s="24"/>
      <c r="D5" s="24"/>
      <c r="E5" s="24" t="s">
        <v>1</v>
      </c>
      <c r="F5" s="24"/>
      <c r="G5" s="24"/>
      <c r="H5" s="24" t="s">
        <v>2</v>
      </c>
      <c r="I5" s="24"/>
      <c r="J5" s="24"/>
      <c r="K5" s="24" t="s">
        <v>3</v>
      </c>
      <c r="L5" s="24"/>
      <c r="M5" s="24"/>
      <c r="N5" s="24" t="s">
        <v>4</v>
      </c>
      <c r="O5" s="24"/>
      <c r="P5" s="24"/>
      <c r="Q5" s="24" t="s">
        <v>5</v>
      </c>
      <c r="R5" s="24"/>
      <c r="S5" s="24"/>
      <c r="T5" s="24" t="s">
        <v>6</v>
      </c>
      <c r="U5" s="24"/>
      <c r="V5" s="24"/>
      <c r="W5" s="24" t="s">
        <v>7</v>
      </c>
      <c r="X5" s="24"/>
      <c r="Y5" s="24"/>
      <c r="Z5" s="24" t="s">
        <v>19</v>
      </c>
      <c r="AA5" s="24"/>
      <c r="AB5" s="24"/>
      <c r="AC5" s="24" t="s">
        <v>24</v>
      </c>
      <c r="AD5" s="24"/>
      <c r="AE5" s="24"/>
      <c r="AF5" s="24" t="s">
        <v>25</v>
      </c>
      <c r="AG5" s="24"/>
      <c r="AH5" s="24"/>
    </row>
    <row r="6" spans="1:34" s="7" customFormat="1" ht="12.75" customHeight="1">
      <c r="A6" s="5"/>
      <c r="B6" s="25" t="s">
        <v>27</v>
      </c>
      <c r="C6" s="25"/>
      <c r="D6" s="25"/>
      <c r="E6" s="25" t="s">
        <v>27</v>
      </c>
      <c r="F6" s="25"/>
      <c r="G6" s="25"/>
      <c r="H6" s="25" t="s">
        <v>27</v>
      </c>
      <c r="I6" s="25"/>
      <c r="J6" s="25"/>
      <c r="K6" s="25" t="s">
        <v>27</v>
      </c>
      <c r="L6" s="25"/>
      <c r="M6" s="25"/>
      <c r="N6" s="25" t="s">
        <v>27</v>
      </c>
      <c r="O6" s="25"/>
      <c r="P6" s="25"/>
      <c r="Q6" s="25" t="s">
        <v>27</v>
      </c>
      <c r="R6" s="25"/>
      <c r="S6" s="25"/>
      <c r="T6" s="25" t="s">
        <v>27</v>
      </c>
      <c r="U6" s="25"/>
      <c r="V6" s="25"/>
      <c r="W6" s="25" t="s">
        <v>27</v>
      </c>
      <c r="X6" s="25"/>
      <c r="Y6" s="25"/>
      <c r="Z6" s="25" t="s">
        <v>27</v>
      </c>
      <c r="AA6" s="25"/>
      <c r="AB6" s="25"/>
      <c r="AC6" s="25" t="s">
        <v>27</v>
      </c>
      <c r="AD6" s="25"/>
      <c r="AE6" s="25"/>
      <c r="AF6" s="25" t="s">
        <v>27</v>
      </c>
      <c r="AG6" s="25"/>
      <c r="AH6" s="25"/>
    </row>
    <row r="7" spans="1:34" s="7" customFormat="1" ht="12.75" customHeight="1">
      <c r="A7" s="10"/>
      <c r="B7" s="11" t="s">
        <v>8</v>
      </c>
      <c r="C7" s="11" t="s">
        <v>28</v>
      </c>
      <c r="D7" s="11" t="s">
        <v>29</v>
      </c>
      <c r="E7" s="11" t="s">
        <v>8</v>
      </c>
      <c r="F7" s="11" t="s">
        <v>28</v>
      </c>
      <c r="G7" s="11" t="s">
        <v>29</v>
      </c>
      <c r="H7" s="11" t="s">
        <v>8</v>
      </c>
      <c r="I7" s="11" t="s">
        <v>28</v>
      </c>
      <c r="J7" s="11" t="s">
        <v>29</v>
      </c>
      <c r="K7" s="11" t="s">
        <v>8</v>
      </c>
      <c r="L7" s="11" t="s">
        <v>28</v>
      </c>
      <c r="M7" s="11" t="s">
        <v>29</v>
      </c>
      <c r="N7" s="11" t="s">
        <v>8</v>
      </c>
      <c r="O7" s="11" t="s">
        <v>28</v>
      </c>
      <c r="P7" s="11" t="s">
        <v>29</v>
      </c>
      <c r="Q7" s="11" t="s">
        <v>8</v>
      </c>
      <c r="R7" s="11" t="s">
        <v>28</v>
      </c>
      <c r="S7" s="11" t="s">
        <v>29</v>
      </c>
      <c r="T7" s="11" t="s">
        <v>8</v>
      </c>
      <c r="U7" s="11" t="s">
        <v>28</v>
      </c>
      <c r="V7" s="11" t="s">
        <v>29</v>
      </c>
      <c r="W7" s="11" t="s">
        <v>8</v>
      </c>
      <c r="X7" s="11" t="s">
        <v>28</v>
      </c>
      <c r="Y7" s="11" t="s">
        <v>29</v>
      </c>
      <c r="Z7" s="11" t="s">
        <v>8</v>
      </c>
      <c r="AA7" s="11" t="s">
        <v>28</v>
      </c>
      <c r="AB7" s="11" t="s">
        <v>29</v>
      </c>
      <c r="AC7" s="11" t="s">
        <v>8</v>
      </c>
      <c r="AD7" s="11" t="s">
        <v>28</v>
      </c>
      <c r="AE7" s="11" t="s">
        <v>29</v>
      </c>
      <c r="AF7" s="11" t="s">
        <v>8</v>
      </c>
      <c r="AG7" s="11" t="s">
        <v>28</v>
      </c>
      <c r="AH7" s="11" t="s">
        <v>29</v>
      </c>
    </row>
    <row r="8" spans="1:34" s="5" customFormat="1" ht="12.75" customHeight="1">
      <c r="A8" s="12" t="s">
        <v>9</v>
      </c>
      <c r="B8" s="12">
        <v>73.34290064938675</v>
      </c>
      <c r="C8" s="12">
        <v>73.24246473411561</v>
      </c>
      <c r="D8" s="12">
        <v>73.44333656465788</v>
      </c>
      <c r="E8" s="12">
        <v>73.50276239290099</v>
      </c>
      <c r="F8" s="12">
        <v>73.4027826383748</v>
      </c>
      <c r="G8" s="12">
        <v>73.60274214742718</v>
      </c>
      <c r="H8" s="12">
        <v>73.77456683435877</v>
      </c>
      <c r="I8" s="12">
        <v>73.67499346910812</v>
      </c>
      <c r="J8" s="12">
        <v>73.87414019960941</v>
      </c>
      <c r="K8" s="12">
        <v>74.2258753365103</v>
      </c>
      <c r="L8" s="12">
        <v>74.12725848084392</v>
      </c>
      <c r="M8" s="12">
        <v>74.32449219217668</v>
      </c>
      <c r="N8" s="12">
        <v>74.62741738787773</v>
      </c>
      <c r="O8" s="12">
        <v>74.52834109378699</v>
      </c>
      <c r="P8" s="12">
        <v>74.72649368196846</v>
      </c>
      <c r="Q8" s="12">
        <v>74.85246395550351</v>
      </c>
      <c r="R8" s="12">
        <v>74.75341251100231</v>
      </c>
      <c r="S8" s="12">
        <v>74.95151540000471</v>
      </c>
      <c r="T8" s="12">
        <v>75.06691367490014</v>
      </c>
      <c r="U8" s="12">
        <v>74.96795216639839</v>
      </c>
      <c r="V8" s="12">
        <v>75.16587518340188</v>
      </c>
      <c r="W8" s="12">
        <v>75.43481888282494</v>
      </c>
      <c r="X8" s="12">
        <v>75.3366985512602</v>
      </c>
      <c r="Y8" s="12">
        <v>75.53293921438969</v>
      </c>
      <c r="Z8" s="12">
        <v>75.9000012562796</v>
      </c>
      <c r="AA8" s="12">
        <v>75.80292081621647</v>
      </c>
      <c r="AB8" s="12">
        <v>75.99708169634272</v>
      </c>
      <c r="AC8" s="12">
        <v>76.32056084272936</v>
      </c>
      <c r="AD8" s="12">
        <v>76.22425474514205</v>
      </c>
      <c r="AE8" s="12">
        <v>76.41686694031668</v>
      </c>
      <c r="AF8" s="12">
        <v>76.61144987242464</v>
      </c>
      <c r="AG8" s="12">
        <v>76.51592778847662</v>
      </c>
      <c r="AH8" s="12">
        <v>76.70697195637267</v>
      </c>
    </row>
    <row r="9" spans="1:34" s="6" customFormat="1" ht="33" customHeight="1">
      <c r="A9" s="7" t="s">
        <v>33</v>
      </c>
      <c r="B9" s="13">
        <v>72.9585176609636</v>
      </c>
      <c r="C9" s="13">
        <v>72.56274108576171</v>
      </c>
      <c r="D9" s="13">
        <v>73.35429423616547</v>
      </c>
      <c r="E9" s="13">
        <v>73.0550569967203</v>
      </c>
      <c r="F9" s="13">
        <v>72.66388365148498</v>
      </c>
      <c r="G9" s="13">
        <v>73.44623034195561</v>
      </c>
      <c r="H9" s="13">
        <v>73.70683866566867</v>
      </c>
      <c r="I9" s="13">
        <v>73.32663344249963</v>
      </c>
      <c r="J9" s="13">
        <v>74.08704388883771</v>
      </c>
      <c r="K9" s="13">
        <v>74.16923250848869</v>
      </c>
      <c r="L9" s="13">
        <v>73.7915571732964</v>
      </c>
      <c r="M9" s="13">
        <v>74.54690784368098</v>
      </c>
      <c r="N9" s="13">
        <v>74.70182692535259</v>
      </c>
      <c r="O9" s="13">
        <v>74.32368230394434</v>
      </c>
      <c r="P9" s="13">
        <v>75.07997154676085</v>
      </c>
      <c r="Q9" s="13">
        <v>74.46861046031</v>
      </c>
      <c r="R9" s="13">
        <v>74.07818497133582</v>
      </c>
      <c r="S9" s="13">
        <v>74.85903594928419</v>
      </c>
      <c r="T9" s="13">
        <v>74.66824004004424</v>
      </c>
      <c r="U9" s="13">
        <v>74.2795194631699</v>
      </c>
      <c r="V9" s="13">
        <v>75.05696061691857</v>
      </c>
      <c r="W9" s="13">
        <v>74.83794014937621</v>
      </c>
      <c r="X9" s="13">
        <v>74.45262366344913</v>
      </c>
      <c r="Y9" s="13">
        <v>75.22325663530329</v>
      </c>
      <c r="Z9" s="13">
        <v>75.6618313400954</v>
      </c>
      <c r="AA9" s="13">
        <v>75.29171045777525</v>
      </c>
      <c r="AB9" s="13">
        <v>76.03195222241555</v>
      </c>
      <c r="AC9" s="13">
        <v>75.99844281588524</v>
      </c>
      <c r="AD9" s="13">
        <v>75.62655316301284</v>
      </c>
      <c r="AE9" s="13">
        <v>76.37033246875764</v>
      </c>
      <c r="AF9" s="13">
        <v>76.45325444846796</v>
      </c>
      <c r="AG9" s="13">
        <v>76.07951190687949</v>
      </c>
      <c r="AH9" s="13">
        <v>76.82699699005643</v>
      </c>
    </row>
    <row r="10" spans="1:34" s="6" customFormat="1" ht="12.75" customHeight="1">
      <c r="A10" s="7" t="s">
        <v>34</v>
      </c>
      <c r="B10" s="13">
        <v>75.40172045904339</v>
      </c>
      <c r="C10" s="13">
        <v>74.7068941783607</v>
      </c>
      <c r="D10" s="13">
        <v>76.09654673972608</v>
      </c>
      <c r="E10" s="13">
        <v>75.44601642156141</v>
      </c>
      <c r="F10" s="13">
        <v>74.75811577725364</v>
      </c>
      <c r="G10" s="13">
        <v>76.13391706586918</v>
      </c>
      <c r="H10" s="13">
        <v>75.29287460792325</v>
      </c>
      <c r="I10" s="13">
        <v>74.56836768757717</v>
      </c>
      <c r="J10" s="13">
        <v>76.01738152826934</v>
      </c>
      <c r="K10" s="13">
        <v>75.89094652430654</v>
      </c>
      <c r="L10" s="13">
        <v>75.17315051451726</v>
      </c>
      <c r="M10" s="13">
        <v>76.60874253409582</v>
      </c>
      <c r="N10" s="13">
        <v>76.59155302202066</v>
      </c>
      <c r="O10" s="13">
        <v>75.8939902219884</v>
      </c>
      <c r="P10" s="13">
        <v>77.28911582205292</v>
      </c>
      <c r="Q10" s="13">
        <v>76.74207864265287</v>
      </c>
      <c r="R10" s="13">
        <v>76.06036774408028</v>
      </c>
      <c r="S10" s="13">
        <v>77.42378954122546</v>
      </c>
      <c r="T10" s="13">
        <v>77.32163493746837</v>
      </c>
      <c r="U10" s="13">
        <v>76.65968041120925</v>
      </c>
      <c r="V10" s="13">
        <v>77.9835894637275</v>
      </c>
      <c r="W10" s="13">
        <v>77.38004169092939</v>
      </c>
      <c r="X10" s="13">
        <v>76.70214360827026</v>
      </c>
      <c r="Y10" s="13">
        <v>78.05793977358852</v>
      </c>
      <c r="Z10" s="13">
        <v>77.77584221453982</v>
      </c>
      <c r="AA10" s="13">
        <v>77.09968232181154</v>
      </c>
      <c r="AB10" s="13">
        <v>78.4520021072681</v>
      </c>
      <c r="AC10" s="13">
        <v>78.11518903017354</v>
      </c>
      <c r="AD10" s="13">
        <v>77.44258096097244</v>
      </c>
      <c r="AE10" s="13">
        <v>78.78779709937464</v>
      </c>
      <c r="AF10" s="13">
        <v>78.72401046602333</v>
      </c>
      <c r="AG10" s="13">
        <v>78.06888296631253</v>
      </c>
      <c r="AH10" s="13">
        <v>79.37913796573413</v>
      </c>
    </row>
    <row r="11" spans="1:34" s="6" customFormat="1" ht="12.75" customHeight="1">
      <c r="A11" s="7" t="s">
        <v>35</v>
      </c>
      <c r="B11" s="13">
        <v>75.17504206913404</v>
      </c>
      <c r="C11" s="13">
        <v>74.5720738024646</v>
      </c>
      <c r="D11" s="13">
        <v>75.77801033580347</v>
      </c>
      <c r="E11" s="13">
        <v>74.80783957387054</v>
      </c>
      <c r="F11" s="13">
        <v>74.17823163307897</v>
      </c>
      <c r="G11" s="13">
        <v>75.43744751466211</v>
      </c>
      <c r="H11" s="13">
        <v>75.43108692503567</v>
      </c>
      <c r="I11" s="13">
        <v>74.83632858461418</v>
      </c>
      <c r="J11" s="13">
        <v>76.02584526545716</v>
      </c>
      <c r="K11" s="13">
        <v>75.69212215542086</v>
      </c>
      <c r="L11" s="13">
        <v>75.11419537092321</v>
      </c>
      <c r="M11" s="13">
        <v>76.27004893991851</v>
      </c>
      <c r="N11" s="13">
        <v>76.12249231632286</v>
      </c>
      <c r="O11" s="13">
        <v>75.54194366989076</v>
      </c>
      <c r="P11" s="13">
        <v>76.70304096275497</v>
      </c>
      <c r="Q11" s="13">
        <v>76.25149490292095</v>
      </c>
      <c r="R11" s="13">
        <v>75.65533771582798</v>
      </c>
      <c r="S11" s="13">
        <v>76.84765209001392</v>
      </c>
      <c r="T11" s="13">
        <v>76.51871665852492</v>
      </c>
      <c r="U11" s="13">
        <v>75.92115078499582</v>
      </c>
      <c r="V11" s="13">
        <v>77.11628253205403</v>
      </c>
      <c r="W11" s="13">
        <v>76.91123604890377</v>
      </c>
      <c r="X11" s="13">
        <v>76.32437926950318</v>
      </c>
      <c r="Y11" s="13">
        <v>77.49809282830437</v>
      </c>
      <c r="Z11" s="13">
        <v>76.82701625683357</v>
      </c>
      <c r="AA11" s="13">
        <v>76.2427040337414</v>
      </c>
      <c r="AB11" s="13">
        <v>77.41132847992574</v>
      </c>
      <c r="AC11" s="13">
        <v>77.33433108060824</v>
      </c>
      <c r="AD11" s="13">
        <v>76.74308918662744</v>
      </c>
      <c r="AE11" s="13">
        <v>77.92557297458903</v>
      </c>
      <c r="AF11" s="13">
        <v>77.5162591568828</v>
      </c>
      <c r="AG11" s="13">
        <v>76.91647881638883</v>
      </c>
      <c r="AH11" s="13">
        <v>78.11603949737676</v>
      </c>
    </row>
    <row r="12" spans="1:34" s="6" customFormat="1" ht="12.75" customHeight="1">
      <c r="A12" s="7" t="s">
        <v>36</v>
      </c>
      <c r="B12" s="13">
        <v>74.33658485666886</v>
      </c>
      <c r="C12" s="13">
        <v>73.95714533158935</v>
      </c>
      <c r="D12" s="13">
        <v>74.71602438174838</v>
      </c>
      <c r="E12" s="13">
        <v>74.55855506196168</v>
      </c>
      <c r="F12" s="13">
        <v>74.18196237257523</v>
      </c>
      <c r="G12" s="13">
        <v>74.93514775134814</v>
      </c>
      <c r="H12" s="13">
        <v>74.6705916734755</v>
      </c>
      <c r="I12" s="13">
        <v>74.28839889233728</v>
      </c>
      <c r="J12" s="13">
        <v>75.05278445461371</v>
      </c>
      <c r="K12" s="13">
        <v>75.3663807099253</v>
      </c>
      <c r="L12" s="13">
        <v>74.99428385318468</v>
      </c>
      <c r="M12" s="13">
        <v>75.7384775666659</v>
      </c>
      <c r="N12" s="13">
        <v>75.46979683814257</v>
      </c>
      <c r="O12" s="13">
        <v>75.09047888435656</v>
      </c>
      <c r="P12" s="13">
        <v>75.84911479192859</v>
      </c>
      <c r="Q12" s="13">
        <v>75.8293843267468</v>
      </c>
      <c r="R12" s="13">
        <v>75.45285981987594</v>
      </c>
      <c r="S12" s="13">
        <v>76.20590883361767</v>
      </c>
      <c r="T12" s="13">
        <v>75.88672179303254</v>
      </c>
      <c r="U12" s="13">
        <v>75.50865647154784</v>
      </c>
      <c r="V12" s="13">
        <v>76.26478711451723</v>
      </c>
      <c r="W12" s="13">
        <v>76.1310232524386</v>
      </c>
      <c r="X12" s="13">
        <v>75.75933135447508</v>
      </c>
      <c r="Y12" s="13">
        <v>76.50271515040211</v>
      </c>
      <c r="Z12" s="13">
        <v>76.35291662987171</v>
      </c>
      <c r="AA12" s="13">
        <v>75.98044958296097</v>
      </c>
      <c r="AB12" s="13">
        <v>76.72538367678246</v>
      </c>
      <c r="AC12" s="13">
        <v>76.710579176426</v>
      </c>
      <c r="AD12" s="13">
        <v>76.3465388492161</v>
      </c>
      <c r="AE12" s="13">
        <v>77.07461950363589</v>
      </c>
      <c r="AF12" s="13">
        <v>77.01106441872166</v>
      </c>
      <c r="AG12" s="13">
        <v>76.64300956990739</v>
      </c>
      <c r="AH12" s="13">
        <v>77.37911926753593</v>
      </c>
    </row>
    <row r="13" spans="1:34" s="6" customFormat="1" ht="12.75" customHeight="1">
      <c r="A13" s="7" t="s">
        <v>37</v>
      </c>
      <c r="B13" s="13">
        <v>74.04616185277976</v>
      </c>
      <c r="C13" s="13">
        <v>73.63506401553155</v>
      </c>
      <c r="D13" s="13">
        <v>74.45725969002797</v>
      </c>
      <c r="E13" s="13">
        <v>74.24546439477949</v>
      </c>
      <c r="F13" s="13">
        <v>73.83413608226533</v>
      </c>
      <c r="G13" s="13">
        <v>74.65679270729365</v>
      </c>
      <c r="H13" s="13">
        <v>74.32845458204757</v>
      </c>
      <c r="I13" s="13">
        <v>73.91559615670336</v>
      </c>
      <c r="J13" s="13">
        <v>74.74131300739178</v>
      </c>
      <c r="K13" s="13">
        <v>74.82104254624534</v>
      </c>
      <c r="L13" s="13">
        <v>74.40821244245305</v>
      </c>
      <c r="M13" s="13">
        <v>75.23387265003763</v>
      </c>
      <c r="N13" s="13">
        <v>74.9757536299158</v>
      </c>
      <c r="O13" s="13">
        <v>74.56490326781999</v>
      </c>
      <c r="P13" s="13">
        <v>75.38660399201162</v>
      </c>
      <c r="Q13" s="13">
        <v>75.37286262988783</v>
      </c>
      <c r="R13" s="13">
        <v>74.97041641644928</v>
      </c>
      <c r="S13" s="13">
        <v>75.77530884332639</v>
      </c>
      <c r="T13" s="13">
        <v>75.65258129013112</v>
      </c>
      <c r="U13" s="13">
        <v>75.25331388991495</v>
      </c>
      <c r="V13" s="13">
        <v>76.0518486903473</v>
      </c>
      <c r="W13" s="13">
        <v>76.26813128673484</v>
      </c>
      <c r="X13" s="13">
        <v>75.86449404806925</v>
      </c>
      <c r="Y13" s="13">
        <v>76.67176852540044</v>
      </c>
      <c r="Z13" s="13">
        <v>76.76423127588787</v>
      </c>
      <c r="AA13" s="13">
        <v>76.36377497275181</v>
      </c>
      <c r="AB13" s="13">
        <v>77.16468757902392</v>
      </c>
      <c r="AC13" s="13">
        <v>77.3105246901505</v>
      </c>
      <c r="AD13" s="13">
        <v>76.91624741544685</v>
      </c>
      <c r="AE13" s="13">
        <v>77.70480196485416</v>
      </c>
      <c r="AF13" s="13">
        <v>77.36919735238155</v>
      </c>
      <c r="AG13" s="13">
        <v>76.97986727473933</v>
      </c>
      <c r="AH13" s="13">
        <v>77.75852743002376</v>
      </c>
    </row>
    <row r="14" spans="1:34" s="6" customFormat="1" ht="20.25" customHeight="1">
      <c r="A14" s="7" t="s">
        <v>38</v>
      </c>
      <c r="B14" s="13">
        <v>74.84085864541339</v>
      </c>
      <c r="C14" s="13">
        <v>74.53651299302909</v>
      </c>
      <c r="D14" s="13">
        <v>75.14520429779769</v>
      </c>
      <c r="E14" s="13">
        <v>75.04353394651079</v>
      </c>
      <c r="F14" s="13">
        <v>74.73645340046374</v>
      </c>
      <c r="G14" s="13">
        <v>75.35061449255784</v>
      </c>
      <c r="H14" s="13">
        <v>75.36457729072815</v>
      </c>
      <c r="I14" s="13">
        <v>75.05663873650657</v>
      </c>
      <c r="J14" s="13">
        <v>75.67251584494973</v>
      </c>
      <c r="K14" s="13">
        <v>75.8875029595618</v>
      </c>
      <c r="L14" s="13">
        <v>75.58315953594537</v>
      </c>
      <c r="M14" s="13">
        <v>76.19184638317823</v>
      </c>
      <c r="N14" s="13">
        <v>76.07082400024267</v>
      </c>
      <c r="O14" s="13">
        <v>75.76391684185774</v>
      </c>
      <c r="P14" s="13">
        <v>76.3777311586276</v>
      </c>
      <c r="Q14" s="13">
        <v>76.42165346595472</v>
      </c>
      <c r="R14" s="13">
        <v>76.12591324268868</v>
      </c>
      <c r="S14" s="13">
        <v>76.71739368922076</v>
      </c>
      <c r="T14" s="13">
        <v>76.58599980452885</v>
      </c>
      <c r="U14" s="13">
        <v>76.29210333017707</v>
      </c>
      <c r="V14" s="13">
        <v>76.87989627888064</v>
      </c>
      <c r="W14" s="13">
        <v>76.98637148126754</v>
      </c>
      <c r="X14" s="13">
        <v>76.69868104651758</v>
      </c>
      <c r="Y14" s="13">
        <v>77.2740619160175</v>
      </c>
      <c r="Z14" s="13">
        <v>77.29560050512171</v>
      </c>
      <c r="AA14" s="13">
        <v>77.00451946730999</v>
      </c>
      <c r="AB14" s="13">
        <v>77.58668154293343</v>
      </c>
      <c r="AC14" s="13">
        <v>77.64621196119994</v>
      </c>
      <c r="AD14" s="13">
        <v>77.35679475196206</v>
      </c>
      <c r="AE14" s="13">
        <v>77.93562917043782</v>
      </c>
      <c r="AF14" s="13">
        <v>78.03644371039461</v>
      </c>
      <c r="AG14" s="13">
        <v>77.75206886429498</v>
      </c>
      <c r="AH14" s="13">
        <v>78.32081855649423</v>
      </c>
    </row>
    <row r="15" spans="1:34" s="6" customFormat="1" ht="12.75" customHeight="1">
      <c r="A15" s="7" t="s">
        <v>39</v>
      </c>
      <c r="B15" s="13">
        <v>70.85252512630093</v>
      </c>
      <c r="C15" s="13">
        <v>70.6340397237217</v>
      </c>
      <c r="D15" s="13">
        <v>71.07101052888017</v>
      </c>
      <c r="E15" s="13">
        <v>70.95220150665439</v>
      </c>
      <c r="F15" s="13">
        <v>70.73606222193168</v>
      </c>
      <c r="G15" s="13">
        <v>71.1683407913771</v>
      </c>
      <c r="H15" s="13">
        <v>71.10623143825403</v>
      </c>
      <c r="I15" s="13">
        <v>70.88820747039232</v>
      </c>
      <c r="J15" s="13">
        <v>71.32425540611574</v>
      </c>
      <c r="K15" s="13">
        <v>71.74688364888517</v>
      </c>
      <c r="L15" s="13">
        <v>71.53160423367555</v>
      </c>
      <c r="M15" s="13">
        <v>71.9621630640948</v>
      </c>
      <c r="N15" s="13">
        <v>72.36110635066964</v>
      </c>
      <c r="O15" s="13">
        <v>72.14656383187139</v>
      </c>
      <c r="P15" s="13">
        <v>72.5756488694679</v>
      </c>
      <c r="Q15" s="13">
        <v>72.66461954641397</v>
      </c>
      <c r="R15" s="13">
        <v>72.45131805992465</v>
      </c>
      <c r="S15" s="13">
        <v>72.8779210329033</v>
      </c>
      <c r="T15" s="13">
        <v>72.7294063636584</v>
      </c>
      <c r="U15" s="13">
        <v>72.51293527313447</v>
      </c>
      <c r="V15" s="13">
        <v>72.94587745418232</v>
      </c>
      <c r="W15" s="13">
        <v>73.11018861024522</v>
      </c>
      <c r="X15" s="13">
        <v>72.89387874441996</v>
      </c>
      <c r="Y15" s="13">
        <v>73.32649847607047</v>
      </c>
      <c r="Z15" s="13">
        <v>73.66612657194617</v>
      </c>
      <c r="AA15" s="13">
        <v>73.45160444723807</v>
      </c>
      <c r="AB15" s="13">
        <v>73.88064869665426</v>
      </c>
      <c r="AC15" s="13">
        <v>74.13075450042003</v>
      </c>
      <c r="AD15" s="13">
        <v>73.91929297765397</v>
      </c>
      <c r="AE15" s="13">
        <v>74.34221602318608</v>
      </c>
      <c r="AF15" s="13">
        <v>74.5316305037991</v>
      </c>
      <c r="AG15" s="13">
        <v>74.32234593924846</v>
      </c>
      <c r="AH15" s="13">
        <v>74.74091506834972</v>
      </c>
    </row>
    <row r="16" spans="1:34" s="6" customFormat="1" ht="12.75" customHeight="1">
      <c r="A16" s="7" t="s">
        <v>40</v>
      </c>
      <c r="B16" s="13">
        <v>74.01054193186611</v>
      </c>
      <c r="C16" s="13">
        <v>73.59894293858247</v>
      </c>
      <c r="D16" s="13">
        <v>74.42214092514976</v>
      </c>
      <c r="E16" s="13">
        <v>74.52027065614507</v>
      </c>
      <c r="F16" s="13">
        <v>74.12277235467052</v>
      </c>
      <c r="G16" s="13">
        <v>74.91776895761963</v>
      </c>
      <c r="H16" s="13">
        <v>74.59269558237136</v>
      </c>
      <c r="I16" s="13">
        <v>74.19502613193934</v>
      </c>
      <c r="J16" s="13">
        <v>74.99036503280338</v>
      </c>
      <c r="K16" s="13">
        <v>75.00410332138911</v>
      </c>
      <c r="L16" s="13">
        <v>74.60691014411722</v>
      </c>
      <c r="M16" s="13">
        <v>75.401296498661</v>
      </c>
      <c r="N16" s="13">
        <v>75.3807197005572</v>
      </c>
      <c r="O16" s="13">
        <v>74.97718653797888</v>
      </c>
      <c r="P16" s="13">
        <v>75.7842528631355</v>
      </c>
      <c r="Q16" s="13">
        <v>75.99343398733534</v>
      </c>
      <c r="R16" s="13">
        <v>75.59505312998265</v>
      </c>
      <c r="S16" s="13">
        <v>76.39181484468803</v>
      </c>
      <c r="T16" s="13">
        <v>76.07102203176643</v>
      </c>
      <c r="U16" s="13">
        <v>75.66787440648682</v>
      </c>
      <c r="V16" s="13">
        <v>76.47416965704605</v>
      </c>
      <c r="W16" s="13">
        <v>76.44872987657038</v>
      </c>
      <c r="X16" s="13">
        <v>76.04371768625559</v>
      </c>
      <c r="Y16" s="13">
        <v>76.85374206688518</v>
      </c>
      <c r="Z16" s="13">
        <v>76.64978166112158</v>
      </c>
      <c r="AA16" s="13">
        <v>76.24612385095847</v>
      </c>
      <c r="AB16" s="13">
        <v>77.05343947128469</v>
      </c>
      <c r="AC16" s="13">
        <v>76.88346379850101</v>
      </c>
      <c r="AD16" s="13">
        <v>76.47731170767622</v>
      </c>
      <c r="AE16" s="13">
        <v>77.2896158893258</v>
      </c>
      <c r="AF16" s="13">
        <v>77.22698098812343</v>
      </c>
      <c r="AG16" s="13">
        <v>76.82919225482236</v>
      </c>
      <c r="AH16" s="13">
        <v>77.6247697214245</v>
      </c>
    </row>
    <row r="17" spans="1:34" s="6" customFormat="1" ht="12.75" customHeight="1">
      <c r="A17" s="7" t="s">
        <v>41</v>
      </c>
      <c r="B17" s="13">
        <v>72.86190618214192</v>
      </c>
      <c r="C17" s="13">
        <v>72.58170245856934</v>
      </c>
      <c r="D17" s="13">
        <v>73.1421099057145</v>
      </c>
      <c r="E17" s="13">
        <v>72.92272826909088</v>
      </c>
      <c r="F17" s="13">
        <v>72.64133475344913</v>
      </c>
      <c r="G17" s="13">
        <v>73.20412178473264</v>
      </c>
      <c r="H17" s="13">
        <v>73.1087404823739</v>
      </c>
      <c r="I17" s="13">
        <v>72.83136163096113</v>
      </c>
      <c r="J17" s="13">
        <v>73.38611933378668</v>
      </c>
      <c r="K17" s="13">
        <v>73.47489515392289</v>
      </c>
      <c r="L17" s="13">
        <v>73.2002693116468</v>
      </c>
      <c r="M17" s="13">
        <v>73.74952099619897</v>
      </c>
      <c r="N17" s="13">
        <v>73.70561322919485</v>
      </c>
      <c r="O17" s="13">
        <v>73.42741169297538</v>
      </c>
      <c r="P17" s="13">
        <v>73.98381476541432</v>
      </c>
      <c r="Q17" s="13">
        <v>73.57166571953519</v>
      </c>
      <c r="R17" s="13">
        <v>73.29005664811929</v>
      </c>
      <c r="S17" s="13">
        <v>73.85327479095109</v>
      </c>
      <c r="T17" s="13">
        <v>73.84181582189697</v>
      </c>
      <c r="U17" s="13">
        <v>73.56494393116164</v>
      </c>
      <c r="V17" s="13">
        <v>74.11868771263231</v>
      </c>
      <c r="W17" s="13">
        <v>74.39416687205515</v>
      </c>
      <c r="X17" s="13">
        <v>74.12169255503127</v>
      </c>
      <c r="Y17" s="13">
        <v>74.66664118907903</v>
      </c>
      <c r="Z17" s="13">
        <v>75.10711021522582</v>
      </c>
      <c r="AA17" s="13">
        <v>74.83771053487845</v>
      </c>
      <c r="AB17" s="13">
        <v>75.37650989557318</v>
      </c>
      <c r="AC17" s="13">
        <v>75.5145568427959</v>
      </c>
      <c r="AD17" s="13">
        <v>75.24167893707073</v>
      </c>
      <c r="AE17" s="13">
        <v>75.78743474852106</v>
      </c>
      <c r="AF17" s="13">
        <v>75.63078828139055</v>
      </c>
      <c r="AG17" s="13">
        <v>75.35953976253958</v>
      </c>
      <c r="AH17" s="13">
        <v>75.90203680024152</v>
      </c>
    </row>
    <row r="18" spans="1:34" s="6" customFormat="1" ht="12.75" customHeight="1">
      <c r="A18" s="7" t="s">
        <v>42</v>
      </c>
      <c r="B18" s="13">
        <v>74.39004362502435</v>
      </c>
      <c r="C18" s="13">
        <v>74.1394980214972</v>
      </c>
      <c r="D18" s="13">
        <v>74.64058922855149</v>
      </c>
      <c r="E18" s="13">
        <v>74.71802720925946</v>
      </c>
      <c r="F18" s="13">
        <v>74.47209773678414</v>
      </c>
      <c r="G18" s="13">
        <v>74.96395668173479</v>
      </c>
      <c r="H18" s="13">
        <v>75.14623031912993</v>
      </c>
      <c r="I18" s="13">
        <v>74.90147694416494</v>
      </c>
      <c r="J18" s="13">
        <v>75.39098369409491</v>
      </c>
      <c r="K18" s="13">
        <v>75.26952395893133</v>
      </c>
      <c r="L18" s="13">
        <v>75.02408757678083</v>
      </c>
      <c r="M18" s="13">
        <v>75.51496034108183</v>
      </c>
      <c r="N18" s="13">
        <v>75.65444792293098</v>
      </c>
      <c r="O18" s="13">
        <v>75.40489632911493</v>
      </c>
      <c r="P18" s="13">
        <v>75.90399951674704</v>
      </c>
      <c r="Q18" s="13">
        <v>75.9673997018351</v>
      </c>
      <c r="R18" s="13">
        <v>75.71729828836187</v>
      </c>
      <c r="S18" s="13">
        <v>76.21750111530834</v>
      </c>
      <c r="T18" s="13">
        <v>76.33636366619827</v>
      </c>
      <c r="U18" s="13">
        <v>76.08796927133604</v>
      </c>
      <c r="V18" s="13">
        <v>76.5847580610605</v>
      </c>
      <c r="W18" s="13">
        <v>76.60152447360656</v>
      </c>
      <c r="X18" s="13">
        <v>76.3572008978735</v>
      </c>
      <c r="Y18" s="13">
        <v>76.84584804933962</v>
      </c>
      <c r="Z18" s="13">
        <v>76.90156978354395</v>
      </c>
      <c r="AA18" s="13">
        <v>76.66222502207181</v>
      </c>
      <c r="AB18" s="13">
        <v>77.14091454501609</v>
      </c>
      <c r="AC18" s="13">
        <v>77.3206119127289</v>
      </c>
      <c r="AD18" s="13">
        <v>77.08330773914011</v>
      </c>
      <c r="AE18" s="13">
        <v>77.5579160863177</v>
      </c>
      <c r="AF18" s="13">
        <v>77.5136571506748</v>
      </c>
      <c r="AG18" s="13">
        <v>77.27499577076777</v>
      </c>
      <c r="AH18" s="13">
        <v>77.75231853058183</v>
      </c>
    </row>
    <row r="19" spans="1:34" s="6" customFormat="1" ht="20.25" customHeight="1">
      <c r="A19" s="7" t="s">
        <v>43</v>
      </c>
      <c r="B19" s="13">
        <v>75.39032505591993</v>
      </c>
      <c r="C19" s="13">
        <v>73.89884959760172</v>
      </c>
      <c r="D19" s="13">
        <v>76.88180051423814</v>
      </c>
      <c r="E19" s="13">
        <v>75.92977292761469</v>
      </c>
      <c r="F19" s="13">
        <v>74.43419826429296</v>
      </c>
      <c r="G19" s="13">
        <v>77.42534759093643</v>
      </c>
      <c r="H19" s="13">
        <v>76.56816688411702</v>
      </c>
      <c r="I19" s="13">
        <v>75.09879837723628</v>
      </c>
      <c r="J19" s="13">
        <v>78.03753539099776</v>
      </c>
      <c r="K19" s="13">
        <v>76.4136003587039</v>
      </c>
      <c r="L19" s="13">
        <v>74.98692770768345</v>
      </c>
      <c r="M19" s="13">
        <v>77.84027300972436</v>
      </c>
      <c r="N19" s="13">
        <v>76.28707375340524</v>
      </c>
      <c r="O19" s="13">
        <v>74.85609315424661</v>
      </c>
      <c r="P19" s="13">
        <v>77.71805435256387</v>
      </c>
      <c r="Q19" s="13">
        <v>75.26072289008134</v>
      </c>
      <c r="R19" s="13">
        <v>73.7308488676898</v>
      </c>
      <c r="S19" s="13">
        <v>76.79059691247288</v>
      </c>
      <c r="T19" s="13">
        <v>74.95302394011753</v>
      </c>
      <c r="U19" s="13">
        <v>73.330401766939</v>
      </c>
      <c r="V19" s="13">
        <v>76.57564611329606</v>
      </c>
      <c r="W19" s="13">
        <v>76.16741094046075</v>
      </c>
      <c r="X19" s="13">
        <v>74.5589797051775</v>
      </c>
      <c r="Y19" s="13">
        <v>77.775842175744</v>
      </c>
      <c r="Z19" s="13">
        <v>78.04080219419585</v>
      </c>
      <c r="AA19" s="13">
        <v>76.40520532568495</v>
      </c>
      <c r="AB19" s="13">
        <v>79.67639906270675</v>
      </c>
      <c r="AC19" s="13">
        <v>79.6507130560819</v>
      </c>
      <c r="AD19" s="13">
        <v>78.09136614883907</v>
      </c>
      <c r="AE19" s="13">
        <v>81.21005996332472</v>
      </c>
      <c r="AF19" s="13">
        <v>79.70521905688301</v>
      </c>
      <c r="AG19" s="13">
        <v>78.1134496797427</v>
      </c>
      <c r="AH19" s="13">
        <v>81.29698843402332</v>
      </c>
    </row>
    <row r="20" spans="1:34" s="6" customFormat="1" ht="12.75" customHeight="1">
      <c r="A20" s="7" t="s">
        <v>44</v>
      </c>
      <c r="B20" s="13">
        <v>74.99665340311607</v>
      </c>
      <c r="C20" s="13">
        <v>73.49747978916449</v>
      </c>
      <c r="D20" s="13">
        <v>76.49582701706765</v>
      </c>
      <c r="E20" s="13">
        <v>73.53998255360982</v>
      </c>
      <c r="F20" s="13">
        <v>71.87185775898796</v>
      </c>
      <c r="G20" s="13">
        <v>75.20810734823168</v>
      </c>
      <c r="H20" s="13">
        <v>74.107973582146</v>
      </c>
      <c r="I20" s="13">
        <v>72.41985593493605</v>
      </c>
      <c r="J20" s="13">
        <v>75.79609122935595</v>
      </c>
      <c r="K20" s="13">
        <v>75.24383448314825</v>
      </c>
      <c r="L20" s="13">
        <v>73.55060491655522</v>
      </c>
      <c r="M20" s="13">
        <v>76.93706404974128</v>
      </c>
      <c r="N20" s="13">
        <v>76.44027977913855</v>
      </c>
      <c r="O20" s="13">
        <v>74.74073239311885</v>
      </c>
      <c r="P20" s="13">
        <v>78.13982716515825</v>
      </c>
      <c r="Q20" s="13">
        <v>75.93908752071725</v>
      </c>
      <c r="R20" s="13">
        <v>74.15285570093981</v>
      </c>
      <c r="S20" s="13">
        <v>77.72531934049469</v>
      </c>
      <c r="T20" s="13">
        <v>74.87607585666227</v>
      </c>
      <c r="U20" s="13">
        <v>73.04850295388042</v>
      </c>
      <c r="V20" s="13">
        <v>76.70364875944412</v>
      </c>
      <c r="W20" s="13">
        <v>76.0107297181382</v>
      </c>
      <c r="X20" s="13">
        <v>74.35746326274773</v>
      </c>
      <c r="Y20" s="13">
        <v>77.66399617352866</v>
      </c>
      <c r="Z20" s="13">
        <v>77.03973105080618</v>
      </c>
      <c r="AA20" s="13">
        <v>75.59738025873474</v>
      </c>
      <c r="AB20" s="13">
        <v>78.48208184287762</v>
      </c>
      <c r="AC20" s="13">
        <v>78.01161259451487</v>
      </c>
      <c r="AD20" s="13">
        <v>76.66877007360239</v>
      </c>
      <c r="AE20" s="13">
        <v>79.35445511542736</v>
      </c>
      <c r="AF20" s="13">
        <v>77.4328192424074</v>
      </c>
      <c r="AG20" s="13">
        <v>76.02072041568069</v>
      </c>
      <c r="AH20" s="13">
        <v>78.84491806913412</v>
      </c>
    </row>
    <row r="21" spans="1:34" s="6" customFormat="1" ht="12.75" customHeight="1">
      <c r="A21" s="7" t="s">
        <v>45</v>
      </c>
      <c r="B21" s="13">
        <v>74.17795754390124</v>
      </c>
      <c r="C21" s="13">
        <v>73.80947363829314</v>
      </c>
      <c r="D21" s="13">
        <v>74.54644144950935</v>
      </c>
      <c r="E21" s="13">
        <v>74.33334528729615</v>
      </c>
      <c r="F21" s="13">
        <v>73.9628712642205</v>
      </c>
      <c r="G21" s="13">
        <v>74.70381931037181</v>
      </c>
      <c r="H21" s="13">
        <v>74.70362766393792</v>
      </c>
      <c r="I21" s="13">
        <v>74.3428657658042</v>
      </c>
      <c r="J21" s="13">
        <v>75.06438956207164</v>
      </c>
      <c r="K21" s="13">
        <v>74.98168480466465</v>
      </c>
      <c r="L21" s="13">
        <v>74.62267685501804</v>
      </c>
      <c r="M21" s="13">
        <v>75.34069275431126</v>
      </c>
      <c r="N21" s="13">
        <v>75.37084974120715</v>
      </c>
      <c r="O21" s="13">
        <v>75.01145500549106</v>
      </c>
      <c r="P21" s="13">
        <v>75.73024447692325</v>
      </c>
      <c r="Q21" s="13">
        <v>75.53312058908287</v>
      </c>
      <c r="R21" s="13">
        <v>75.16258377208148</v>
      </c>
      <c r="S21" s="13">
        <v>75.90365740608426</v>
      </c>
      <c r="T21" s="13">
        <v>75.97561318961043</v>
      </c>
      <c r="U21" s="13">
        <v>75.60727385508774</v>
      </c>
      <c r="V21" s="13">
        <v>76.34395252413312</v>
      </c>
      <c r="W21" s="13">
        <v>76.265277589843</v>
      </c>
      <c r="X21" s="13">
        <v>75.89648354048327</v>
      </c>
      <c r="Y21" s="13">
        <v>76.63407163920272</v>
      </c>
      <c r="Z21" s="13">
        <v>76.77109657563332</v>
      </c>
      <c r="AA21" s="13">
        <v>76.40457691738051</v>
      </c>
      <c r="AB21" s="13">
        <v>77.13761623388613</v>
      </c>
      <c r="AC21" s="13">
        <v>77.12537575686896</v>
      </c>
      <c r="AD21" s="13">
        <v>76.76381534479867</v>
      </c>
      <c r="AE21" s="13">
        <v>77.48693616893925</v>
      </c>
      <c r="AF21" s="13">
        <v>77.3296600728034</v>
      </c>
      <c r="AG21" s="13">
        <v>76.97874006661807</v>
      </c>
      <c r="AH21" s="13">
        <v>77.68058007898874</v>
      </c>
    </row>
    <row r="22" spans="1:34" s="6" customFormat="1" ht="12.75" customHeight="1">
      <c r="A22" s="14" t="s">
        <v>46</v>
      </c>
      <c r="B22" s="10">
        <v>72.35049775250151</v>
      </c>
      <c r="C22" s="10">
        <v>71.04030350800588</v>
      </c>
      <c r="D22" s="10">
        <v>73.66069199699714</v>
      </c>
      <c r="E22" s="10">
        <v>71.73837583078155</v>
      </c>
      <c r="F22" s="10">
        <v>70.3285123249919</v>
      </c>
      <c r="G22" s="10">
        <v>73.1482393365712</v>
      </c>
      <c r="H22" s="10">
        <v>72.38141199658487</v>
      </c>
      <c r="I22" s="10">
        <v>71.08475709128237</v>
      </c>
      <c r="J22" s="10">
        <v>73.67806690188738</v>
      </c>
      <c r="K22" s="10">
        <v>72.306432199249</v>
      </c>
      <c r="L22" s="10">
        <v>70.91797280476068</v>
      </c>
      <c r="M22" s="10">
        <v>73.69489159373732</v>
      </c>
      <c r="N22" s="10">
        <v>73.245532308005</v>
      </c>
      <c r="O22" s="10">
        <v>71.77624024751793</v>
      </c>
      <c r="P22" s="10">
        <v>74.71482436849206</v>
      </c>
      <c r="Q22" s="10">
        <v>73.24003259551617</v>
      </c>
      <c r="R22" s="10">
        <v>71.69132628768003</v>
      </c>
      <c r="S22" s="10">
        <v>74.78873890335231</v>
      </c>
      <c r="T22" s="10">
        <v>73.86830763748786</v>
      </c>
      <c r="U22" s="10">
        <v>72.37424096745804</v>
      </c>
      <c r="V22" s="10">
        <v>75.36237430751768</v>
      </c>
      <c r="W22" s="10">
        <v>73.9290176302942</v>
      </c>
      <c r="X22" s="10">
        <v>72.53328668396664</v>
      </c>
      <c r="Y22" s="10">
        <v>75.32474857662176</v>
      </c>
      <c r="Z22" s="10">
        <v>74.52236744766746</v>
      </c>
      <c r="AA22" s="10">
        <v>73.19080822610184</v>
      </c>
      <c r="AB22" s="10">
        <v>75.85392666923309</v>
      </c>
      <c r="AC22" s="10">
        <v>75.66745387179786</v>
      </c>
      <c r="AD22" s="10">
        <v>74.40835503859923</v>
      </c>
      <c r="AE22" s="10">
        <v>76.9265527049965</v>
      </c>
      <c r="AF22" s="10">
        <v>76.36513609878226</v>
      </c>
      <c r="AG22" s="10">
        <v>75.19008983505664</v>
      </c>
      <c r="AH22" s="10">
        <v>77.54018236250788</v>
      </c>
    </row>
    <row r="23" spans="1:32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F23" s="1"/>
    </row>
    <row r="24" spans="1:32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F24" s="1"/>
    </row>
    <row r="25" spans="1:34" ht="12.75" customHeight="1">
      <c r="A25" s="9" t="s">
        <v>30</v>
      </c>
      <c r="B25" s="24" t="s">
        <v>0</v>
      </c>
      <c r="C25" s="24"/>
      <c r="D25" s="24"/>
      <c r="E25" s="24" t="s">
        <v>1</v>
      </c>
      <c r="F25" s="24"/>
      <c r="G25" s="24"/>
      <c r="H25" s="24" t="s">
        <v>2</v>
      </c>
      <c r="I25" s="24"/>
      <c r="J25" s="24"/>
      <c r="K25" s="24" t="s">
        <v>3</v>
      </c>
      <c r="L25" s="24"/>
      <c r="M25" s="24"/>
      <c r="N25" s="24" t="s">
        <v>4</v>
      </c>
      <c r="O25" s="24"/>
      <c r="P25" s="24"/>
      <c r="Q25" s="24" t="s">
        <v>5</v>
      </c>
      <c r="R25" s="24"/>
      <c r="S25" s="24"/>
      <c r="T25" s="24" t="s">
        <v>6</v>
      </c>
      <c r="U25" s="24"/>
      <c r="V25" s="24"/>
      <c r="W25" s="24" t="s">
        <v>7</v>
      </c>
      <c r="X25" s="24"/>
      <c r="Y25" s="24"/>
      <c r="Z25" s="24" t="s">
        <v>19</v>
      </c>
      <c r="AA25" s="24"/>
      <c r="AB25" s="24"/>
      <c r="AC25" s="24" t="s">
        <v>24</v>
      </c>
      <c r="AD25" s="24"/>
      <c r="AE25" s="24"/>
      <c r="AF25" s="24" t="s">
        <v>25</v>
      </c>
      <c r="AG25" s="24"/>
      <c r="AH25" s="24"/>
    </row>
    <row r="26" spans="1:34" ht="12.75" customHeight="1">
      <c r="A26" s="5"/>
      <c r="B26" s="25" t="s">
        <v>27</v>
      </c>
      <c r="C26" s="25"/>
      <c r="D26" s="25"/>
      <c r="E26" s="25" t="s">
        <v>27</v>
      </c>
      <c r="F26" s="25"/>
      <c r="G26" s="25"/>
      <c r="H26" s="25" t="s">
        <v>27</v>
      </c>
      <c r="I26" s="25"/>
      <c r="J26" s="25"/>
      <c r="K26" s="25" t="s">
        <v>27</v>
      </c>
      <c r="L26" s="25"/>
      <c r="M26" s="25"/>
      <c r="N26" s="25" t="s">
        <v>27</v>
      </c>
      <c r="O26" s="25"/>
      <c r="P26" s="25"/>
      <c r="Q26" s="25" t="s">
        <v>27</v>
      </c>
      <c r="R26" s="25"/>
      <c r="S26" s="25"/>
      <c r="T26" s="25" t="s">
        <v>27</v>
      </c>
      <c r="U26" s="25"/>
      <c r="V26" s="25"/>
      <c r="W26" s="25" t="s">
        <v>27</v>
      </c>
      <c r="X26" s="25"/>
      <c r="Y26" s="25"/>
      <c r="Z26" s="25" t="s">
        <v>27</v>
      </c>
      <c r="AA26" s="25"/>
      <c r="AB26" s="25"/>
      <c r="AC26" s="25" t="s">
        <v>27</v>
      </c>
      <c r="AD26" s="25"/>
      <c r="AE26" s="25"/>
      <c r="AF26" s="25" t="s">
        <v>27</v>
      </c>
      <c r="AG26" s="25"/>
      <c r="AH26" s="25"/>
    </row>
    <row r="27" spans="1:34" ht="12.75" customHeight="1">
      <c r="A27" s="15"/>
      <c r="B27" s="11" t="s">
        <v>10</v>
      </c>
      <c r="C27" s="11" t="s">
        <v>31</v>
      </c>
      <c r="D27" s="11" t="s">
        <v>32</v>
      </c>
      <c r="E27" s="11" t="s">
        <v>10</v>
      </c>
      <c r="F27" s="11" t="s">
        <v>31</v>
      </c>
      <c r="G27" s="11" t="s">
        <v>32</v>
      </c>
      <c r="H27" s="11" t="s">
        <v>10</v>
      </c>
      <c r="I27" s="11" t="s">
        <v>31</v>
      </c>
      <c r="J27" s="11" t="s">
        <v>32</v>
      </c>
      <c r="K27" s="11" t="s">
        <v>10</v>
      </c>
      <c r="L27" s="11" t="s">
        <v>31</v>
      </c>
      <c r="M27" s="11" t="s">
        <v>32</v>
      </c>
      <c r="N27" s="11" t="s">
        <v>10</v>
      </c>
      <c r="O27" s="11" t="s">
        <v>31</v>
      </c>
      <c r="P27" s="11" t="s">
        <v>32</v>
      </c>
      <c r="Q27" s="11" t="s">
        <v>10</v>
      </c>
      <c r="R27" s="11" t="s">
        <v>31</v>
      </c>
      <c r="S27" s="11" t="s">
        <v>32</v>
      </c>
      <c r="T27" s="11" t="s">
        <v>10</v>
      </c>
      <c r="U27" s="11" t="s">
        <v>31</v>
      </c>
      <c r="V27" s="11" t="s">
        <v>32</v>
      </c>
      <c r="W27" s="11" t="s">
        <v>10</v>
      </c>
      <c r="X27" s="11" t="s">
        <v>31</v>
      </c>
      <c r="Y27" s="11" t="s">
        <v>32</v>
      </c>
      <c r="Z27" s="11" t="s">
        <v>10</v>
      </c>
      <c r="AA27" s="11" t="s">
        <v>31</v>
      </c>
      <c r="AB27" s="11" t="s">
        <v>32</v>
      </c>
      <c r="AC27" s="11" t="s">
        <v>10</v>
      </c>
      <c r="AD27" s="11" t="s">
        <v>31</v>
      </c>
      <c r="AE27" s="11" t="s">
        <v>32</v>
      </c>
      <c r="AF27" s="11" t="s">
        <v>10</v>
      </c>
      <c r="AG27" s="11" t="s">
        <v>31</v>
      </c>
      <c r="AH27" s="11" t="s">
        <v>32</v>
      </c>
    </row>
    <row r="28" spans="1:34" ht="12.75" customHeight="1">
      <c r="A28" s="12" t="s">
        <v>9</v>
      </c>
      <c r="B28" s="12">
        <v>78.80133360913037</v>
      </c>
      <c r="C28" s="12">
        <v>78.71043192029653</v>
      </c>
      <c r="D28" s="12">
        <v>78.8922352979642</v>
      </c>
      <c r="E28" s="12">
        <v>78.8414984158398</v>
      </c>
      <c r="F28" s="12">
        <v>78.75104464093263</v>
      </c>
      <c r="G28" s="12">
        <v>78.93195219074696</v>
      </c>
      <c r="H28" s="12">
        <v>78.98773319882518</v>
      </c>
      <c r="I28" s="12">
        <v>78.8983423679674</v>
      </c>
      <c r="J28" s="12">
        <v>79.07712402968296</v>
      </c>
      <c r="K28" s="12">
        <v>79.18909812570439</v>
      </c>
      <c r="L28" s="12">
        <v>79.09974380338183</v>
      </c>
      <c r="M28" s="12">
        <v>79.27845244802695</v>
      </c>
      <c r="N28" s="12">
        <v>79.53578099554755</v>
      </c>
      <c r="O28" s="12">
        <v>79.44681840529115</v>
      </c>
      <c r="P28" s="12">
        <v>79.62474358580396</v>
      </c>
      <c r="Q28" s="12">
        <v>79.7167140918771</v>
      </c>
      <c r="R28" s="12">
        <v>79.6277453704907</v>
      </c>
      <c r="S28" s="12">
        <v>79.80568281326349</v>
      </c>
      <c r="T28" s="12">
        <v>79.89293675928593</v>
      </c>
      <c r="U28" s="12">
        <v>79.80490255586359</v>
      </c>
      <c r="V28" s="12">
        <v>79.98097096270827</v>
      </c>
      <c r="W28" s="12">
        <v>80.12531237784471</v>
      </c>
      <c r="X28" s="12">
        <v>80.03778169601932</v>
      </c>
      <c r="Y28" s="12">
        <v>80.21284305967009</v>
      </c>
      <c r="Z28" s="12">
        <v>80.4060343492393</v>
      </c>
      <c r="AA28" s="12">
        <v>80.31915208344914</v>
      </c>
      <c r="AB28" s="12">
        <v>80.49291661502947</v>
      </c>
      <c r="AC28" s="12">
        <v>80.72518789709669</v>
      </c>
      <c r="AD28" s="12">
        <v>80.6385226780001</v>
      </c>
      <c r="AE28" s="12">
        <v>80.81185311619328</v>
      </c>
      <c r="AF28" s="12">
        <v>80.83114911355224</v>
      </c>
      <c r="AG28" s="12">
        <v>80.74566096954624</v>
      </c>
      <c r="AH28" s="12">
        <v>80.91663725755825</v>
      </c>
    </row>
    <row r="29" spans="1:34" ht="33" customHeight="1">
      <c r="A29" s="7" t="s">
        <v>33</v>
      </c>
      <c r="B29" s="13">
        <v>78.22291453942822</v>
      </c>
      <c r="C29" s="13">
        <v>77.88051328679202</v>
      </c>
      <c r="D29" s="13">
        <v>78.56531579206441</v>
      </c>
      <c r="E29" s="13">
        <v>78.53281194037459</v>
      </c>
      <c r="F29" s="13">
        <v>78.20113350686367</v>
      </c>
      <c r="G29" s="13">
        <v>78.8644903738855</v>
      </c>
      <c r="H29" s="13">
        <v>79.03012867963632</v>
      </c>
      <c r="I29" s="13">
        <v>78.71899739452385</v>
      </c>
      <c r="J29" s="13">
        <v>79.34125996474879</v>
      </c>
      <c r="K29" s="13">
        <v>78.93084069115906</v>
      </c>
      <c r="L29" s="13">
        <v>78.6050853939538</v>
      </c>
      <c r="M29" s="13">
        <v>79.25659598836432</v>
      </c>
      <c r="N29" s="13">
        <v>79.17974659977084</v>
      </c>
      <c r="O29" s="13">
        <v>78.84955733137845</v>
      </c>
      <c r="P29" s="13">
        <v>79.50993586816323</v>
      </c>
      <c r="Q29" s="13">
        <v>79.16760538005633</v>
      </c>
      <c r="R29" s="13">
        <v>78.82558755626198</v>
      </c>
      <c r="S29" s="13">
        <v>79.50962320385068</v>
      </c>
      <c r="T29" s="13">
        <v>79.44353786542672</v>
      </c>
      <c r="U29" s="13">
        <v>79.10796517228009</v>
      </c>
      <c r="V29" s="13">
        <v>79.77911055857335</v>
      </c>
      <c r="W29" s="13">
        <v>79.58751547034747</v>
      </c>
      <c r="X29" s="13">
        <v>79.25170105775045</v>
      </c>
      <c r="Y29" s="13">
        <v>79.92332988294449</v>
      </c>
      <c r="Z29" s="13">
        <v>80.05010342100229</v>
      </c>
      <c r="AA29" s="13">
        <v>79.72381500975206</v>
      </c>
      <c r="AB29" s="13">
        <v>80.37639183225252</v>
      </c>
      <c r="AC29" s="13">
        <v>80.39925825589751</v>
      </c>
      <c r="AD29" s="13">
        <v>80.07463243686458</v>
      </c>
      <c r="AE29" s="13">
        <v>80.72388407493044</v>
      </c>
      <c r="AF29" s="13">
        <v>80.71599805927842</v>
      </c>
      <c r="AG29" s="13">
        <v>80.40051332643657</v>
      </c>
      <c r="AH29" s="13">
        <v>81.03148279212027</v>
      </c>
    </row>
    <row r="30" spans="1:34" ht="12.75" customHeight="1">
      <c r="A30" s="7" t="s">
        <v>34</v>
      </c>
      <c r="B30" s="13">
        <v>80.32275039067333</v>
      </c>
      <c r="C30" s="13">
        <v>79.77169199367967</v>
      </c>
      <c r="D30" s="13">
        <v>80.873808787667</v>
      </c>
      <c r="E30" s="13">
        <v>79.79662278512774</v>
      </c>
      <c r="F30" s="13">
        <v>79.1975563140473</v>
      </c>
      <c r="G30" s="13">
        <v>80.39568925620817</v>
      </c>
      <c r="H30" s="13">
        <v>79.87829752037152</v>
      </c>
      <c r="I30" s="13">
        <v>79.28943328560274</v>
      </c>
      <c r="J30" s="13">
        <v>80.4671617551403</v>
      </c>
      <c r="K30" s="13">
        <v>80.05480024965398</v>
      </c>
      <c r="L30" s="13">
        <v>79.45929368921178</v>
      </c>
      <c r="M30" s="13">
        <v>80.65030681009618</v>
      </c>
      <c r="N30" s="13">
        <v>80.63261396245542</v>
      </c>
      <c r="O30" s="13">
        <v>80.06344319855279</v>
      </c>
      <c r="P30" s="13">
        <v>81.20178472635806</v>
      </c>
      <c r="Q30" s="13">
        <v>80.93473795013794</v>
      </c>
      <c r="R30" s="13">
        <v>80.3629697954392</v>
      </c>
      <c r="S30" s="13">
        <v>81.50650610483669</v>
      </c>
      <c r="T30" s="13">
        <v>81.03687534557618</v>
      </c>
      <c r="U30" s="13">
        <v>80.45252723912836</v>
      </c>
      <c r="V30" s="13">
        <v>81.621223452024</v>
      </c>
      <c r="W30" s="13">
        <v>81.46022609177201</v>
      </c>
      <c r="X30" s="13">
        <v>80.88248756461999</v>
      </c>
      <c r="Y30" s="13">
        <v>82.03796461892404</v>
      </c>
      <c r="Z30" s="13">
        <v>81.61909928755327</v>
      </c>
      <c r="AA30" s="13">
        <v>81.03668124044499</v>
      </c>
      <c r="AB30" s="13">
        <v>82.20151733466155</v>
      </c>
      <c r="AC30" s="13">
        <v>82.09589714272099</v>
      </c>
      <c r="AD30" s="13">
        <v>81.51743605150958</v>
      </c>
      <c r="AE30" s="13">
        <v>82.6743582339324</v>
      </c>
      <c r="AF30" s="13">
        <v>81.9549925288534</v>
      </c>
      <c r="AG30" s="13">
        <v>81.38025556026757</v>
      </c>
      <c r="AH30" s="13">
        <v>82.52972949743922</v>
      </c>
    </row>
    <row r="31" spans="1:34" ht="12.75" customHeight="1">
      <c r="A31" s="7" t="s">
        <v>35</v>
      </c>
      <c r="B31" s="13">
        <v>79.87258418461286</v>
      </c>
      <c r="C31" s="13">
        <v>79.33558421294079</v>
      </c>
      <c r="D31" s="13">
        <v>80.40958415628494</v>
      </c>
      <c r="E31" s="13">
        <v>79.68331079244662</v>
      </c>
      <c r="F31" s="13">
        <v>79.15050213866571</v>
      </c>
      <c r="G31" s="13">
        <v>80.21611944622752</v>
      </c>
      <c r="H31" s="13">
        <v>79.52932757266727</v>
      </c>
      <c r="I31" s="13">
        <v>79.00163297598762</v>
      </c>
      <c r="J31" s="13">
        <v>80.05702216934692</v>
      </c>
      <c r="K31" s="13">
        <v>79.7956217828805</v>
      </c>
      <c r="L31" s="13">
        <v>79.29617261595172</v>
      </c>
      <c r="M31" s="13">
        <v>80.29507094980929</v>
      </c>
      <c r="N31" s="13">
        <v>80.32240147464411</v>
      </c>
      <c r="O31" s="13">
        <v>79.84987290590138</v>
      </c>
      <c r="P31" s="13">
        <v>80.79493004338684</v>
      </c>
      <c r="Q31" s="13">
        <v>80.26140315002883</v>
      </c>
      <c r="R31" s="13">
        <v>79.7768408595016</v>
      </c>
      <c r="S31" s="13">
        <v>80.74596544055605</v>
      </c>
      <c r="T31" s="13">
        <v>80.54746168076208</v>
      </c>
      <c r="U31" s="13">
        <v>80.04755455618863</v>
      </c>
      <c r="V31" s="13">
        <v>81.04736880533554</v>
      </c>
      <c r="W31" s="13">
        <v>80.64939997097385</v>
      </c>
      <c r="X31" s="13">
        <v>80.12885664471733</v>
      </c>
      <c r="Y31" s="13">
        <v>81.16994329723036</v>
      </c>
      <c r="Z31" s="13">
        <v>81.48147314962056</v>
      </c>
      <c r="AA31" s="13">
        <v>80.97717237481984</v>
      </c>
      <c r="AB31" s="13">
        <v>81.98577392442127</v>
      </c>
      <c r="AC31" s="13">
        <v>81.61067948899455</v>
      </c>
      <c r="AD31" s="13">
        <v>81.11724846144507</v>
      </c>
      <c r="AE31" s="13">
        <v>82.10411051654403</v>
      </c>
      <c r="AF31" s="13">
        <v>81.90684920973878</v>
      </c>
      <c r="AG31" s="13">
        <v>81.44156666436074</v>
      </c>
      <c r="AH31" s="13">
        <v>82.37213175511683</v>
      </c>
    </row>
    <row r="32" spans="1:34" ht="12.75" customHeight="1">
      <c r="A32" s="7" t="s">
        <v>36</v>
      </c>
      <c r="B32" s="13">
        <v>79.50570469718011</v>
      </c>
      <c r="C32" s="13">
        <v>79.170291400385</v>
      </c>
      <c r="D32" s="13">
        <v>79.84111799397522</v>
      </c>
      <c r="E32" s="13">
        <v>79.3540709927216</v>
      </c>
      <c r="F32" s="13">
        <v>79.01987914726739</v>
      </c>
      <c r="G32" s="13">
        <v>79.68826283817582</v>
      </c>
      <c r="H32" s="13">
        <v>79.41791162131592</v>
      </c>
      <c r="I32" s="13">
        <v>79.07838135699798</v>
      </c>
      <c r="J32" s="13">
        <v>79.75744188563387</v>
      </c>
      <c r="K32" s="13">
        <v>79.56681470050812</v>
      </c>
      <c r="L32" s="13">
        <v>79.22728852461263</v>
      </c>
      <c r="M32" s="13">
        <v>79.9063408764036</v>
      </c>
      <c r="N32" s="13">
        <v>79.9147561783373</v>
      </c>
      <c r="O32" s="13">
        <v>79.57059536292216</v>
      </c>
      <c r="P32" s="13">
        <v>80.25891699375244</v>
      </c>
      <c r="Q32" s="13">
        <v>80.1482090578863</v>
      </c>
      <c r="R32" s="13">
        <v>79.80548666929309</v>
      </c>
      <c r="S32" s="13">
        <v>80.49093144647952</v>
      </c>
      <c r="T32" s="13">
        <v>80.15898780056202</v>
      </c>
      <c r="U32" s="13">
        <v>79.81741703545521</v>
      </c>
      <c r="V32" s="13">
        <v>80.50055856566883</v>
      </c>
      <c r="W32" s="13">
        <v>80.10607987075389</v>
      </c>
      <c r="X32" s="13">
        <v>79.76504927818611</v>
      </c>
      <c r="Y32" s="13">
        <v>80.44711046332166</v>
      </c>
      <c r="Z32" s="13">
        <v>80.40557410472695</v>
      </c>
      <c r="AA32" s="13">
        <v>80.07026052034509</v>
      </c>
      <c r="AB32" s="13">
        <v>80.74088768910882</v>
      </c>
      <c r="AC32" s="13">
        <v>80.9857781816149</v>
      </c>
      <c r="AD32" s="13">
        <v>80.65966645983762</v>
      </c>
      <c r="AE32" s="13">
        <v>81.31188990339218</v>
      </c>
      <c r="AF32" s="13">
        <v>81.14761150629046</v>
      </c>
      <c r="AG32" s="13">
        <v>80.81966579424197</v>
      </c>
      <c r="AH32" s="13">
        <v>81.47555721833895</v>
      </c>
    </row>
    <row r="33" spans="1:34" ht="12.75" customHeight="1">
      <c r="A33" s="7" t="s">
        <v>37</v>
      </c>
      <c r="B33" s="13">
        <v>78.8340342384163</v>
      </c>
      <c r="C33" s="13">
        <v>78.45221937320501</v>
      </c>
      <c r="D33" s="13">
        <v>79.21584910362758</v>
      </c>
      <c r="E33" s="13">
        <v>78.80895940018475</v>
      </c>
      <c r="F33" s="13">
        <v>78.42615916627415</v>
      </c>
      <c r="G33" s="13">
        <v>79.19175963409535</v>
      </c>
      <c r="H33" s="13">
        <v>79.20142352995497</v>
      </c>
      <c r="I33" s="13">
        <v>78.84011402802842</v>
      </c>
      <c r="J33" s="13">
        <v>79.5627330318815</v>
      </c>
      <c r="K33" s="13">
        <v>79.39354497790872</v>
      </c>
      <c r="L33" s="13">
        <v>79.0292651332155</v>
      </c>
      <c r="M33" s="13">
        <v>79.75782482260193</v>
      </c>
      <c r="N33" s="13">
        <v>79.69727889747524</v>
      </c>
      <c r="O33" s="13">
        <v>79.33927021914835</v>
      </c>
      <c r="P33" s="13">
        <v>80.05528757580214</v>
      </c>
      <c r="Q33" s="13">
        <v>79.90105602553231</v>
      </c>
      <c r="R33" s="13">
        <v>79.54641301372965</v>
      </c>
      <c r="S33" s="13">
        <v>80.25569903733498</v>
      </c>
      <c r="T33" s="13">
        <v>80.19352231910442</v>
      </c>
      <c r="U33" s="13">
        <v>79.84884836222973</v>
      </c>
      <c r="V33" s="13">
        <v>80.5381962759791</v>
      </c>
      <c r="W33" s="13">
        <v>80.54956132642066</v>
      </c>
      <c r="X33" s="13">
        <v>80.20556070436183</v>
      </c>
      <c r="Y33" s="13">
        <v>80.89356194847949</v>
      </c>
      <c r="Z33" s="13">
        <v>80.80899749669263</v>
      </c>
      <c r="AA33" s="13">
        <v>80.45663623183454</v>
      </c>
      <c r="AB33" s="13">
        <v>81.16135876155072</v>
      </c>
      <c r="AC33" s="13">
        <v>80.98789770284719</v>
      </c>
      <c r="AD33" s="13">
        <v>80.6248133371634</v>
      </c>
      <c r="AE33" s="13">
        <v>81.35098206853098</v>
      </c>
      <c r="AF33" s="13">
        <v>80.97828033928162</v>
      </c>
      <c r="AG33" s="13">
        <v>80.61402429452349</v>
      </c>
      <c r="AH33" s="13">
        <v>81.34253638403976</v>
      </c>
    </row>
    <row r="34" spans="1:34" ht="20.25" customHeight="1">
      <c r="A34" s="7" t="s">
        <v>38</v>
      </c>
      <c r="B34" s="13">
        <v>80.14442320622166</v>
      </c>
      <c r="C34" s="13">
        <v>79.86266302007434</v>
      </c>
      <c r="D34" s="13">
        <v>80.42618339236898</v>
      </c>
      <c r="E34" s="13">
        <v>80.36057403635542</v>
      </c>
      <c r="F34" s="13">
        <v>80.08221568564848</v>
      </c>
      <c r="G34" s="13">
        <v>80.63893238706235</v>
      </c>
      <c r="H34" s="13">
        <v>80.3684098708517</v>
      </c>
      <c r="I34" s="13">
        <v>80.09714361239088</v>
      </c>
      <c r="J34" s="13">
        <v>80.63967612931253</v>
      </c>
      <c r="K34" s="13">
        <v>80.44532295551755</v>
      </c>
      <c r="L34" s="13">
        <v>80.17013833373605</v>
      </c>
      <c r="M34" s="13">
        <v>80.72050757729906</v>
      </c>
      <c r="N34" s="13">
        <v>80.58712294851082</v>
      </c>
      <c r="O34" s="13">
        <v>80.31174812557049</v>
      </c>
      <c r="P34" s="13">
        <v>80.86249777145116</v>
      </c>
      <c r="Q34" s="13">
        <v>80.76422635352823</v>
      </c>
      <c r="R34" s="13">
        <v>80.49067786037703</v>
      </c>
      <c r="S34" s="13">
        <v>81.03777484667943</v>
      </c>
      <c r="T34" s="13">
        <v>80.82092562343287</v>
      </c>
      <c r="U34" s="13">
        <v>80.55391062308034</v>
      </c>
      <c r="V34" s="13">
        <v>81.0879406237854</v>
      </c>
      <c r="W34" s="13">
        <v>81.14433418017424</v>
      </c>
      <c r="X34" s="13">
        <v>80.88335431320726</v>
      </c>
      <c r="Y34" s="13">
        <v>81.40531404714122</v>
      </c>
      <c r="Z34" s="13">
        <v>81.38887801914932</v>
      </c>
      <c r="AA34" s="13">
        <v>81.13124666248223</v>
      </c>
      <c r="AB34" s="13">
        <v>81.64650937581641</v>
      </c>
      <c r="AC34" s="13">
        <v>81.7441568727745</v>
      </c>
      <c r="AD34" s="13">
        <v>81.48696402249766</v>
      </c>
      <c r="AE34" s="13">
        <v>82.00134972305133</v>
      </c>
      <c r="AF34" s="13">
        <v>81.68517804399589</v>
      </c>
      <c r="AG34" s="13">
        <v>81.42685567672491</v>
      </c>
      <c r="AH34" s="13">
        <v>81.94350041126687</v>
      </c>
    </row>
    <row r="35" spans="1:34" ht="12.75" customHeight="1">
      <c r="A35" s="7" t="s">
        <v>39</v>
      </c>
      <c r="B35" s="13">
        <v>77.56294375180642</v>
      </c>
      <c r="C35" s="13">
        <v>77.36357017403442</v>
      </c>
      <c r="D35" s="13">
        <v>77.76231732957841</v>
      </c>
      <c r="E35" s="13">
        <v>77.60875954221359</v>
      </c>
      <c r="F35" s="13">
        <v>77.4095605576986</v>
      </c>
      <c r="G35" s="13">
        <v>77.80795852672858</v>
      </c>
      <c r="H35" s="13">
        <v>77.62148120026286</v>
      </c>
      <c r="I35" s="13">
        <v>77.42046388835597</v>
      </c>
      <c r="J35" s="13">
        <v>77.82249851216976</v>
      </c>
      <c r="K35" s="13">
        <v>77.84137939008954</v>
      </c>
      <c r="L35" s="13">
        <v>77.64303542554039</v>
      </c>
      <c r="M35" s="13">
        <v>78.0397233546387</v>
      </c>
      <c r="N35" s="13">
        <v>78.1414502872894</v>
      </c>
      <c r="O35" s="13">
        <v>77.9432002512383</v>
      </c>
      <c r="P35" s="13">
        <v>78.33970032334051</v>
      </c>
      <c r="Q35" s="13">
        <v>78.4382166208726</v>
      </c>
      <c r="R35" s="13">
        <v>78.241356243433</v>
      </c>
      <c r="S35" s="13">
        <v>78.63507699831219</v>
      </c>
      <c r="T35" s="13">
        <v>78.5477411079143</v>
      </c>
      <c r="U35" s="13">
        <v>78.35100706914066</v>
      </c>
      <c r="V35" s="13">
        <v>78.74447514668795</v>
      </c>
      <c r="W35" s="13">
        <v>78.85417413931675</v>
      </c>
      <c r="X35" s="13">
        <v>78.6576761996831</v>
      </c>
      <c r="Y35" s="13">
        <v>79.05067207895041</v>
      </c>
      <c r="Z35" s="13">
        <v>79.18489966415457</v>
      </c>
      <c r="AA35" s="13">
        <v>78.99010584204035</v>
      </c>
      <c r="AB35" s="13">
        <v>79.37969348626879</v>
      </c>
      <c r="AC35" s="13">
        <v>79.68203565107386</v>
      </c>
      <c r="AD35" s="13">
        <v>79.48821513851907</v>
      </c>
      <c r="AE35" s="13">
        <v>79.87585616362865</v>
      </c>
      <c r="AF35" s="13">
        <v>79.81432281164558</v>
      </c>
      <c r="AG35" s="13">
        <v>79.62480436259025</v>
      </c>
      <c r="AH35" s="13">
        <v>80.00384126070091</v>
      </c>
    </row>
    <row r="36" spans="1:34" ht="12.75" customHeight="1">
      <c r="A36" s="7" t="s">
        <v>40</v>
      </c>
      <c r="B36" s="13">
        <v>79.1615269887778</v>
      </c>
      <c r="C36" s="13">
        <v>78.77432821921396</v>
      </c>
      <c r="D36" s="13">
        <v>79.54872575834163</v>
      </c>
      <c r="E36" s="13">
        <v>79.46097635427513</v>
      </c>
      <c r="F36" s="13">
        <v>79.08536327456693</v>
      </c>
      <c r="G36" s="13">
        <v>79.83658943398333</v>
      </c>
      <c r="H36" s="13">
        <v>79.80526016165526</v>
      </c>
      <c r="I36" s="13">
        <v>79.44173397382463</v>
      </c>
      <c r="J36" s="13">
        <v>80.16878634948588</v>
      </c>
      <c r="K36" s="13">
        <v>80.37703312277038</v>
      </c>
      <c r="L36" s="13">
        <v>80.02235829273116</v>
      </c>
      <c r="M36" s="13">
        <v>80.73170795280961</v>
      </c>
      <c r="N36" s="13">
        <v>80.56027239319204</v>
      </c>
      <c r="O36" s="13">
        <v>80.1988725531399</v>
      </c>
      <c r="P36" s="13">
        <v>80.92167223324417</v>
      </c>
      <c r="Q36" s="13">
        <v>80.44444499252175</v>
      </c>
      <c r="R36" s="13">
        <v>80.07670564996536</v>
      </c>
      <c r="S36" s="13">
        <v>80.81218433507814</v>
      </c>
      <c r="T36" s="13">
        <v>80.61862176727784</v>
      </c>
      <c r="U36" s="13">
        <v>80.26036702910524</v>
      </c>
      <c r="V36" s="13">
        <v>80.97687650545045</v>
      </c>
      <c r="W36" s="13">
        <v>81.03036478777219</v>
      </c>
      <c r="X36" s="13">
        <v>80.67680602764021</v>
      </c>
      <c r="Y36" s="13">
        <v>81.38392354790416</v>
      </c>
      <c r="Z36" s="13">
        <v>81.40667103441062</v>
      </c>
      <c r="AA36" s="13">
        <v>81.05513863099226</v>
      </c>
      <c r="AB36" s="13">
        <v>81.75820343782898</v>
      </c>
      <c r="AC36" s="13">
        <v>81.54702224236645</v>
      </c>
      <c r="AD36" s="13">
        <v>81.19296789629306</v>
      </c>
      <c r="AE36" s="13">
        <v>81.90107658843985</v>
      </c>
      <c r="AF36" s="13">
        <v>81.69136577992167</v>
      </c>
      <c r="AG36" s="13">
        <v>81.33624937993348</v>
      </c>
      <c r="AH36" s="13">
        <v>82.04648217990986</v>
      </c>
    </row>
    <row r="37" spans="1:34" ht="12.75" customHeight="1">
      <c r="A37" s="7" t="s">
        <v>41</v>
      </c>
      <c r="B37" s="13">
        <v>77.97890873862762</v>
      </c>
      <c r="C37" s="13">
        <v>77.72570414960839</v>
      </c>
      <c r="D37" s="13">
        <v>78.23211332764686</v>
      </c>
      <c r="E37" s="13">
        <v>77.9217591944029</v>
      </c>
      <c r="F37" s="13">
        <v>77.66954185348679</v>
      </c>
      <c r="G37" s="13">
        <v>78.173976535319</v>
      </c>
      <c r="H37" s="13">
        <v>78.0101580399239</v>
      </c>
      <c r="I37" s="13">
        <v>77.75846780787681</v>
      </c>
      <c r="J37" s="13">
        <v>78.26184827197098</v>
      </c>
      <c r="K37" s="13">
        <v>78.31956264764179</v>
      </c>
      <c r="L37" s="13">
        <v>78.06902240753412</v>
      </c>
      <c r="M37" s="13">
        <v>78.57010288774946</v>
      </c>
      <c r="N37" s="13">
        <v>78.72552615754944</v>
      </c>
      <c r="O37" s="13">
        <v>78.4795184155113</v>
      </c>
      <c r="P37" s="13">
        <v>78.97153389958758</v>
      </c>
      <c r="Q37" s="13">
        <v>78.9116957070875</v>
      </c>
      <c r="R37" s="13">
        <v>78.66557248467201</v>
      </c>
      <c r="S37" s="13">
        <v>79.157818929503</v>
      </c>
      <c r="T37" s="13">
        <v>78.98015207279691</v>
      </c>
      <c r="U37" s="13">
        <v>78.73560832114433</v>
      </c>
      <c r="V37" s="13">
        <v>79.2246958244495</v>
      </c>
      <c r="W37" s="13">
        <v>79.20867821474248</v>
      </c>
      <c r="X37" s="13">
        <v>78.96828773238407</v>
      </c>
      <c r="Y37" s="13">
        <v>79.44906869710088</v>
      </c>
      <c r="Z37" s="13">
        <v>79.47002988902446</v>
      </c>
      <c r="AA37" s="13">
        <v>79.23147238110937</v>
      </c>
      <c r="AB37" s="13">
        <v>79.70858739693955</v>
      </c>
      <c r="AC37" s="13">
        <v>79.73811620240502</v>
      </c>
      <c r="AD37" s="13">
        <v>79.49977252192426</v>
      </c>
      <c r="AE37" s="13">
        <v>79.97645988288579</v>
      </c>
      <c r="AF37" s="13">
        <v>79.80478930153494</v>
      </c>
      <c r="AG37" s="13">
        <v>79.56816760871128</v>
      </c>
      <c r="AH37" s="13">
        <v>80.0414109943586</v>
      </c>
    </row>
    <row r="38" spans="1:34" ht="12.75" customHeight="1">
      <c r="A38" s="7" t="s">
        <v>42</v>
      </c>
      <c r="B38" s="13">
        <v>79.31193043586241</v>
      </c>
      <c r="C38" s="13">
        <v>79.07974941221798</v>
      </c>
      <c r="D38" s="13">
        <v>79.54411145950684</v>
      </c>
      <c r="E38" s="13">
        <v>79.48318418756902</v>
      </c>
      <c r="F38" s="13">
        <v>79.25339461515401</v>
      </c>
      <c r="G38" s="13">
        <v>79.71297375998404</v>
      </c>
      <c r="H38" s="13">
        <v>79.73111403737536</v>
      </c>
      <c r="I38" s="13">
        <v>79.50473557942587</v>
      </c>
      <c r="J38" s="13">
        <v>79.95749249532486</v>
      </c>
      <c r="K38" s="13">
        <v>79.94179443888865</v>
      </c>
      <c r="L38" s="13">
        <v>79.71533450632221</v>
      </c>
      <c r="M38" s="13">
        <v>80.16825437145509</v>
      </c>
      <c r="N38" s="13">
        <v>80.33219331185258</v>
      </c>
      <c r="O38" s="13">
        <v>80.10663683680576</v>
      </c>
      <c r="P38" s="13">
        <v>80.5577497868994</v>
      </c>
      <c r="Q38" s="13">
        <v>80.40385330567625</v>
      </c>
      <c r="R38" s="13">
        <v>80.17753338120137</v>
      </c>
      <c r="S38" s="13">
        <v>80.63017323015113</v>
      </c>
      <c r="T38" s="13">
        <v>80.76262415789171</v>
      </c>
      <c r="U38" s="13">
        <v>80.53961236065712</v>
      </c>
      <c r="V38" s="13">
        <v>80.9856359551263</v>
      </c>
      <c r="W38" s="13">
        <v>80.94124985742542</v>
      </c>
      <c r="X38" s="13">
        <v>80.72028391136358</v>
      </c>
      <c r="Y38" s="13">
        <v>81.16221580348726</v>
      </c>
      <c r="Z38" s="13">
        <v>81.16889096183787</v>
      </c>
      <c r="AA38" s="13">
        <v>80.94949428144702</v>
      </c>
      <c r="AB38" s="13">
        <v>81.38828764222873</v>
      </c>
      <c r="AC38" s="13">
        <v>81.31228270659463</v>
      </c>
      <c r="AD38" s="13">
        <v>81.0940126282547</v>
      </c>
      <c r="AE38" s="13">
        <v>81.53055278493456</v>
      </c>
      <c r="AF38" s="13">
        <v>81.41232197811433</v>
      </c>
      <c r="AG38" s="13">
        <v>81.19814436824942</v>
      </c>
      <c r="AH38" s="13">
        <v>81.62649958797925</v>
      </c>
    </row>
    <row r="39" spans="1:34" ht="20.25" customHeight="1">
      <c r="A39" s="7" t="s">
        <v>43</v>
      </c>
      <c r="B39" s="13">
        <v>81.67486159754522</v>
      </c>
      <c r="C39" s="13">
        <v>80.38261202201349</v>
      </c>
      <c r="D39" s="13">
        <v>82.96711117307694</v>
      </c>
      <c r="E39" s="13">
        <v>81.01673297551191</v>
      </c>
      <c r="F39" s="13">
        <v>79.59620382655723</v>
      </c>
      <c r="G39" s="13">
        <v>82.4372621244666</v>
      </c>
      <c r="H39" s="13">
        <v>80.4865449994218</v>
      </c>
      <c r="I39" s="13">
        <v>78.97343241582762</v>
      </c>
      <c r="J39" s="13">
        <v>81.99965758301597</v>
      </c>
      <c r="K39" s="13">
        <v>81.36728529807696</v>
      </c>
      <c r="L39" s="13">
        <v>79.77958251584852</v>
      </c>
      <c r="M39" s="13">
        <v>82.95498808030541</v>
      </c>
      <c r="N39" s="13">
        <v>81.09187566739138</v>
      </c>
      <c r="O39" s="13">
        <v>79.5997528203794</v>
      </c>
      <c r="P39" s="13">
        <v>82.58399851440336</v>
      </c>
      <c r="Q39" s="13">
        <v>81.62128411223384</v>
      </c>
      <c r="R39" s="13">
        <v>80.32974155291453</v>
      </c>
      <c r="S39" s="13">
        <v>82.91282667155315</v>
      </c>
      <c r="T39" s="13">
        <v>81.60835735400397</v>
      </c>
      <c r="U39" s="13">
        <v>80.44870517604335</v>
      </c>
      <c r="V39" s="13">
        <v>82.7680095319646</v>
      </c>
      <c r="W39" s="13">
        <v>81.96538206677893</v>
      </c>
      <c r="X39" s="13">
        <v>80.79008245528794</v>
      </c>
      <c r="Y39" s="13">
        <v>83.14068167826991</v>
      </c>
      <c r="Z39" s="13">
        <v>81.72132905438801</v>
      </c>
      <c r="AA39" s="13">
        <v>80.38785440416108</v>
      </c>
      <c r="AB39" s="13">
        <v>83.05480370461494</v>
      </c>
      <c r="AC39" s="13">
        <v>81.5860170733694</v>
      </c>
      <c r="AD39" s="13">
        <v>80.22310354446239</v>
      </c>
      <c r="AE39" s="13">
        <v>82.94893060227642</v>
      </c>
      <c r="AF39" s="13">
        <v>81.80735932299278</v>
      </c>
      <c r="AG39" s="13">
        <v>80.50617552179003</v>
      </c>
      <c r="AH39" s="13">
        <v>83.10854312419553</v>
      </c>
    </row>
    <row r="40" spans="1:34" ht="12.75" customHeight="1">
      <c r="A40" s="7" t="s">
        <v>44</v>
      </c>
      <c r="B40" s="13">
        <v>81.40728891311164</v>
      </c>
      <c r="C40" s="13">
        <v>80.10478360546234</v>
      </c>
      <c r="D40" s="13">
        <v>82.70979422076094</v>
      </c>
      <c r="E40" s="13">
        <v>80.59582788873688</v>
      </c>
      <c r="F40" s="13">
        <v>79.26406879167948</v>
      </c>
      <c r="G40" s="13">
        <v>81.92758698579428</v>
      </c>
      <c r="H40" s="13">
        <v>80.18616875416403</v>
      </c>
      <c r="I40" s="13">
        <v>78.72090390677522</v>
      </c>
      <c r="J40" s="13">
        <v>81.65143360155284</v>
      </c>
      <c r="K40" s="13">
        <v>80.93561140052728</v>
      </c>
      <c r="L40" s="13">
        <v>79.36651852143626</v>
      </c>
      <c r="M40" s="13">
        <v>82.5047042796183</v>
      </c>
      <c r="N40" s="13">
        <v>81.48699405483403</v>
      </c>
      <c r="O40" s="13">
        <v>79.91746707139298</v>
      </c>
      <c r="P40" s="13">
        <v>83.05652103827508</v>
      </c>
      <c r="Q40" s="13">
        <v>82.63948986497347</v>
      </c>
      <c r="R40" s="13">
        <v>81.22870697175603</v>
      </c>
      <c r="S40" s="13">
        <v>84.05027275819091</v>
      </c>
      <c r="T40" s="13">
        <v>81.49495241905844</v>
      </c>
      <c r="U40" s="13">
        <v>79.8686079472537</v>
      </c>
      <c r="V40" s="13">
        <v>83.12129689086318</v>
      </c>
      <c r="W40" s="13">
        <v>81.8612481989272</v>
      </c>
      <c r="X40" s="13">
        <v>80.26658866246309</v>
      </c>
      <c r="Y40" s="13">
        <v>83.4559077353913</v>
      </c>
      <c r="Z40" s="13">
        <v>80.7058877945129</v>
      </c>
      <c r="AA40" s="13">
        <v>79.07084130143146</v>
      </c>
      <c r="AB40" s="13">
        <v>82.34093428759435</v>
      </c>
      <c r="AC40" s="13">
        <v>81.0245954778968</v>
      </c>
      <c r="AD40" s="13">
        <v>79.75898071441621</v>
      </c>
      <c r="AE40" s="13">
        <v>82.29021024137738</v>
      </c>
      <c r="AF40" s="13">
        <v>81.31694965472893</v>
      </c>
      <c r="AG40" s="13">
        <v>80.06586489178991</v>
      </c>
      <c r="AH40" s="13">
        <v>82.56803441766795</v>
      </c>
    </row>
    <row r="41" spans="1:34" ht="12.75" customHeight="1">
      <c r="A41" s="7" t="s">
        <v>45</v>
      </c>
      <c r="B41" s="13">
        <v>79.41079939864024</v>
      </c>
      <c r="C41" s="13">
        <v>79.08957751666934</v>
      </c>
      <c r="D41" s="13">
        <v>79.73202128061114</v>
      </c>
      <c r="E41" s="13">
        <v>79.16217663197462</v>
      </c>
      <c r="F41" s="13">
        <v>78.83369024939869</v>
      </c>
      <c r="G41" s="13">
        <v>79.49066301455055</v>
      </c>
      <c r="H41" s="13">
        <v>79.32284152315798</v>
      </c>
      <c r="I41" s="13">
        <v>79.0007304829213</v>
      </c>
      <c r="J41" s="13">
        <v>79.64495256339465</v>
      </c>
      <c r="K41" s="13">
        <v>79.44454218163719</v>
      </c>
      <c r="L41" s="13">
        <v>79.1189338867083</v>
      </c>
      <c r="M41" s="13">
        <v>79.77015047656607</v>
      </c>
      <c r="N41" s="13">
        <v>80.0597738341131</v>
      </c>
      <c r="O41" s="13">
        <v>79.73750277404571</v>
      </c>
      <c r="P41" s="13">
        <v>80.3820448941805</v>
      </c>
      <c r="Q41" s="13">
        <v>80.35721337503455</v>
      </c>
      <c r="R41" s="13">
        <v>80.03216259646635</v>
      </c>
      <c r="S41" s="13">
        <v>80.68226415360274</v>
      </c>
      <c r="T41" s="13">
        <v>80.62827395597452</v>
      </c>
      <c r="U41" s="13">
        <v>80.31241332047237</v>
      </c>
      <c r="V41" s="13">
        <v>80.94413459147667</v>
      </c>
      <c r="W41" s="13">
        <v>80.61974167741847</v>
      </c>
      <c r="X41" s="13">
        <v>80.29671485940769</v>
      </c>
      <c r="Y41" s="13">
        <v>80.94276849542926</v>
      </c>
      <c r="Z41" s="13">
        <v>80.64356055252561</v>
      </c>
      <c r="AA41" s="13">
        <v>80.3201560903625</v>
      </c>
      <c r="AB41" s="13">
        <v>80.96696501468872</v>
      </c>
      <c r="AC41" s="13">
        <v>80.92339335727259</v>
      </c>
      <c r="AD41" s="13">
        <v>80.59145198919634</v>
      </c>
      <c r="AE41" s="13">
        <v>81.25533472534883</v>
      </c>
      <c r="AF41" s="13">
        <v>81.09759101585496</v>
      </c>
      <c r="AG41" s="13">
        <v>80.77559732073944</v>
      </c>
      <c r="AH41" s="13">
        <v>81.41958471097048</v>
      </c>
    </row>
    <row r="42" spans="1:34" ht="12.75" customHeight="1">
      <c r="A42" s="14" t="s">
        <v>46</v>
      </c>
      <c r="B42" s="10">
        <v>79.94495564727538</v>
      </c>
      <c r="C42" s="10">
        <v>78.5734034162827</v>
      </c>
      <c r="D42" s="10">
        <v>81.31650787826806</v>
      </c>
      <c r="E42" s="10">
        <v>79.62230163942209</v>
      </c>
      <c r="F42" s="10">
        <v>78.15419266259227</v>
      </c>
      <c r="G42" s="10">
        <v>81.09041061625192</v>
      </c>
      <c r="H42" s="10">
        <v>79.94702810036038</v>
      </c>
      <c r="I42" s="10">
        <v>78.57060153333755</v>
      </c>
      <c r="J42" s="10">
        <v>81.32345466738322</v>
      </c>
      <c r="K42" s="10">
        <v>79.62646449974754</v>
      </c>
      <c r="L42" s="10">
        <v>78.20949116551213</v>
      </c>
      <c r="M42" s="10">
        <v>81.04343783398295</v>
      </c>
      <c r="N42" s="10">
        <v>80.03653039467777</v>
      </c>
      <c r="O42" s="10">
        <v>78.65162720815367</v>
      </c>
      <c r="P42" s="10">
        <v>81.42143358120187</v>
      </c>
      <c r="Q42" s="10">
        <v>80.33035356366308</v>
      </c>
      <c r="R42" s="10">
        <v>79.04131448417894</v>
      </c>
      <c r="S42" s="10">
        <v>81.61939264314722</v>
      </c>
      <c r="T42" s="10">
        <v>81.56879823605301</v>
      </c>
      <c r="U42" s="10">
        <v>80.4182154013865</v>
      </c>
      <c r="V42" s="10">
        <v>82.71938107071952</v>
      </c>
      <c r="W42" s="10">
        <v>82.28239303009823</v>
      </c>
      <c r="X42" s="10">
        <v>81.17105994406009</v>
      </c>
      <c r="Y42" s="10">
        <v>83.39372611613638</v>
      </c>
      <c r="Z42" s="10">
        <v>82.38921543601892</v>
      </c>
      <c r="AA42" s="10">
        <v>81.24430720200694</v>
      </c>
      <c r="AB42" s="10">
        <v>83.5341236700309</v>
      </c>
      <c r="AC42" s="10">
        <v>80.78806190674398</v>
      </c>
      <c r="AD42" s="10">
        <v>79.30109465503101</v>
      </c>
      <c r="AE42" s="10">
        <v>82.27502915845695</v>
      </c>
      <c r="AF42" s="10">
        <v>80.23052712516794</v>
      </c>
      <c r="AG42" s="10">
        <v>78.63616658171307</v>
      </c>
      <c r="AH42" s="10">
        <v>81.82488766862281</v>
      </c>
    </row>
    <row r="43" spans="2:34" ht="12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21" customFormat="1" ht="12" customHeight="1">
      <c r="A44" s="22" t="s">
        <v>48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="21" customFormat="1" ht="12" customHeight="1">
      <c r="A45" s="21" t="s">
        <v>49</v>
      </c>
    </row>
    <row r="46" s="21" customFormat="1" ht="12" customHeight="1"/>
    <row r="47" s="21" customFormat="1" ht="12" customHeight="1">
      <c r="A47" s="20" t="s">
        <v>21</v>
      </c>
    </row>
  </sheetData>
  <sheetProtection/>
  <mergeCells count="45">
    <mergeCell ref="A1:F1"/>
    <mergeCell ref="AF5:AH5"/>
    <mergeCell ref="AF6:AH6"/>
    <mergeCell ref="AF25:AH25"/>
    <mergeCell ref="AF26:AH26"/>
    <mergeCell ref="AC25:AE25"/>
    <mergeCell ref="AC26:AE26"/>
    <mergeCell ref="B26:D26"/>
    <mergeCell ref="E26:G26"/>
    <mergeCell ref="W25:Y25"/>
    <mergeCell ref="Z25:AB25"/>
    <mergeCell ref="B25:D25"/>
    <mergeCell ref="E25:G25"/>
    <mergeCell ref="H25:J25"/>
    <mergeCell ref="H26:J26"/>
    <mergeCell ref="K26:M26"/>
    <mergeCell ref="N26:P26"/>
    <mergeCell ref="Q26:S26"/>
    <mergeCell ref="T26:V26"/>
    <mergeCell ref="W26:Y26"/>
    <mergeCell ref="Z26:AB26"/>
    <mergeCell ref="Z5:AB5"/>
    <mergeCell ref="AC5:AE5"/>
    <mergeCell ref="K25:M25"/>
    <mergeCell ref="N25:P25"/>
    <mergeCell ref="Q25:S25"/>
    <mergeCell ref="T25:V25"/>
    <mergeCell ref="Z6:AB6"/>
    <mergeCell ref="AC6:AE6"/>
    <mergeCell ref="B5:D5"/>
    <mergeCell ref="E5:G5"/>
    <mergeCell ref="T6:V6"/>
    <mergeCell ref="W6:Y6"/>
    <mergeCell ref="B6:D6"/>
    <mergeCell ref="E6:G6"/>
    <mergeCell ref="H5:J5"/>
    <mergeCell ref="K5:M5"/>
    <mergeCell ref="N5:P5"/>
    <mergeCell ref="Q5:S5"/>
    <mergeCell ref="H6:J6"/>
    <mergeCell ref="K6:M6"/>
    <mergeCell ref="N6:P6"/>
    <mergeCell ref="Q6:S6"/>
    <mergeCell ref="T5:V5"/>
    <mergeCell ref="W5:Y5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7" customWidth="1"/>
  </cols>
  <sheetData>
    <row r="1" spans="1:4" ht="12.75">
      <c r="A1" s="16"/>
      <c r="B1" s="16">
        <v>1</v>
      </c>
      <c r="C1" s="16" t="str">
        <f ca="1">OFFSET('Fig 1b data'!A7,B1,0)</f>
        <v>SCOTLAND</v>
      </c>
      <c r="D1" s="16"/>
    </row>
    <row r="2" spans="1:4" ht="12.75">
      <c r="A2" s="16"/>
      <c r="B2" s="16"/>
      <c r="C2" s="16"/>
      <c r="D2" s="16"/>
    </row>
    <row r="3" spans="1:8" ht="39">
      <c r="A3" s="16"/>
      <c r="B3" s="16"/>
      <c r="C3" s="18" t="s">
        <v>51</v>
      </c>
      <c r="D3" s="18" t="s">
        <v>52</v>
      </c>
      <c r="E3" s="18" t="s">
        <v>53</v>
      </c>
      <c r="F3" s="18" t="s">
        <v>54</v>
      </c>
      <c r="G3" s="18" t="s">
        <v>55</v>
      </c>
      <c r="H3" s="18" t="s">
        <v>56</v>
      </c>
    </row>
    <row r="4" spans="1:12" ht="12.75">
      <c r="A4" s="16">
        <v>1</v>
      </c>
      <c r="B4" s="16" t="s">
        <v>11</v>
      </c>
      <c r="C4" s="19">
        <f>VLOOKUP(C$1,'Fig 1b data'!$A$8:$AH$22,1+$A4,FALSE)</f>
        <v>73.34290064938675</v>
      </c>
      <c r="D4" s="19">
        <f>VLOOKUP(C$1,'Fig 1b data'!$A$8:$AH$22,2+$A4,FALSE)</f>
        <v>73.24246473411561</v>
      </c>
      <c r="E4" s="19">
        <f>VLOOKUP(C$1,'Fig 1b data'!$A$8:$AH$22,3+$A4,FALSE)</f>
        <v>73.44333656465788</v>
      </c>
      <c r="F4" s="19">
        <f>VLOOKUP(C$1,'Fig 1b data'!$A$28:$AH$42,1+$A4,FALSE)</f>
        <v>78.80133360913037</v>
      </c>
      <c r="G4" s="19">
        <f>VLOOKUP(C$1,'Fig 1b data'!$A$28:$AH$42,2+$A4,FALSE)</f>
        <v>78.71043192029653</v>
      </c>
      <c r="H4" s="19">
        <f>VLOOKUP(C$1,'Fig 1b data'!$A$28:$AH$42,3+$A4,FALSE)</f>
        <v>78.8922352979642</v>
      </c>
      <c r="J4" s="19"/>
      <c r="K4" s="19"/>
      <c r="L4" s="19"/>
    </row>
    <row r="5" spans="1:8" ht="12.75">
      <c r="A5" s="16">
        <v>2</v>
      </c>
      <c r="B5" s="16" t="s">
        <v>12</v>
      </c>
      <c r="C5" s="19">
        <f>VLOOKUP(C$1,'Fig 1b data'!$A$8:$AH$22,3+$A5,FALSE)</f>
        <v>73.50276239290099</v>
      </c>
      <c r="D5" s="19">
        <f>VLOOKUP(C$1,'Fig 1b data'!$A$8:$AH$22,4+$A5,FALSE)</f>
        <v>73.4027826383748</v>
      </c>
      <c r="E5" s="19">
        <f>VLOOKUP(C$1,'Fig 1b data'!$A$8:$AH$22,5+$A5,FALSE)</f>
        <v>73.60274214742718</v>
      </c>
      <c r="F5" s="19">
        <f>VLOOKUP(C$1,'Fig 1b data'!$A$28:$AH$42,3+$A5,FALSE)</f>
        <v>78.8414984158398</v>
      </c>
      <c r="G5" s="19">
        <f>VLOOKUP(C$1,'Fig 1b data'!$A$28:$AH$42,4+$A5,FALSE)</f>
        <v>78.75104464093263</v>
      </c>
      <c r="H5" s="19">
        <f>VLOOKUP(C$1,'Fig 1b data'!$A$28:$AH$42,5+$A5,FALSE)</f>
        <v>78.93195219074696</v>
      </c>
    </row>
    <row r="6" spans="1:8" ht="12.75">
      <c r="A6" s="16">
        <v>3</v>
      </c>
      <c r="B6" s="16" t="s">
        <v>13</v>
      </c>
      <c r="C6" s="19">
        <f>VLOOKUP(C$1,'Fig 1b data'!$A$8:$AH$22,5+$A6,FALSE)</f>
        <v>73.77456683435877</v>
      </c>
      <c r="D6" s="19">
        <f>VLOOKUP(C$1,'Fig 1b data'!$A$8:$AH$22,6+$A6,FALSE)</f>
        <v>73.67499346910812</v>
      </c>
      <c r="E6" s="19">
        <f>VLOOKUP(C$1,'Fig 1b data'!$A$8:$AH$22,7+$A6,FALSE)</f>
        <v>73.87414019960941</v>
      </c>
      <c r="F6" s="19">
        <f>VLOOKUP(C$1,'Fig 1b data'!$A$28:$AH$42,5+$A6,FALSE)</f>
        <v>78.98773319882518</v>
      </c>
      <c r="G6" s="19">
        <f>VLOOKUP(C$1,'Fig 1b data'!$A$28:$AH$42,6+$A6,FALSE)</f>
        <v>78.8983423679674</v>
      </c>
      <c r="H6" s="19">
        <f>VLOOKUP(C$1,'Fig 1b data'!$A$28:$AH$42,7+$A6,FALSE)</f>
        <v>79.07712402968296</v>
      </c>
    </row>
    <row r="7" spans="1:8" ht="12.75">
      <c r="A7" s="16">
        <v>4</v>
      </c>
      <c r="B7" s="16" t="s">
        <v>14</v>
      </c>
      <c r="C7" s="19">
        <f>VLOOKUP(C$1,'Fig 1b data'!$A$8:$AH$22,7+$A7,FALSE)</f>
        <v>74.2258753365103</v>
      </c>
      <c r="D7" s="19">
        <f>VLOOKUP(C$1,'Fig 1b data'!$A$8:$AH$22,8+$A7,FALSE)</f>
        <v>74.12725848084392</v>
      </c>
      <c r="E7" s="19">
        <f>VLOOKUP(C$1,'Fig 1b data'!$A$8:$AH$22,9+$A7,FALSE)</f>
        <v>74.32449219217668</v>
      </c>
      <c r="F7" s="19">
        <f>VLOOKUP(C$1,'Fig 1b data'!$A$28:$AH$42,7+$A7,FALSE)</f>
        <v>79.18909812570439</v>
      </c>
      <c r="G7" s="19">
        <f>VLOOKUP(C$1,'Fig 1b data'!$A$28:$AH$42,8+$A7,FALSE)</f>
        <v>79.09974380338183</v>
      </c>
      <c r="H7" s="19">
        <f>VLOOKUP(C$1,'Fig 1b data'!$A$28:$AH$42,9+$A7,FALSE)</f>
        <v>79.27845244802695</v>
      </c>
    </row>
    <row r="8" spans="1:8" ht="12.75">
      <c r="A8" s="16">
        <v>5</v>
      </c>
      <c r="B8" s="16" t="s">
        <v>15</v>
      </c>
      <c r="C8" s="19">
        <f>VLOOKUP(C$1,'Fig 1b data'!$A$8:$AH$22,9+$A8,FALSE)</f>
        <v>74.62741738787773</v>
      </c>
      <c r="D8" s="19">
        <f>VLOOKUP(C$1,'Fig 1b data'!$A$8:$AH$22,10+$A8,FALSE)</f>
        <v>74.52834109378699</v>
      </c>
      <c r="E8" s="19">
        <f>VLOOKUP(C$1,'Fig 1b data'!$A$8:$AH$22,11+$A8,FALSE)</f>
        <v>74.72649368196846</v>
      </c>
      <c r="F8" s="19">
        <f>VLOOKUP(C$1,'Fig 1b data'!$A$28:$AH$42,9+$A8,FALSE)</f>
        <v>79.53578099554755</v>
      </c>
      <c r="G8" s="19">
        <f>VLOOKUP(C$1,'Fig 1b data'!$A$28:$AH$42,10+$A8,FALSE)</f>
        <v>79.44681840529115</v>
      </c>
      <c r="H8" s="19">
        <f>VLOOKUP(C$1,'Fig 1b data'!$A$28:$AH$42,11+$A8,FALSE)</f>
        <v>79.62474358580396</v>
      </c>
    </row>
    <row r="9" spans="1:8" ht="12.75">
      <c r="A9" s="16">
        <v>6</v>
      </c>
      <c r="B9" s="16" t="s">
        <v>16</v>
      </c>
      <c r="C9" s="19">
        <f>VLOOKUP(C$1,'Fig 1b data'!$A$8:$AH$22,11+$A9,FALSE)</f>
        <v>74.85246395550351</v>
      </c>
      <c r="D9" s="19">
        <f>VLOOKUP(C$1,'Fig 1b data'!$A$8:$AH$22,12+$A9,FALSE)</f>
        <v>74.75341251100231</v>
      </c>
      <c r="E9" s="19">
        <f>VLOOKUP(C$1,'Fig 1b data'!$A$8:$AH$22,13+$A9,FALSE)</f>
        <v>74.95151540000471</v>
      </c>
      <c r="F9" s="19">
        <f>VLOOKUP(C$1,'Fig 1b data'!$A$28:$AH$42,11+$A9,FALSE)</f>
        <v>79.7167140918771</v>
      </c>
      <c r="G9" s="19">
        <f>VLOOKUP(C$1,'Fig 1b data'!$A$28:$AH$42,12+$A9,FALSE)</f>
        <v>79.6277453704907</v>
      </c>
      <c r="H9" s="19">
        <f>VLOOKUP(C$1,'Fig 1b data'!$A$28:$AH$42,13+$A9,FALSE)</f>
        <v>79.80568281326349</v>
      </c>
    </row>
    <row r="10" spans="1:8" ht="12.75">
      <c r="A10" s="16">
        <v>7</v>
      </c>
      <c r="B10" s="16" t="s">
        <v>17</v>
      </c>
      <c r="C10" s="19">
        <f>VLOOKUP(C$1,'Fig 1b data'!$A$8:$AH$22,13+$A10,FALSE)</f>
        <v>75.06691367490014</v>
      </c>
      <c r="D10" s="19">
        <f>VLOOKUP(C$1,'Fig 1b data'!$A$8:$AH$22,14+$A10,FALSE)</f>
        <v>74.96795216639839</v>
      </c>
      <c r="E10" s="19">
        <f>VLOOKUP(C$1,'Fig 1b data'!$A$8:$AH$22,15+$A10,FALSE)</f>
        <v>75.16587518340188</v>
      </c>
      <c r="F10" s="19">
        <f>VLOOKUP(C$1,'Fig 1b data'!$A$28:$AH$42,13+$A10,FALSE)</f>
        <v>79.89293675928593</v>
      </c>
      <c r="G10" s="19">
        <f>VLOOKUP(C$1,'Fig 1b data'!$A$28:$AH$42,14+$A10,FALSE)</f>
        <v>79.80490255586359</v>
      </c>
      <c r="H10" s="19">
        <f>VLOOKUP(C$1,'Fig 1b data'!$A$28:$AH$42,15+$A10,FALSE)</f>
        <v>79.98097096270827</v>
      </c>
    </row>
    <row r="11" spans="1:8" ht="12.75">
      <c r="A11" s="16">
        <v>8</v>
      </c>
      <c r="B11" s="16" t="s">
        <v>18</v>
      </c>
      <c r="C11" s="19">
        <f>VLOOKUP(C$1,'Fig 1b data'!$A$8:$AH$22,15+$A11,FALSE)</f>
        <v>75.43481888282494</v>
      </c>
      <c r="D11" s="19">
        <f>VLOOKUP(C$1,'Fig 1b data'!$A$8:$AH$22,16+$A11,FALSE)</f>
        <v>75.3366985512602</v>
      </c>
      <c r="E11" s="19">
        <f>VLOOKUP(C$1,'Fig 1b data'!$A$8:$AH$22,17+$A11,FALSE)</f>
        <v>75.53293921438969</v>
      </c>
      <c r="F11" s="19">
        <f>VLOOKUP(C$1,'Fig 1b data'!$A$28:$AH$42,15+$A11,FALSE)</f>
        <v>80.12531237784471</v>
      </c>
      <c r="G11" s="19">
        <f>VLOOKUP(C$1,'Fig 1b data'!$A$28:$AH$42,16+$A11,FALSE)</f>
        <v>80.03778169601932</v>
      </c>
      <c r="H11" s="19">
        <f>VLOOKUP(C$1,'Fig 1b data'!$A$28:$AH$42,17+$A11,FALSE)</f>
        <v>80.21284305967009</v>
      </c>
    </row>
    <row r="12" spans="1:8" ht="12.75">
      <c r="A12" s="16">
        <v>9</v>
      </c>
      <c r="B12" s="16" t="s">
        <v>20</v>
      </c>
      <c r="C12" s="19">
        <f>VLOOKUP(C$1,'Fig 1b data'!$A$8:$AH$22,17+$A12,FALSE)</f>
        <v>75.9000012562796</v>
      </c>
      <c r="D12" s="19">
        <f>VLOOKUP(C$1,'Fig 1b data'!$A$8:$AH$22,18+$A12,FALSE)</f>
        <v>75.80292081621647</v>
      </c>
      <c r="E12" s="19">
        <f>VLOOKUP(C$1,'Fig 1b data'!$A$8:$AH$22,19+$A12,FALSE)</f>
        <v>75.99708169634272</v>
      </c>
      <c r="F12" s="19">
        <f>VLOOKUP(C$1,'Fig 1b data'!$A$28:$AH$42,17+$A12,FALSE)</f>
        <v>80.4060343492393</v>
      </c>
      <c r="G12" s="19">
        <f>VLOOKUP(C$1,'Fig 1b data'!$A$28:$AH$42,18+$A12,FALSE)</f>
        <v>80.31915208344914</v>
      </c>
      <c r="H12" s="19">
        <f>VLOOKUP(C$1,'Fig 1b data'!$A$28:$AH$42,19+$A12,FALSE)</f>
        <v>80.49291661502947</v>
      </c>
    </row>
    <row r="13" spans="1:8" ht="12.75">
      <c r="A13" s="16">
        <v>10</v>
      </c>
      <c r="B13" s="16" t="s">
        <v>22</v>
      </c>
      <c r="C13" s="19">
        <f>VLOOKUP(C$1,'Fig 1b data'!$A$8:$AH$22,19+$A13,FALSE)</f>
        <v>76.32056084272936</v>
      </c>
      <c r="D13" s="19">
        <f>VLOOKUP(C$1,'Fig 1b data'!$A$8:$AH$22,20+$A13,FALSE)</f>
        <v>76.22425474514205</v>
      </c>
      <c r="E13" s="19">
        <f>VLOOKUP(C$1,'Fig 1b data'!$A$8:$AH$22,21+$A13,FALSE)</f>
        <v>76.41686694031668</v>
      </c>
      <c r="F13" s="19">
        <f>VLOOKUP(C$1,'Fig 1b data'!$A$28:$AH$42,19+$A13,FALSE)</f>
        <v>80.72518789709669</v>
      </c>
      <c r="G13" s="19">
        <f>VLOOKUP(C$1,'Fig 1b data'!$A$28:$AH$42,20+$A13,FALSE)</f>
        <v>80.6385226780001</v>
      </c>
      <c r="H13" s="19">
        <f>VLOOKUP(C$1,'Fig 1b data'!$A$28:$AH$42,21+$A13,FALSE)</f>
        <v>80.81185311619328</v>
      </c>
    </row>
    <row r="14" spans="1:8" ht="12.75">
      <c r="A14" s="16">
        <v>11</v>
      </c>
      <c r="B14" s="16" t="s">
        <v>23</v>
      </c>
      <c r="C14" s="19">
        <f>VLOOKUP(C$1,'Fig 1b data'!$A$8:$AH$22,21+$A14,FALSE)</f>
        <v>76.61144987242464</v>
      </c>
      <c r="D14" s="19">
        <f>VLOOKUP(C$1,'Fig 1b data'!$A$8:$AH$22,22+$A14,FALSE)</f>
        <v>76.51592778847662</v>
      </c>
      <c r="E14" s="19">
        <f>VLOOKUP(C$1,'Fig 1b data'!$A$8:$AH$22,23+$A14,FALSE)</f>
        <v>76.70697195637267</v>
      </c>
      <c r="F14" s="19">
        <f>VLOOKUP(C$1,'Fig 1b data'!$A$28:$AH$42,21+$A14,FALSE)</f>
        <v>80.83114911355224</v>
      </c>
      <c r="G14" s="19">
        <f>VLOOKUP(C$1,'Fig 1b data'!$A$28:$AH$42,22+$A14,FALSE)</f>
        <v>80.74566096954624</v>
      </c>
      <c r="H14" s="19">
        <f>VLOOKUP(C$1,'Fig 1b data'!$A$28:$AH$42,23+$A14,FALSE)</f>
        <v>80.91663725755825</v>
      </c>
    </row>
    <row r="16" spans="1:2" ht="12.75">
      <c r="A16" s="30" t="s">
        <v>58</v>
      </c>
      <c r="B16" s="29"/>
    </row>
    <row r="17" spans="1:2" ht="12.75">
      <c r="A17" s="30" t="s">
        <v>57</v>
      </c>
      <c r="B17" s="29"/>
    </row>
    <row r="19" spans="1:2" ht="12.75">
      <c r="A19" s="28" t="s">
        <v>47</v>
      </c>
      <c r="B19" s="29"/>
    </row>
  </sheetData>
  <sheetProtection/>
  <mergeCells count="3">
    <mergeCell ref="A19:B19"/>
    <mergeCell ref="A16:B16"/>
    <mergeCell ref="A17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2014-04-09T11:41:16Z</cp:lastPrinted>
  <dcterms:created xsi:type="dcterms:W3CDTF">2011-06-10T12:53:16Z</dcterms:created>
  <dcterms:modified xsi:type="dcterms:W3CDTF">2014-04-14T10:25:20Z</dcterms:modified>
  <cp:category/>
  <cp:version/>
  <cp:contentType/>
  <cp:contentStatus/>
</cp:coreProperties>
</file>