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552" windowWidth="14712" windowHeight="7932" tabRatio="897"/>
  </bookViews>
  <sheets>
    <sheet name="Contents" sheetId="1" r:id="rId1"/>
    <sheet name="Figure 1" sheetId="82" r:id="rId2"/>
    <sheet name="Fig 1 data" sheetId="83" r:id="rId3"/>
    <sheet name="Figure 1a" sheetId="104" r:id="rId4"/>
    <sheet name="Fig 1a data" sheetId="89" r:id="rId5"/>
    <sheet name="Fig 1a chart data" sheetId="90" r:id="rId6"/>
    <sheet name="Figure 1b" sheetId="105" r:id="rId7"/>
    <sheet name="Fig 1b data" sheetId="92" r:id="rId8"/>
    <sheet name="Fig 1b chart data" sheetId="93" r:id="rId9"/>
    <sheet name="Figure 1c" sheetId="94" r:id="rId10"/>
    <sheet name="Fig 1c data" sheetId="95" r:id="rId11"/>
    <sheet name="Fig 1c chart data" sheetId="96" r:id="rId12"/>
    <sheet name="Figure 2a" sheetId="70" r:id="rId13"/>
    <sheet name="Fig 2a data" sheetId="69" r:id="rId14"/>
    <sheet name="Figure 2b" sheetId="73" r:id="rId15"/>
    <sheet name="Fig 2b data" sheetId="74" r:id="rId16"/>
    <sheet name="Figure 3" sheetId="12" r:id="rId17"/>
    <sheet name="Fig 3 data" sheetId="13" r:id="rId18"/>
    <sheet name="Figure 4" sheetId="15" r:id="rId19"/>
    <sheet name="Fig 4 data" sheetId="16" r:id="rId20"/>
    <sheet name="Figure 5" sheetId="98" r:id="rId21"/>
    <sheet name="Fig 5 data" sheetId="97" r:id="rId22"/>
    <sheet name="Figure 6" sheetId="99" r:id="rId23"/>
    <sheet name="Fig 6 data" sheetId="100" r:id="rId24"/>
    <sheet name="Figure 7" sheetId="103" r:id="rId25"/>
    <sheet name="Fig 7 data" sheetId="102" r:id="rId26"/>
    <sheet name="Figure 8" sheetId="58" r:id="rId27"/>
    <sheet name="Figure 8(cont)" sheetId="59" r:id="rId28"/>
    <sheet name="Fig 8 data" sheetId="76" r:id="rId29"/>
    <sheet name="Figure 9" sheetId="61" r:id="rId30"/>
    <sheet name="Figure 9(cont)" sheetId="62" r:id="rId31"/>
    <sheet name="Fig 9 data" sheetId="78" r:id="rId32"/>
    <sheet name="Figure 10" sheetId="64" r:id="rId33"/>
    <sheet name="Fig 10 data" sheetId="65" r:id="rId34"/>
    <sheet name="Figure 11" sheetId="66" r:id="rId35"/>
    <sheet name="Fig 11 data" sheetId="67" r:id="rId36"/>
  </sheets>
  <externalReferences>
    <externalReference r:id="rId37"/>
    <externalReference r:id="rId38"/>
    <externalReference r:id="rId39"/>
  </externalReferences>
  <definedNames>
    <definedName name="CHPname">[1]Pivot!$G$47:$H$87</definedName>
    <definedName name="CrownCopyright" localSheetId="2">#REF!</definedName>
    <definedName name="CrownCopyright" localSheetId="5">#REF!</definedName>
    <definedName name="CrownCopyright" localSheetId="4">#REF!</definedName>
    <definedName name="CrownCopyright" localSheetId="8">#REF!</definedName>
    <definedName name="CrownCopyright" localSheetId="7">#REF!</definedName>
    <definedName name="CrownCopyright" localSheetId="11">#REF!</definedName>
    <definedName name="CrownCopyright" localSheetId="10">#REF!</definedName>
    <definedName name="CrownCopyright" localSheetId="21">#REF!</definedName>
    <definedName name="CrownCopyright" localSheetId="23">#REF!</definedName>
    <definedName name="CrownCopyright" localSheetId="25">#REF!</definedName>
    <definedName name="CrownCopyright">#REF!</definedName>
    <definedName name="FemaleAnchor" localSheetId="2">#REF!</definedName>
    <definedName name="FemaleAnchor" localSheetId="5">#REF!</definedName>
    <definedName name="FemaleAnchor" localSheetId="4">#REF!</definedName>
    <definedName name="FemaleAnchor" localSheetId="8">#REF!</definedName>
    <definedName name="FemaleAnchor" localSheetId="7">#REF!</definedName>
    <definedName name="FemaleAnchor" localSheetId="11">#REF!</definedName>
    <definedName name="FemaleAnchor" localSheetId="10">#REF!</definedName>
    <definedName name="FemaleAnchor" localSheetId="21">#REF!</definedName>
    <definedName name="FemaleAnchor" localSheetId="23">#REF!</definedName>
    <definedName name="FemaleAnchor" localSheetId="25">#REF!</definedName>
    <definedName name="FemaleAnchor">#REF!</definedName>
    <definedName name="Females" localSheetId="2">#REF!</definedName>
    <definedName name="Females" localSheetId="5">#REF!</definedName>
    <definedName name="Females" localSheetId="4">#REF!</definedName>
    <definedName name="Females" localSheetId="8">#REF!</definedName>
    <definedName name="Females" localSheetId="7">#REF!</definedName>
    <definedName name="Females" localSheetId="11">#REF!</definedName>
    <definedName name="Females" localSheetId="10">#REF!</definedName>
    <definedName name="Females" localSheetId="21">#REF!</definedName>
    <definedName name="Females" localSheetId="23">#REF!</definedName>
    <definedName name="Females" localSheetId="25">#REF!</definedName>
    <definedName name="Females">#REF!</definedName>
    <definedName name="Females91" localSheetId="2">#REF!</definedName>
    <definedName name="Females91" localSheetId="5">#REF!</definedName>
    <definedName name="Females91" localSheetId="4">#REF!</definedName>
    <definedName name="Females91" localSheetId="8">#REF!</definedName>
    <definedName name="Females91" localSheetId="7">#REF!</definedName>
    <definedName name="Females91" localSheetId="11">#REF!</definedName>
    <definedName name="Females91" localSheetId="10">#REF!</definedName>
    <definedName name="Females91" localSheetId="21">#REF!</definedName>
    <definedName name="Females91" localSheetId="23">#REF!</definedName>
    <definedName name="Females91" localSheetId="25">#REF!</definedName>
    <definedName name="Females91">#REF!</definedName>
    <definedName name="FemalesAgedOn" localSheetId="2">#REF!</definedName>
    <definedName name="FemalesAgedOn" localSheetId="5">#REF!</definedName>
    <definedName name="FemalesAgedOn" localSheetId="4">#REF!</definedName>
    <definedName name="FemalesAgedOn" localSheetId="8">#REF!</definedName>
    <definedName name="FemalesAgedOn" localSheetId="7">#REF!</definedName>
    <definedName name="FemalesAgedOn" localSheetId="11">#REF!</definedName>
    <definedName name="FemalesAgedOn" localSheetId="10">#REF!</definedName>
    <definedName name="FemalesAgedOn" localSheetId="21">#REF!</definedName>
    <definedName name="FemalesAgedOn" localSheetId="23">#REF!</definedName>
    <definedName name="FemalesAgedOn" localSheetId="25">#REF!</definedName>
    <definedName name="FemalesAgedOn">#REF!</definedName>
    <definedName name="FemalesTotal" localSheetId="2">#REF!</definedName>
    <definedName name="FemalesTotal" localSheetId="5">#REF!</definedName>
    <definedName name="FemalesTotal" localSheetId="4">#REF!</definedName>
    <definedName name="FemalesTotal" localSheetId="8">#REF!</definedName>
    <definedName name="FemalesTotal" localSheetId="7">#REF!</definedName>
    <definedName name="FemalesTotal" localSheetId="11">#REF!</definedName>
    <definedName name="FemalesTotal" localSheetId="10">#REF!</definedName>
    <definedName name="FemalesTotal" localSheetId="21">#REF!</definedName>
    <definedName name="FemalesTotal" localSheetId="23">#REF!</definedName>
    <definedName name="FemalesTotal" localSheetId="25">#REF!</definedName>
    <definedName name="FemalesTotal">#REF!</definedName>
    <definedName name="FertileFemales" localSheetId="2">#REF!</definedName>
    <definedName name="FertileFemales" localSheetId="5">#REF!</definedName>
    <definedName name="FertileFemales" localSheetId="4">#REF!</definedName>
    <definedName name="FertileFemales" localSheetId="8">#REF!</definedName>
    <definedName name="FertileFemales" localSheetId="7">#REF!</definedName>
    <definedName name="FertileFemales" localSheetId="11">#REF!</definedName>
    <definedName name="FertileFemales" localSheetId="10">#REF!</definedName>
    <definedName name="FertileFemales" localSheetId="21">#REF!</definedName>
    <definedName name="FertileFemales" localSheetId="23">#REF!</definedName>
    <definedName name="FertileFemales" localSheetId="25">#REF!</definedName>
    <definedName name="FertileFemales">#REF!</definedName>
    <definedName name="InfFemales" localSheetId="2">#REF!</definedName>
    <definedName name="InfFemales" localSheetId="5">#REF!</definedName>
    <definedName name="InfFemales" localSheetId="4">#REF!</definedName>
    <definedName name="InfFemales" localSheetId="8">#REF!</definedName>
    <definedName name="InfFemales" localSheetId="7">#REF!</definedName>
    <definedName name="InfFemales" localSheetId="11">#REF!</definedName>
    <definedName name="InfFemales" localSheetId="10">#REF!</definedName>
    <definedName name="InfFemales" localSheetId="21">#REF!</definedName>
    <definedName name="InfFemales" localSheetId="23">#REF!</definedName>
    <definedName name="InfFemales" localSheetId="25">#REF!</definedName>
    <definedName name="InfFemales">#REF!</definedName>
    <definedName name="InfMales" localSheetId="2">#REF!</definedName>
    <definedName name="InfMales" localSheetId="5">#REF!</definedName>
    <definedName name="InfMales" localSheetId="4">#REF!</definedName>
    <definedName name="InfMales" localSheetId="8">#REF!</definedName>
    <definedName name="InfMales" localSheetId="7">#REF!</definedName>
    <definedName name="InfMales" localSheetId="11">#REF!</definedName>
    <definedName name="InfMales" localSheetId="10">#REF!</definedName>
    <definedName name="InfMales" localSheetId="21">#REF!</definedName>
    <definedName name="InfMales" localSheetId="23">#REF!</definedName>
    <definedName name="InfMales" localSheetId="25">#REF!</definedName>
    <definedName name="InfMales">#REF!</definedName>
    <definedName name="MaleAnchor" localSheetId="2">#REF!</definedName>
    <definedName name="MaleAnchor" localSheetId="5">#REF!</definedName>
    <definedName name="MaleAnchor" localSheetId="4">#REF!</definedName>
    <definedName name="MaleAnchor" localSheetId="8">#REF!</definedName>
    <definedName name="MaleAnchor" localSheetId="7">#REF!</definedName>
    <definedName name="MaleAnchor" localSheetId="11">#REF!</definedName>
    <definedName name="MaleAnchor" localSheetId="10">#REF!</definedName>
    <definedName name="MaleAnchor" localSheetId="21">#REF!</definedName>
    <definedName name="MaleAnchor" localSheetId="23">#REF!</definedName>
    <definedName name="MaleAnchor" localSheetId="25">#REF!</definedName>
    <definedName name="MaleAnchor">#REF!</definedName>
    <definedName name="Males" localSheetId="2">#REF!</definedName>
    <definedName name="Males" localSheetId="5">#REF!</definedName>
    <definedName name="Males" localSheetId="4">#REF!</definedName>
    <definedName name="Males" localSheetId="8">#REF!</definedName>
    <definedName name="Males" localSheetId="7">#REF!</definedName>
    <definedName name="Males" localSheetId="11">#REF!</definedName>
    <definedName name="Males" localSheetId="10">#REF!</definedName>
    <definedName name="Males" localSheetId="21">#REF!</definedName>
    <definedName name="Males" localSheetId="23">#REF!</definedName>
    <definedName name="Males" localSheetId="25">#REF!</definedName>
    <definedName name="Males">#REF!</definedName>
    <definedName name="Males91" localSheetId="2">#REF!</definedName>
    <definedName name="Males91" localSheetId="5">#REF!</definedName>
    <definedName name="Males91" localSheetId="4">#REF!</definedName>
    <definedName name="Males91" localSheetId="8">#REF!</definedName>
    <definedName name="Males91" localSheetId="7">#REF!</definedName>
    <definedName name="Males91" localSheetId="11">#REF!</definedName>
    <definedName name="Males91" localSheetId="10">#REF!</definedName>
    <definedName name="Males91" localSheetId="21">#REF!</definedName>
    <definedName name="Males91" localSheetId="23">#REF!</definedName>
    <definedName name="Males91" localSheetId="25">#REF!</definedName>
    <definedName name="Males91">#REF!</definedName>
    <definedName name="MalesAgedOn" localSheetId="2">#REF!</definedName>
    <definedName name="MalesAgedOn" localSheetId="5">#REF!</definedName>
    <definedName name="MalesAgedOn" localSheetId="4">#REF!</definedName>
    <definedName name="MalesAgedOn" localSheetId="8">#REF!</definedName>
    <definedName name="MalesAgedOn" localSheetId="7">#REF!</definedName>
    <definedName name="MalesAgedOn" localSheetId="11">#REF!</definedName>
    <definedName name="MalesAgedOn" localSheetId="10">#REF!</definedName>
    <definedName name="MalesAgedOn" localSheetId="21">#REF!</definedName>
    <definedName name="MalesAgedOn" localSheetId="23">#REF!</definedName>
    <definedName name="MalesAgedOn" localSheetId="25">#REF!</definedName>
    <definedName name="MalesAgedOn">#REF!</definedName>
    <definedName name="MalesTotal" localSheetId="2">#REF!</definedName>
    <definedName name="MalesTotal" localSheetId="5">#REF!</definedName>
    <definedName name="MalesTotal" localSheetId="4">#REF!</definedName>
    <definedName name="MalesTotal" localSheetId="8">#REF!</definedName>
    <definedName name="MalesTotal" localSheetId="7">#REF!</definedName>
    <definedName name="MalesTotal" localSheetId="11">#REF!</definedName>
    <definedName name="MalesTotal" localSheetId="10">#REF!</definedName>
    <definedName name="MalesTotal" localSheetId="21">#REF!</definedName>
    <definedName name="MalesTotal" localSheetId="23">#REF!</definedName>
    <definedName name="MalesTotal" localSheetId="25">#REF!</definedName>
    <definedName name="MalesTotal">#REF!</definedName>
    <definedName name="OLE_LINK3" localSheetId="5">'Fig 1a chart data'!$A$26</definedName>
    <definedName name="PopNote" localSheetId="2">#REF!</definedName>
    <definedName name="PopNote" localSheetId="5">#REF!</definedName>
    <definedName name="PopNote" localSheetId="4">#REF!</definedName>
    <definedName name="PopNote" localSheetId="8">#REF!</definedName>
    <definedName name="PopNote" localSheetId="7">#REF!</definedName>
    <definedName name="PopNote" localSheetId="11">#REF!</definedName>
    <definedName name="PopNote" localSheetId="10">#REF!</definedName>
    <definedName name="PopNote" localSheetId="21">#REF!</definedName>
    <definedName name="PopNote" localSheetId="23">#REF!</definedName>
    <definedName name="PopNote" localSheetId="25">#REF!</definedName>
    <definedName name="PopNote">#REF!</definedName>
    <definedName name="PopsCreation" localSheetId="2">#REF!</definedName>
    <definedName name="PopsCreation" localSheetId="5">#REF!</definedName>
    <definedName name="PopsCreation" localSheetId="4">#REF!</definedName>
    <definedName name="PopsCreation" localSheetId="8">#REF!</definedName>
    <definedName name="PopsCreation" localSheetId="7">#REF!</definedName>
    <definedName name="PopsCreation" localSheetId="11">#REF!</definedName>
    <definedName name="PopsCreation" localSheetId="10">#REF!</definedName>
    <definedName name="PopsCreation" localSheetId="21">#REF!</definedName>
    <definedName name="PopsCreation" localSheetId="23">#REF!</definedName>
    <definedName name="PopsCreation" localSheetId="25">#REF!</definedName>
    <definedName name="PopsCreation">#REF!</definedName>
    <definedName name="PopsHeader" localSheetId="2">#REF!</definedName>
    <definedName name="PopsHeader" localSheetId="5">#REF!</definedName>
    <definedName name="PopsHeader" localSheetId="4">#REF!</definedName>
    <definedName name="PopsHeader" localSheetId="8">#REF!</definedName>
    <definedName name="PopsHeader" localSheetId="7">#REF!</definedName>
    <definedName name="PopsHeader" localSheetId="11">#REF!</definedName>
    <definedName name="PopsHeader" localSheetId="10">#REF!</definedName>
    <definedName name="PopsHeader" localSheetId="21">#REF!</definedName>
    <definedName name="PopsHeader" localSheetId="23">#REF!</definedName>
    <definedName name="PopsHeader" localSheetId="25">#REF!</definedName>
    <definedName name="PopsHeader">#REF!</definedName>
    <definedName name="_xlnm.Print_Area" localSheetId="2">#REF!</definedName>
    <definedName name="_xlnm.Print_Area" localSheetId="33">'Fig 10 data'!#REF!</definedName>
    <definedName name="_xlnm.Print_Area" localSheetId="35">'Fig 11 data'!$A$1:$F$7</definedName>
    <definedName name="_xlnm.Print_Area" localSheetId="5">#REF!</definedName>
    <definedName name="_xlnm.Print_Area" localSheetId="4">#REF!</definedName>
    <definedName name="_xlnm.Print_Area" localSheetId="8">#REF!</definedName>
    <definedName name="_xlnm.Print_Area" localSheetId="7">#REF!</definedName>
    <definedName name="_xlnm.Print_Area" localSheetId="11">#REF!</definedName>
    <definedName name="_xlnm.Print_Area" localSheetId="10">#REF!</definedName>
    <definedName name="_xlnm.Print_Area" localSheetId="13">'Fig 2a data'!$A$1:$M$41</definedName>
    <definedName name="_xlnm.Print_Area" localSheetId="15">'Fig 2b data'!$A$1:$M$41</definedName>
    <definedName name="_xlnm.Print_Area" localSheetId="17">'Fig 3 data'!$A$1:$H$46</definedName>
    <definedName name="_xlnm.Print_Area" localSheetId="19">'Fig 4 data'!$A$1:$H$24</definedName>
    <definedName name="_xlnm.Print_Area" localSheetId="21">'Fig 5 data'!$A$1:$H$50</definedName>
    <definedName name="_xlnm.Print_Area" localSheetId="23">'Fig 6 data'!$A$1:$H$16</definedName>
    <definedName name="_xlnm.Print_Area" localSheetId="25">'Fig 7 data'!$A$1:$H$20</definedName>
    <definedName name="_xlnm.Print_Area" localSheetId="28">'Fig 8 data'!#REF!</definedName>
    <definedName name="_xlnm.Print_Area" localSheetId="31">'Fig 9 data'!#REF!</definedName>
    <definedName name="_xlnm.Print_Area">#REF!</definedName>
    <definedName name="_xlnm.Print_Titles" localSheetId="10">'Fig 1c data'!$A:$A</definedName>
    <definedName name="ProjBirths" localSheetId="0">[2]Scratchpad!#REF!</definedName>
    <definedName name="ProjBirths" localSheetId="2">[2]Scratchpad!#REF!</definedName>
    <definedName name="ProjBirths" localSheetId="5">[2]Scratchpad!#REF!</definedName>
    <definedName name="ProjBirths" localSheetId="4">[2]Scratchpad!#REF!</definedName>
    <definedName name="ProjBirths" localSheetId="8">[2]Scratchpad!#REF!</definedName>
    <definedName name="ProjBirths" localSheetId="7">[2]Scratchpad!#REF!</definedName>
    <definedName name="ProjBirths" localSheetId="11">[2]Scratchpad!#REF!</definedName>
    <definedName name="ProjBirths" localSheetId="10">[2]Scratchpad!#REF!</definedName>
    <definedName name="ProjBirths" localSheetId="13">[2]Scratchpad!#REF!</definedName>
    <definedName name="ProjBirths" localSheetId="15">[2]Scratchpad!#REF!</definedName>
    <definedName name="ProjBirths" localSheetId="17">[2]Scratchpad!#REF!</definedName>
    <definedName name="ProjBirths" localSheetId="19">[2]Scratchpad!#REF!</definedName>
    <definedName name="ProjBirths" localSheetId="21">[2]Scratchpad!#REF!</definedName>
    <definedName name="ProjBirths" localSheetId="23">[2]Scratchpad!#REF!</definedName>
    <definedName name="ProjBirths" localSheetId="25">[2]Scratchpad!#REF!</definedName>
    <definedName name="ProjBirths">[3]Scratchpad!#REF!</definedName>
    <definedName name="Projnirths2" localSheetId="5">[2]Scratchpad!#REF!</definedName>
    <definedName name="Projnirths2" localSheetId="4">[2]Scratchpad!#REF!</definedName>
    <definedName name="Projnirths2" localSheetId="8">[2]Scratchpad!#REF!</definedName>
    <definedName name="Projnirths2" localSheetId="7">[2]Scratchpad!#REF!</definedName>
    <definedName name="Projnirths2" localSheetId="11">[2]Scratchpad!#REF!</definedName>
    <definedName name="Projnirths2" localSheetId="10">[2]Scratchpad!#REF!</definedName>
    <definedName name="Projnirths2" localSheetId="21">[3]Scratchpad!#REF!</definedName>
    <definedName name="Projnirths2" localSheetId="23">[3]Scratchpad!#REF!</definedName>
    <definedName name="Projnirths2" localSheetId="25">[3]Scratchpad!#REF!</definedName>
    <definedName name="Projnirths2">[3]Scratchpad!#REF!</definedName>
    <definedName name="SPSS" localSheetId="2">#REF!</definedName>
    <definedName name="SPSS" localSheetId="5">#REF!</definedName>
    <definedName name="SPSS" localSheetId="4">#REF!</definedName>
    <definedName name="SPSS" localSheetId="8">#REF!</definedName>
    <definedName name="SPSS" localSheetId="7">#REF!</definedName>
    <definedName name="SPSS" localSheetId="11">#REF!</definedName>
    <definedName name="SPSS" localSheetId="10">#REF!</definedName>
    <definedName name="SPSS" localSheetId="21">#REF!</definedName>
    <definedName name="SPSS" localSheetId="23">#REF!</definedName>
    <definedName name="SPSS" localSheetId="25">#REF!</definedName>
    <definedName name="SPSS">#REF!</definedName>
    <definedName name="Status" localSheetId="2">#REF!</definedName>
    <definedName name="Status" localSheetId="5">#REF!</definedName>
    <definedName name="Status" localSheetId="4">#REF!</definedName>
    <definedName name="Status" localSheetId="8">#REF!</definedName>
    <definedName name="Status" localSheetId="7">#REF!</definedName>
    <definedName name="Status" localSheetId="11">#REF!</definedName>
    <definedName name="Status" localSheetId="10">#REF!</definedName>
    <definedName name="Status" localSheetId="21">#REF!</definedName>
    <definedName name="Status" localSheetId="23">#REF!</definedName>
    <definedName name="Status" localSheetId="25">#REF!</definedName>
    <definedName name="Status">#REF!</definedName>
    <definedName name="Textline3" localSheetId="2">#REF!</definedName>
    <definedName name="Textline3" localSheetId="5">#REF!</definedName>
    <definedName name="Textline3" localSheetId="4">#REF!</definedName>
    <definedName name="Textline3" localSheetId="8">#REF!</definedName>
    <definedName name="Textline3" localSheetId="7">#REF!</definedName>
    <definedName name="Textline3" localSheetId="11">#REF!</definedName>
    <definedName name="Textline3" localSheetId="10">#REF!</definedName>
    <definedName name="Textline3" localSheetId="21">#REF!</definedName>
    <definedName name="Textline3" localSheetId="23">#REF!</definedName>
    <definedName name="Textline3" localSheetId="25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1" i="96" l="1"/>
  <c r="H14" i="96" l="1"/>
  <c r="H12" i="96" l="1"/>
  <c r="H13" i="96"/>
  <c r="H10" i="96"/>
  <c r="H11" i="96"/>
  <c r="H8" i="96"/>
  <c r="H9" i="96"/>
  <c r="H6" i="96"/>
  <c r="H7" i="96"/>
  <c r="H4" i="96"/>
  <c r="H5" i="96"/>
  <c r="G13" i="96"/>
  <c r="G14" i="96"/>
  <c r="G11" i="96"/>
  <c r="G12" i="96"/>
  <c r="G9" i="96"/>
  <c r="G10" i="96"/>
  <c r="G7" i="96"/>
  <c r="G8" i="96"/>
  <c r="G5" i="96"/>
  <c r="G6" i="96"/>
  <c r="F14" i="96"/>
  <c r="G4" i="96"/>
  <c r="F12" i="96"/>
  <c r="F13" i="96"/>
  <c r="F10" i="96"/>
  <c r="F11" i="96"/>
  <c r="F8" i="96"/>
  <c r="F9" i="96"/>
  <c r="F7" i="96"/>
  <c r="F6" i="96"/>
  <c r="F5" i="96"/>
  <c r="F4" i="96"/>
  <c r="E14" i="96"/>
  <c r="E12" i="96"/>
  <c r="E13" i="96"/>
  <c r="E10" i="96"/>
  <c r="E11" i="96"/>
  <c r="E8" i="96"/>
  <c r="E9" i="96"/>
  <c r="E6" i="96"/>
  <c r="E7" i="96"/>
  <c r="E4" i="96"/>
  <c r="E5" i="96"/>
  <c r="D13" i="96"/>
  <c r="D14" i="96"/>
  <c r="D11" i="96"/>
  <c r="D12" i="96"/>
  <c r="D9" i="96"/>
  <c r="D10" i="96"/>
  <c r="D7" i="96"/>
  <c r="D8" i="96"/>
  <c r="D5" i="96"/>
  <c r="D6" i="96"/>
  <c r="C14" i="96"/>
  <c r="D4" i="96"/>
  <c r="C12" i="96"/>
  <c r="C13" i="96"/>
  <c r="C10" i="96"/>
  <c r="C11" i="96"/>
  <c r="C8" i="96"/>
  <c r="C9" i="96"/>
  <c r="C6" i="96"/>
  <c r="C7" i="96"/>
  <c r="C4" i="96"/>
  <c r="C5" i="96"/>
  <c r="C1" i="93" l="1"/>
  <c r="H15" i="93" s="1"/>
  <c r="C1" i="90"/>
  <c r="H24" i="90" s="1"/>
  <c r="G15" i="93" l="1"/>
  <c r="F15" i="93"/>
  <c r="E15" i="93"/>
  <c r="D15" i="93"/>
  <c r="C15" i="93"/>
  <c r="H14" i="93"/>
  <c r="G24" i="90"/>
  <c r="F24" i="90"/>
  <c r="E24" i="90"/>
  <c r="D24" i="90"/>
  <c r="C24" i="90"/>
  <c r="C18" i="90"/>
  <c r="C9" i="93"/>
  <c r="C10" i="93"/>
  <c r="D6" i="93"/>
  <c r="E11" i="90"/>
  <c r="C17" i="90"/>
  <c r="H5" i="90"/>
  <c r="F14" i="90"/>
  <c r="E4" i="90"/>
  <c r="D7" i="90"/>
  <c r="E12" i="90"/>
  <c r="D15" i="90"/>
  <c r="C19" i="90"/>
  <c r="E21" i="90"/>
  <c r="F7" i="90"/>
  <c r="H9" i="90"/>
  <c r="G12" i="90"/>
  <c r="F15" i="90"/>
  <c r="H17" i="90"/>
  <c r="G20" i="90"/>
  <c r="D7" i="93"/>
  <c r="E4" i="93"/>
  <c r="E12" i="93"/>
  <c r="G5" i="93"/>
  <c r="C5" i="90"/>
  <c r="E7" i="90"/>
  <c r="D10" i="90"/>
  <c r="C13" i="90"/>
  <c r="E15" i="90"/>
  <c r="D19" i="90"/>
  <c r="C22" i="90"/>
  <c r="H4" i="90"/>
  <c r="G7" i="90"/>
  <c r="F10" i="90"/>
  <c r="H12" i="90"/>
  <c r="G15" i="90"/>
  <c r="F18" i="90"/>
  <c r="H20" i="90"/>
  <c r="H22" i="90"/>
  <c r="C5" i="93"/>
  <c r="C13" i="93"/>
  <c r="D10" i="93"/>
  <c r="E7" i="93"/>
  <c r="F4" i="93"/>
  <c r="G9" i="93"/>
  <c r="C6" i="90"/>
  <c r="E8" i="90"/>
  <c r="D11" i="90"/>
  <c r="C14" i="90"/>
  <c r="E16" i="90"/>
  <c r="D20" i="90"/>
  <c r="D23" i="90"/>
  <c r="G5" i="90"/>
  <c r="G8" i="90"/>
  <c r="F11" i="90"/>
  <c r="H13" i="90"/>
  <c r="G16" i="90"/>
  <c r="F19" i="90"/>
  <c r="H21" i="90"/>
  <c r="D18" i="90"/>
  <c r="C6" i="93"/>
  <c r="C14" i="93"/>
  <c r="D11" i="93"/>
  <c r="E8" i="93"/>
  <c r="F8" i="93"/>
  <c r="G13" i="93"/>
  <c r="C9" i="90"/>
  <c r="E22" i="90"/>
  <c r="G11" i="90"/>
  <c r="H16" i="90"/>
  <c r="G19" i="90"/>
  <c r="F22" i="90"/>
  <c r="E18" i="90"/>
  <c r="D14" i="93"/>
  <c r="E11" i="93"/>
  <c r="F12" i="93"/>
  <c r="H6" i="93"/>
  <c r="D6" i="90"/>
  <c r="D14" i="90"/>
  <c r="E20" i="90"/>
  <c r="H8" i="90"/>
  <c r="C10" i="90"/>
  <c r="G4" i="90"/>
  <c r="G23" i="90"/>
  <c r="C7" i="93"/>
  <c r="C11" i="93"/>
  <c r="D4" i="93"/>
  <c r="D8" i="93"/>
  <c r="D12" i="93"/>
  <c r="E5" i="93"/>
  <c r="E9" i="93"/>
  <c r="E13" i="93"/>
  <c r="F6" i="93"/>
  <c r="F10" i="93"/>
  <c r="F14" i="93"/>
  <c r="G7" i="93"/>
  <c r="G11" i="93"/>
  <c r="H4" i="93"/>
  <c r="H8" i="93"/>
  <c r="H12" i="93"/>
  <c r="F5" i="93"/>
  <c r="F9" i="93"/>
  <c r="F13" i="93"/>
  <c r="G6" i="93"/>
  <c r="G10" i="93"/>
  <c r="G14" i="93"/>
  <c r="H7" i="93"/>
  <c r="H11" i="93"/>
  <c r="C4" i="90"/>
  <c r="D5" i="90"/>
  <c r="E6" i="90"/>
  <c r="C8" i="90"/>
  <c r="D9" i="90"/>
  <c r="E10" i="90"/>
  <c r="C12" i="90"/>
  <c r="D13" i="90"/>
  <c r="E14" i="90"/>
  <c r="C16" i="90"/>
  <c r="D17" i="90"/>
  <c r="E19" i="90"/>
  <c r="C21" i="90"/>
  <c r="C23" i="90"/>
  <c r="E23" i="90"/>
  <c r="F5" i="90"/>
  <c r="F6" i="90"/>
  <c r="H7" i="90"/>
  <c r="F9" i="90"/>
  <c r="G10" i="90"/>
  <c r="H11" i="90"/>
  <c r="F13" i="90"/>
  <c r="G14" i="90"/>
  <c r="H15" i="90"/>
  <c r="F17" i="90"/>
  <c r="G18" i="90"/>
  <c r="H19" i="90"/>
  <c r="F21" i="90"/>
  <c r="F23" i="90"/>
  <c r="H23" i="90"/>
  <c r="D4" i="90"/>
  <c r="E5" i="90"/>
  <c r="C7" i="90"/>
  <c r="D8" i="90"/>
  <c r="E9" i="90"/>
  <c r="C11" i="90"/>
  <c r="D12" i="90"/>
  <c r="E13" i="90"/>
  <c r="C15" i="90"/>
  <c r="D16" i="90"/>
  <c r="E17" i="90"/>
  <c r="C20" i="90"/>
  <c r="D21" i="90"/>
  <c r="D22" i="90"/>
  <c r="F4" i="90"/>
  <c r="G6" i="90"/>
  <c r="H6" i="90"/>
  <c r="F8" i="90"/>
  <c r="G9" i="90"/>
  <c r="H10" i="90"/>
  <c r="F12" i="90"/>
  <c r="G13" i="90"/>
  <c r="H14" i="90"/>
  <c r="F16" i="90"/>
  <c r="G17" i="90"/>
  <c r="H18" i="90"/>
  <c r="F20" i="90"/>
  <c r="G21" i="90"/>
  <c r="G22" i="90"/>
  <c r="C4" i="93"/>
  <c r="C8" i="93"/>
  <c r="C12" i="93"/>
  <c r="D5" i="93"/>
  <c r="D9" i="93"/>
  <c r="D13" i="93"/>
  <c r="E6" i="93"/>
  <c r="E10" i="93"/>
  <c r="E14" i="93"/>
  <c r="F7" i="93"/>
  <c r="F11" i="93"/>
  <c r="G4" i="93"/>
  <c r="G8" i="93"/>
  <c r="G12" i="93"/>
  <c r="H5" i="93"/>
  <c r="H9" i="93"/>
  <c r="H13" i="93"/>
  <c r="H10" i="93"/>
</calcChain>
</file>

<file path=xl/sharedStrings.xml><?xml version="1.0" encoding="utf-8"?>
<sst xmlns="http://schemas.openxmlformats.org/spreadsheetml/2006/main" count="3650" uniqueCount="352">
  <si>
    <t>Figures</t>
  </si>
  <si>
    <t>Contents</t>
  </si>
  <si>
    <t>Figure 2a</t>
  </si>
  <si>
    <t>Figure 2b</t>
  </si>
  <si>
    <t>Figure 4</t>
  </si>
  <si>
    <t>Figure 5</t>
  </si>
  <si>
    <t>Figure 7</t>
  </si>
  <si>
    <t>Back to contents page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</si>
  <si>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</si>
  <si>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</si>
  <si>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</si>
  <si>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</si>
  <si>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</si>
  <si>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</si>
  <si>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</si>
  <si>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</si>
  <si>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</si>
  <si>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</si>
  <si>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</si>
  <si>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</si>
  <si>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</si>
  <si>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</si>
  <si>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</si>
  <si>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</si>
  <si>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</si>
  <si>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male le</t>
  </si>
  <si>
    <t>SCOTLAND</t>
  </si>
  <si>
    <t>Clackmannanshire</t>
  </si>
  <si>
    <t>female le</t>
  </si>
  <si>
    <t>1981-83</t>
  </si>
  <si>
    <t>1982-84</t>
  </si>
  <si>
    <t>1983-85</t>
  </si>
  <si>
    <t>1984-86</t>
  </si>
  <si>
    <t>1985-87</t>
  </si>
  <si>
    <t>1986-88</t>
  </si>
  <si>
    <t>1987-89</t>
  </si>
  <si>
    <t>1988-90</t>
  </si>
  <si>
    <t>1989-91</t>
  </si>
  <si>
    <t>1990-92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</si>
  <si>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</si>
  <si>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</si>
  <si>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</si>
  <si>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</si>
  <si>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</si>
  <si>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</si>
  <si>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</si>
  <si>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</si>
  <si>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</si>
  <si>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</si>
  <si>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</si>
  <si>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</si>
  <si>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</si>
  <si>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</si>
  <si>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</si>
  <si>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</si>
  <si>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</si>
  <si>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Sweden</t>
  </si>
  <si>
    <t>Cyprus</t>
  </si>
  <si>
    <t>Italy</t>
  </si>
  <si>
    <t>Netherlands</t>
  </si>
  <si>
    <t>Spain</t>
  </si>
  <si>
    <t>France</t>
  </si>
  <si>
    <t>Malta</t>
  </si>
  <si>
    <t>United Kingdom</t>
  </si>
  <si>
    <t>Austria</t>
  </si>
  <si>
    <t>Ireland</t>
  </si>
  <si>
    <t>Greece</t>
  </si>
  <si>
    <t>Belgium</t>
  </si>
  <si>
    <t>Luxembourg</t>
  </si>
  <si>
    <t>Denmark</t>
  </si>
  <si>
    <t>Finland</t>
  </si>
  <si>
    <t>Portugal</t>
  </si>
  <si>
    <t>Slovenia</t>
  </si>
  <si>
    <t>Czech Republic</t>
  </si>
  <si>
    <t>Poland</t>
  </si>
  <si>
    <t>Slovakia</t>
  </si>
  <si>
    <t>Romania</t>
  </si>
  <si>
    <t>Bulgaria</t>
  </si>
  <si>
    <t>Hungary</t>
  </si>
  <si>
    <t>Estonia</t>
  </si>
  <si>
    <t>Latvia</t>
  </si>
  <si>
    <t>Lithuania</t>
  </si>
  <si>
    <t>Male</t>
  </si>
  <si>
    <t>Female</t>
  </si>
  <si>
    <t>Expectation of Life
at birth</t>
  </si>
  <si>
    <t>Lower 95% CI</t>
  </si>
  <si>
    <t>Upper 95% CI</t>
  </si>
  <si>
    <t>Aberdeen City</t>
  </si>
  <si>
    <t>Aberdeenshire</t>
  </si>
  <si>
    <t>Angus</t>
  </si>
  <si>
    <t>Argyll &amp; Bute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</si>
  <si>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</si>
  <si>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</si>
  <si>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</si>
  <si>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</si>
  <si>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</si>
  <si>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</si>
  <si>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</si>
  <si>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</si>
  <si>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</si>
  <si>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</si>
  <si>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</si>
  <si>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</si>
  <si>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</si>
  <si>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</si>
  <si>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</si>
  <si>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</si>
  <si>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</si>
  <si>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</si>
  <si>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</si>
  <si>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</si>
  <si>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</si>
  <si>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</si>
  <si>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</si>
  <si>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</si>
  <si>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</si>
  <si>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</si>
  <si>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</si>
  <si>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lower male CI</t>
  </si>
  <si>
    <t>length of male CI</t>
  </si>
  <si>
    <t>space between male upper &amp; female lower</t>
  </si>
  <si>
    <t>length of female CI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</si>
  <si>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</si>
  <si>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</si>
  <si>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</si>
  <si>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</si>
  <si>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</si>
  <si>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</si>
  <si>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</si>
  <si>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</si>
  <si>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</si>
  <si>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</si>
  <si>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</si>
  <si>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 xml:space="preserve">Back to contents page </t>
  </si>
  <si>
    <t>Dundee</t>
  </si>
  <si>
    <t>This publication is available on the NRS website:</t>
  </si>
  <si>
    <t>LE</t>
  </si>
  <si>
    <t>NHS Board</t>
  </si>
  <si>
    <t>3-year period</t>
  </si>
  <si>
    <t>Figure 3</t>
  </si>
  <si>
    <t>2008-2010</t>
  </si>
  <si>
    <t>2008-10</t>
  </si>
  <si>
    <t>Council area</t>
  </si>
  <si>
    <t>Lower ci</t>
  </si>
  <si>
    <t>Upper ci</t>
  </si>
  <si>
    <t>Renfrew - shire</t>
  </si>
  <si>
    <t>Clack - mannan - shire</t>
  </si>
  <si>
    <t>Aberdeen - shire</t>
  </si>
  <si>
    <t>East Renfrew - shire</t>
  </si>
  <si>
    <t>England</t>
  </si>
  <si>
    <t>Scotland</t>
  </si>
  <si>
    <t>Wales</t>
  </si>
  <si>
    <t>Northern Ireland</t>
  </si>
  <si>
    <t>Germany (including former GDR from 1991)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</si>
  <si>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</si>
  <si>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</si>
  <si>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</si>
  <si>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</si>
  <si>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</si>
  <si>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</si>
  <si>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</si>
  <si>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SCOT - LAND*</t>
  </si>
  <si>
    <t>Figure 8</t>
  </si>
  <si>
    <t>Figure 1</t>
  </si>
  <si>
    <t>2009-11</t>
  </si>
  <si>
    <t>2010-12</t>
  </si>
  <si>
    <t>National Statistics Online - National Life tables</t>
  </si>
  <si>
    <t>2009-2011</t>
  </si>
  <si>
    <t>2010-2012</t>
  </si>
  <si>
    <t>EU (28 countries)</t>
  </si>
  <si>
    <t>Croatia</t>
  </si>
  <si>
    <t>MALE</t>
  </si>
  <si>
    <t>Years</t>
  </si>
  <si>
    <t>male lower ci</t>
  </si>
  <si>
    <t>male upper ci</t>
  </si>
  <si>
    <t>Aberdeen City Council</t>
  </si>
  <si>
    <t>Aberdeenshire Council</t>
  </si>
  <si>
    <t>Angus Council</t>
  </si>
  <si>
    <t>Argyll &amp; Bute Council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</si>
  <si>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</si>
  <si>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</si>
  <si>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</si>
  <si>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</si>
  <si>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</si>
  <si>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</si>
  <si>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</si>
  <si>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Eilean Siar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</si>
  <si>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</si>
  <si>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</si>
  <si>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</si>
  <si>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</si>
  <si>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</si>
  <si>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</si>
  <si>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</si>
  <si>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</si>
  <si>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</si>
  <si>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</si>
  <si>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</si>
  <si>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</si>
  <si>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</si>
  <si>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</si>
  <si>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</si>
  <si>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</si>
  <si>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</si>
  <si>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</si>
  <si>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</si>
  <si>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FEMALE</t>
  </si>
  <si>
    <t>female lower ci</t>
  </si>
  <si>
    <t>female upper ci</t>
  </si>
  <si>
    <t>Ayrshire &amp; Arran Health Board</t>
  </si>
  <si>
    <t>Borders Health Board</t>
  </si>
  <si>
    <t>Dumfries &amp; Galloway Health Board</t>
  </si>
  <si>
    <t>Fife Health Board</t>
  </si>
  <si>
    <t>Forth Valley Health Board</t>
  </si>
  <si>
    <t>Grampian Health Board</t>
  </si>
  <si>
    <t>Greater Glasgow &amp; Clyde Health Board</t>
  </si>
  <si>
    <t>Highland Health Board</t>
  </si>
  <si>
    <t>Lanarkshire Health Board</t>
  </si>
  <si>
    <t>Lothian Health Board</t>
  </si>
  <si>
    <t>Orkney Health Board</t>
  </si>
  <si>
    <t>Shetland Health Board</t>
  </si>
  <si>
    <t>Tayside Health Board</t>
  </si>
  <si>
    <t>Western Isles Health Board</t>
  </si>
  <si>
    <t>Figure 1a</t>
  </si>
  <si>
    <t>Figure 1b</t>
  </si>
  <si>
    <r>
      <t>SCOTLAND</t>
    </r>
    <r>
      <rPr>
        <b/>
        <vertAlign val="superscript"/>
        <sz val="10"/>
        <rFont val="Arial"/>
        <family val="2"/>
      </rPr>
      <t>1</t>
    </r>
  </si>
  <si>
    <t xml:space="preserve"> </t>
  </si>
  <si>
    <t>© Crown Copyright 2014</t>
  </si>
  <si>
    <t>Footnote</t>
  </si>
  <si>
    <t>1) 2014 NHS Board areas.</t>
  </si>
  <si>
    <t>1) Please note that the Scotland-level life expectancy estimate shown here is for use only as a comparator for the corresponding sub-Scotland-level figures. The definitive Scotland-level life expectancy estimate (based on national life tables) is published by the Office for National Statistics:</t>
  </si>
  <si>
    <t>Life Expectancy for areas in Scotland, 2011-2013</t>
  </si>
  <si>
    <t>Life expectancy at birth, Scotland, 1981-1983 to 2011-2013</t>
  </si>
  <si>
    <t>2011-13</t>
  </si>
  <si>
    <t>2011-2013</t>
  </si>
  <si>
    <t>Life expectancy at birth in Council areas, Scotland, 1991-1993 to 2011-2013</t>
  </si>
  <si>
    <t>Life expectancy at birth in NHS Board areas, Scotland, 2000-2002 to 2011-2013</t>
  </si>
  <si>
    <t>Aberdeen City Community Health Partnership</t>
  </si>
  <si>
    <t>Aberdeenshire Community Health Partnership</t>
  </si>
  <si>
    <t>Angus Community Health Partnership</t>
  </si>
  <si>
    <t>Clackmannanshire Community Health Partnership</t>
  </si>
  <si>
    <t>Dundee Community Health Partnership</t>
  </si>
  <si>
    <t>East Ayrshire Community Health Partnership</t>
  </si>
  <si>
    <t>East Dunbartonshire Community Health Partnership</t>
  </si>
  <si>
    <t>East Lothian Community Health Partnership</t>
  </si>
  <si>
    <t>Edinburgh Community Health Partnership</t>
  </si>
  <si>
    <t>Falkirk Community Health Partnership</t>
  </si>
  <si>
    <t>Glasgow City Community Health Partnership</t>
  </si>
  <si>
    <t>Midlothian Community Health Partnership</t>
  </si>
  <si>
    <t>North Ayrshire Community Health Partnership</t>
  </si>
  <si>
    <t>North Lanarkshire Community Health Partnership</t>
  </si>
  <si>
    <t>Orkney Community Health Partnership</t>
  </si>
  <si>
    <t>Renfrewshire Community Health Partnership</t>
  </si>
  <si>
    <t>Shetland Community Health Partnership</t>
  </si>
  <si>
    <t>South Ayrshire Community Health Partnership</t>
  </si>
  <si>
    <t>South Lanarkshire Community Health Partnership</t>
  </si>
  <si>
    <t>Stirling Community Health Partnership</t>
  </si>
  <si>
    <t>Western Isles Community Health and Social Care Partnership</t>
  </si>
  <si>
    <t>Figure 1c</t>
  </si>
  <si>
    <t>Life expectancy at birth in Community Health Partnership areas, Scotland, 2001-2003 to 2011-2013</t>
  </si>
  <si>
    <t>Argyll and Bute Community Health Partnership</t>
  </si>
  <si>
    <t>Dumfries and Galloway Community Health Partnership</t>
  </si>
  <si>
    <t>Dunfermline and West Fife Community Health Partnership</t>
  </si>
  <si>
    <t>East Renfrewshire Community Health and Care Partnership</t>
  </si>
  <si>
    <t>Glenrothes and North East Fife Community Health Partnership</t>
  </si>
  <si>
    <t>Highland Health and Social Care Partnership</t>
  </si>
  <si>
    <t>Inverclyde Community Health and Care Partnership</t>
  </si>
  <si>
    <t>Kirkcaldy and Levenmouth Community Health Partnership</t>
  </si>
  <si>
    <t>Moray Community Health and Social Care Partnership</t>
  </si>
  <si>
    <t>Perth and Kinross Community Health Partnership</t>
  </si>
  <si>
    <t>Scottish Borders Community Health and Care Partnership</t>
  </si>
  <si>
    <t>West Dunbartonshire Community Health and Care Partnership</t>
  </si>
  <si>
    <t>West Lothian Community Health and Care Partnership</t>
  </si>
  <si>
    <t>Life expectancy at birth, 95% confidence intervals for Council areas, 2011-2013 (Males and Females)</t>
  </si>
  <si>
    <t>Figure 3: Life Expectancy at birth, 95% confidence intervals for Council areas, 2011-2013</t>
  </si>
  <si>
    <t>Life expectancy at birth, 95% confidence intervals for NHS Board areas, 2011-2013 (Males and Females)</t>
  </si>
  <si>
    <t>Figure 9</t>
  </si>
  <si>
    <t>Figure 10</t>
  </si>
  <si>
    <t>Life expectancy at birth, 95% confidence intervals for Scottish Community Health Partnership areas, 2011-2013 (Males and Females)</t>
  </si>
  <si>
    <t xml:space="preserve">Angus </t>
  </si>
  <si>
    <t xml:space="preserve">Argyll &amp; Bute </t>
  </si>
  <si>
    <t xml:space="preserve">Clackmannanshire </t>
  </si>
  <si>
    <t xml:space="preserve">Dumfries &amp; Galloway </t>
  </si>
  <si>
    <t xml:space="preserve">Dundee </t>
  </si>
  <si>
    <t xml:space="preserve">Dunfermline &amp; West Fife </t>
  </si>
  <si>
    <t xml:space="preserve">East Ayrshire </t>
  </si>
  <si>
    <t xml:space="preserve">East Dunbartonshire </t>
  </si>
  <si>
    <t xml:space="preserve">East Lothian </t>
  </si>
  <si>
    <t xml:space="preserve">Edinburgh </t>
  </si>
  <si>
    <t xml:space="preserve">Falkirk </t>
  </si>
  <si>
    <t xml:space="preserve">Glasgow City </t>
  </si>
  <si>
    <t xml:space="preserve">Glenrothes &amp; North East Fife </t>
  </si>
  <si>
    <t>Kirkcaldy &amp; Levenmouth</t>
  </si>
  <si>
    <t xml:space="preserve">Midlothian </t>
  </si>
  <si>
    <t xml:space="preserve">North Ayrshire </t>
  </si>
  <si>
    <t xml:space="preserve">North Lanarkshire </t>
  </si>
  <si>
    <t xml:space="preserve">Renfrewshire </t>
  </si>
  <si>
    <t xml:space="preserve">Shetland </t>
  </si>
  <si>
    <t xml:space="preserve">South Ayrshire </t>
  </si>
  <si>
    <t xml:space="preserve">South Lanarkshire </t>
  </si>
  <si>
    <t xml:space="preserve">*East Renfrewshire </t>
  </si>
  <si>
    <t xml:space="preserve">*Inverclyde </t>
  </si>
  <si>
    <t xml:space="preserve">*Scottish Borders </t>
  </si>
  <si>
    <t xml:space="preserve">*West Dunbartonshire </t>
  </si>
  <si>
    <t>*West Lothian</t>
  </si>
  <si>
    <t xml:space="preserve">^Highland </t>
  </si>
  <si>
    <t xml:space="preserve">^Moray </t>
  </si>
  <si>
    <t xml:space="preserve">^Western Isles </t>
  </si>
  <si>
    <t>* Known as Community Health and care Partnership</t>
  </si>
  <si>
    <t>^ Known as Community Helath and Social Care Partnership</t>
  </si>
  <si>
    <t>Figure 11</t>
  </si>
  <si>
    <t>Figure 6</t>
  </si>
  <si>
    <t>Life expectancy at birth, 95% confidence intervals for Urban/Rural classification, 2011-2013 (Males and Females)</t>
  </si>
  <si>
    <t>2012 Urban/Rural classification</t>
  </si>
  <si>
    <t>Large Urban Areas</t>
  </si>
  <si>
    <t>Other Urban Areas</t>
  </si>
  <si>
    <t>Accessible Small Towns</t>
  </si>
  <si>
    <t>Remote Small Towns</t>
  </si>
  <si>
    <t>Accessible Rural</t>
  </si>
  <si>
    <t>Remote Rural</t>
  </si>
  <si>
    <t>Decile</t>
  </si>
  <si>
    <t>Figure 8: Life expectancy at birth in Scotland, 1991-1993 to 2011-2013, by Council area, Males</t>
  </si>
  <si>
    <t>Figure 9: Life expectancy at birth in Scotland, 1991-1993 to 2011-2013, by Council area, Females</t>
  </si>
  <si>
    <t>Figure 10: Life expectancy at birth in Scotland, 2000-2002 to 2011-2013, by NHS Board area, Males</t>
  </si>
  <si>
    <t>Figure 11: Life expectancy at birth in Scotland, 2000-2002 to 2011-2013, by NHS Board area, Females</t>
  </si>
  <si>
    <r>
      <t>Figure 4: Life Expectancy at birth, 95% confidence intervals for NHS Board areas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2011-2013</t>
    </r>
  </si>
  <si>
    <r>
      <t>SCOTLAND</t>
    </r>
    <r>
      <rPr>
        <b/>
        <vertAlign val="superscript"/>
        <sz val="10"/>
        <rFont val="Arial"/>
        <family val="2"/>
      </rPr>
      <t>2</t>
    </r>
  </si>
  <si>
    <t>2) Please note that the Scotland-level life expectancy estimate shown here is for use only as a comparator for the corresponding sub-Scotland-level figures. The definitive Scotland-level life expectancy estimate (based on national life tables) is published by the Office for National Statistics:</t>
  </si>
  <si>
    <t>1980-82</t>
  </si>
  <si>
    <t>Figure 2a: Life Expectancy at birth, 1980-1982 to 2011-2013, selected countries, Males</t>
  </si>
  <si>
    <t>Figure 2b: Life Expectancy at birth, 1980-1982 to 2011-2013, selected countries, Females</t>
  </si>
  <si>
    <t>:</t>
  </si>
  <si>
    <t xml:space="preserve">Source: Eurostat (tps00025), Office for National Statistics </t>
  </si>
  <si>
    <t xml:space="preserve">Source: Eurostat (tps00025) and Office for National Statistics </t>
  </si>
  <si>
    <t>Life expectancy at birth in selected countries 1980-1982 to 2011-2013, Males</t>
  </si>
  <si>
    <t>Life expectancy at birth in selected countries, 1980-1982 to 2011-2013, Females</t>
  </si>
  <si>
    <t>Life expectancy at birth, 95% confidence intervals for Scottish Index of Multiple Deprivation 2012 Deciles, 2011-2013 (Males and Females)</t>
  </si>
  <si>
    <t>Life expectancy at birth in Scotland, 1991-1993 to 2011-2013, by Council area, Males</t>
  </si>
  <si>
    <t>Life expectancy at birth in Scotland, 1991-1993 to 2011-2013, by Council area, Females</t>
  </si>
  <si>
    <t>Life expectancy at birth in Scotland, 2000-2002 to 2011-2013 by NHS Board area, Males</t>
  </si>
  <si>
    <t>Life expectancy at birth in Scotland, 2000-2002 to 2011-2013, by NHS Board area, Females</t>
  </si>
  <si>
    <t>National Records of Scotland - Life Expectancy - Life Expectancy in Scottish Areas</t>
  </si>
  <si>
    <t>Figure 1: Life Expectancy at birth, Scotland, 1980-1982 to 2011-2013</t>
  </si>
  <si>
    <t>1) Please note that the Scotland-level life expectancy estimate shown here is for use only as a comparator for the corresponding sub-Scotland-level figures. The definitive Scotland-level life expectancy estimate (based on national life tables is published by the Office for National Statistics:</t>
  </si>
  <si>
    <t>2) Please note that the Scotland-level life expectancy estimate shown here is for use only as a comparator for the corresponding sub-Scotland-level figures. The definitive Scotland-level life expectancy estimate (based on national life tables is published by the Office for National Statistics:</t>
  </si>
  <si>
    <r>
      <t>Figure 1a: Life Expectancy at birth in Council areas, Scotland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1991-1993 to 2011-2013</t>
    </r>
  </si>
  <si>
    <r>
      <t>Figure 1b: Life Expectancy at birth in NHS Board areas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Scotland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2000-2002 to 2011-2013</t>
    </r>
  </si>
  <si>
    <t>Figure 1c: Life Expectancy at birth in Community Health Partnership areas, Scotland, 2001-2013</t>
  </si>
  <si>
    <t>Footnotes</t>
  </si>
  <si>
    <t>Figure 7: Life Expectancy at birth, 95% confidence intervals for Scottish Index of Multiple Deprivation 2012 Deciles, 2011-2013 (Males and Females)</t>
  </si>
  <si>
    <t>Figure 5: Life Expectancy at birth, 95% confidence intervals for Scottish Community Health Partnership areas, 2011-2013 (Males and Females)</t>
  </si>
  <si>
    <t>Figure 6: Life Expectancy at birth, 95% confidence intervals for Urban/Rural classification, 2011-2013 (Males and 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</si>
</sst>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vertAlign val="superscript"/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9" fillId="0" borderId="0"/>
    <xf numFmtId="0" fontId="7" fillId="0" borderId="0"/>
    <xf numFmtId="0" fontId="6" fillId="0" borderId="0"/>
    <xf numFmtId="0" fontId="7" fillId="0" borderId="0"/>
    <xf numFmtId="3" fontId="7" fillId="0" borderId="0"/>
    <xf numFmtId="0" fontId="4" fillId="0" borderId="0"/>
    <xf numFmtId="0" fontId="5" fillId="0" borderId="0"/>
    <xf numFmtId="3" fontId="5" fillId="0" borderId="0"/>
    <xf numFmtId="0" fontId="5" fillId="0" borderId="0"/>
    <xf numFmtId="0" fontId="4" fillId="0" borderId="0"/>
    <xf numFmtId="0" fontId="5" fillId="0" borderId="0"/>
    <xf numFmtId="3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13" fillId="0" borderId="0" xfId="0" applyFont="1"/>
    <xf numFmtId="0" fontId="12" fillId="0" borderId="0" xfId="0" applyFont="1" applyFill="1"/>
    <xf numFmtId="0" fontId="13" fillId="0" borderId="0" xfId="0" applyFont="1" applyFill="1"/>
    <xf numFmtId="0" fontId="13" fillId="2" borderId="0" xfId="0" applyFont="1" applyFill="1"/>
    <xf numFmtId="0" fontId="0" fillId="2" borderId="0" xfId="0" applyFill="1"/>
    <xf numFmtId="0" fontId="0" fillId="2" borderId="0" xfId="0" applyFill="1" applyBorder="1"/>
    <xf numFmtId="0" fontId="14" fillId="2" borderId="0" xfId="0" applyFont="1" applyFill="1"/>
    <xf numFmtId="0" fontId="15" fillId="2" borderId="0" xfId="0" applyFont="1" applyFill="1" applyBorder="1"/>
    <xf numFmtId="0" fontId="17" fillId="2" borderId="0" xfId="0" applyFont="1" applyFill="1" applyBorder="1"/>
    <xf numFmtId="0" fontId="16" fillId="0" borderId="0" xfId="1" applyFont="1" applyAlignment="1" applyProtection="1"/>
    <xf numFmtId="0" fontId="12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9" fillId="2" borderId="0" xfId="0" applyFont="1" applyFill="1"/>
    <xf numFmtId="0" fontId="19" fillId="2" borderId="0" xfId="0" applyFont="1" applyFill="1" applyBorder="1"/>
    <xf numFmtId="0" fontId="20" fillId="2" borderId="0" xfId="0" applyFont="1" applyFill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4" fontId="0" fillId="2" borderId="0" xfId="0" applyNumberForma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right" wrapText="1"/>
    </xf>
    <xf numFmtId="2" fontId="15" fillId="2" borderId="0" xfId="0" applyNumberFormat="1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/>
    <xf numFmtId="164" fontId="0" fillId="2" borderId="0" xfId="0" applyNumberFormat="1" applyFill="1" applyBorder="1"/>
    <xf numFmtId="0" fontId="9" fillId="2" borderId="0" xfId="0" applyFont="1" applyFill="1" applyBorder="1"/>
    <xf numFmtId="0" fontId="21" fillId="2" borderId="0" xfId="0" applyFont="1" applyFill="1"/>
    <xf numFmtId="0" fontId="15" fillId="2" borderId="1" xfId="0" applyFont="1" applyFill="1" applyBorder="1" applyAlignment="1">
      <alignment horizontal="right" wrapText="1"/>
    </xf>
    <xf numFmtId="0" fontId="0" fillId="2" borderId="2" xfId="0" applyFill="1" applyBorder="1"/>
    <xf numFmtId="0" fontId="9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right"/>
    </xf>
    <xf numFmtId="165" fontId="14" fillId="2" borderId="0" xfId="0" applyNumberFormat="1" applyFont="1" applyFill="1" applyBorder="1"/>
    <xf numFmtId="0" fontId="14" fillId="2" borderId="0" xfId="0" applyFont="1" applyFill="1" applyBorder="1" applyAlignment="1">
      <alignment horizontal="left"/>
    </xf>
    <xf numFmtId="164" fontId="17" fillId="2" borderId="0" xfId="0" applyNumberFormat="1" applyFont="1" applyFill="1"/>
    <xf numFmtId="0" fontId="22" fillId="2" borderId="0" xfId="1" applyFont="1" applyFill="1" applyAlignment="1" applyProtection="1"/>
    <xf numFmtId="0" fontId="15" fillId="2" borderId="3" xfId="0" applyFont="1" applyFill="1" applyBorder="1"/>
    <xf numFmtId="164" fontId="14" fillId="2" borderId="2" xfId="0" applyNumberFormat="1" applyFont="1" applyFill="1" applyBorder="1"/>
    <xf numFmtId="164" fontId="14" fillId="2" borderId="2" xfId="0" applyNumberFormat="1" applyFont="1" applyFill="1" applyBorder="1" applyAlignment="1">
      <alignment horizontal="right"/>
    </xf>
    <xf numFmtId="164" fontId="15" fillId="2" borderId="3" xfId="0" applyNumberFormat="1" applyFont="1" applyFill="1" applyBorder="1"/>
    <xf numFmtId="164" fontId="14" fillId="2" borderId="0" xfId="0" applyNumberFormat="1" applyFont="1" applyFill="1" applyBorder="1"/>
    <xf numFmtId="0" fontId="14" fillId="2" borderId="2" xfId="0" applyFont="1" applyFill="1" applyBorder="1"/>
    <xf numFmtId="0" fontId="14" fillId="2" borderId="2" xfId="0" applyFont="1" applyFill="1" applyBorder="1" applyAlignment="1">
      <alignment horizontal="center"/>
    </xf>
    <xf numFmtId="0" fontId="23" fillId="2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Border="1"/>
    <xf numFmtId="0" fontId="0" fillId="2" borderId="3" xfId="0" applyFill="1" applyBorder="1"/>
    <xf numFmtId="164" fontId="15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2" xfId="0" applyNumberFormat="1" applyFont="1" applyFill="1" applyBorder="1"/>
    <xf numFmtId="0" fontId="14" fillId="0" borderId="0" xfId="0" applyFont="1"/>
    <xf numFmtId="0" fontId="22" fillId="0" borderId="0" xfId="1" applyFont="1" applyAlignment="1" applyProtection="1">
      <alignment horizontal="left"/>
    </xf>
    <xf numFmtId="0" fontId="22" fillId="0" borderId="0" xfId="1" applyFont="1" applyAlignment="1" applyProtection="1"/>
    <xf numFmtId="0" fontId="14" fillId="0" borderId="0" xfId="0" applyFont="1" applyFill="1"/>
    <xf numFmtId="0" fontId="22" fillId="0" borderId="0" xfId="1" applyFont="1" applyFill="1" applyAlignment="1" applyProtection="1"/>
    <xf numFmtId="0" fontId="24" fillId="2" borderId="0" xfId="0" applyFont="1" applyFill="1"/>
    <xf numFmtId="0" fontId="14" fillId="2" borderId="1" xfId="0" applyFont="1" applyFill="1" applyBorder="1"/>
    <xf numFmtId="0" fontId="14" fillId="2" borderId="0" xfId="0" applyFont="1" applyFill="1" applyAlignment="1">
      <alignment horizontal="right"/>
    </xf>
    <xf numFmtId="164" fontId="14" fillId="2" borderId="0" xfId="0" applyNumberFormat="1" applyFont="1" applyFill="1" applyAlignment="1">
      <alignment horizontal="right"/>
    </xf>
    <xf numFmtId="164" fontId="14" fillId="2" borderId="0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/>
    </xf>
    <xf numFmtId="0" fontId="11" fillId="2" borderId="0" xfId="0" applyFont="1" applyFill="1"/>
    <xf numFmtId="164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25" fillId="2" borderId="3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0" fontId="18" fillId="2" borderId="0" xfId="0" applyFont="1" applyFill="1"/>
    <xf numFmtId="0" fontId="26" fillId="2" borderId="0" xfId="0" applyFont="1" applyFill="1"/>
    <xf numFmtId="0" fontId="26" fillId="2" borderId="2" xfId="0" applyFont="1" applyFill="1" applyBorder="1"/>
    <xf numFmtId="0" fontId="25" fillId="2" borderId="1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right" wrapText="1"/>
    </xf>
    <xf numFmtId="0" fontId="18" fillId="2" borderId="0" xfId="0" applyFont="1" applyFill="1" applyAlignment="1">
      <alignment wrapText="1"/>
    </xf>
    <xf numFmtId="164" fontId="25" fillId="2" borderId="0" xfId="0" applyNumberFormat="1" applyFont="1" applyFill="1" applyBorder="1" applyAlignment="1">
      <alignment horizontal="right"/>
    </xf>
    <xf numFmtId="164" fontId="25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right"/>
    </xf>
    <xf numFmtId="164" fontId="26" fillId="2" borderId="0" xfId="0" applyNumberFormat="1" applyFont="1" applyFill="1" applyBorder="1"/>
    <xf numFmtId="164" fontId="26" fillId="2" borderId="2" xfId="0" applyNumberFormat="1" applyFont="1" applyFill="1" applyBorder="1" applyAlignment="1">
      <alignment horizontal="right"/>
    </xf>
    <xf numFmtId="0" fontId="24" fillId="2" borderId="0" xfId="0" applyFont="1" applyFill="1" applyBorder="1"/>
    <xf numFmtId="0" fontId="26" fillId="2" borderId="0" xfId="0" applyFont="1" applyFill="1" applyAlignment="1">
      <alignment wrapText="1"/>
    </xf>
    <xf numFmtId="164" fontId="25" fillId="2" borderId="3" xfId="0" applyNumberFormat="1" applyFont="1" applyFill="1" applyBorder="1" applyAlignment="1">
      <alignment horizontal="right"/>
    </xf>
    <xf numFmtId="0" fontId="30" fillId="2" borderId="0" xfId="0" applyFont="1" applyFill="1"/>
    <xf numFmtId="0" fontId="25" fillId="2" borderId="0" xfId="0" applyFont="1" applyFill="1"/>
    <xf numFmtId="0" fontId="2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9" fillId="2" borderId="0" xfId="1" applyFont="1" applyFill="1" applyAlignment="1" applyProtection="1"/>
    <xf numFmtId="0" fontId="31" fillId="2" borderId="0" xfId="0" applyFont="1" applyFill="1" applyBorder="1"/>
    <xf numFmtId="164" fontId="24" fillId="2" borderId="0" xfId="0" applyNumberFormat="1" applyFont="1" applyFill="1" applyBorder="1"/>
    <xf numFmtId="0" fontId="33" fillId="2" borderId="0" xfId="0" applyFont="1" applyFill="1"/>
    <xf numFmtId="0" fontId="33" fillId="2" borderId="0" xfId="0" applyFont="1" applyFill="1" applyBorder="1"/>
    <xf numFmtId="0" fontId="31" fillId="2" borderId="0" xfId="0" applyFont="1" applyFill="1"/>
    <xf numFmtId="0" fontId="0" fillId="0" borderId="0" xfId="0" applyFont="1" applyFill="1" applyBorder="1"/>
    <xf numFmtId="0" fontId="10" fillId="2" borderId="0" xfId="1" applyFont="1" applyFill="1" applyAlignment="1" applyProtection="1"/>
    <xf numFmtId="0" fontId="7" fillId="2" borderId="0" xfId="3" applyFill="1"/>
    <xf numFmtId="0" fontId="7" fillId="2" borderId="0" xfId="3" applyFill="1" applyBorder="1"/>
    <xf numFmtId="0" fontId="7" fillId="2" borderId="0" xfId="3" applyFont="1" applyFill="1"/>
    <xf numFmtId="0" fontId="7" fillId="2" borderId="0" xfId="3" applyFont="1" applyFill="1" applyBorder="1"/>
    <xf numFmtId="0" fontId="15" fillId="2" borderId="0" xfId="3" applyFont="1" applyFill="1" applyBorder="1"/>
    <xf numFmtId="164" fontId="7" fillId="2" borderId="2" xfId="3" applyNumberFormat="1" applyFont="1" applyFill="1" applyBorder="1"/>
    <xf numFmtId="164" fontId="7" fillId="2" borderId="2" xfId="3" applyNumberFormat="1" applyFont="1" applyFill="1" applyBorder="1" applyAlignment="1">
      <alignment horizontal="right"/>
    </xf>
    <xf numFmtId="164" fontId="15" fillId="2" borderId="3" xfId="3" applyNumberFormat="1" applyFont="1" applyFill="1" applyBorder="1"/>
    <xf numFmtId="0" fontId="7" fillId="2" borderId="0" xfId="3" applyFont="1" applyFill="1" applyBorder="1" applyAlignment="1">
      <alignment horizontal="left"/>
    </xf>
    <xf numFmtId="164" fontId="7" fillId="2" borderId="0" xfId="3" applyNumberFormat="1" applyFont="1" applyFill="1" applyBorder="1"/>
    <xf numFmtId="0" fontId="13" fillId="2" borderId="0" xfId="3" applyFont="1" applyFill="1" applyBorder="1"/>
    <xf numFmtId="0" fontId="7" fillId="2" borderId="2" xfId="3" applyFont="1" applyFill="1" applyBorder="1" applyAlignment="1">
      <alignment horizontal="left"/>
    </xf>
    <xf numFmtId="0" fontId="7" fillId="0" borderId="0" xfId="3" applyFill="1" applyBorder="1"/>
    <xf numFmtId="0" fontId="7" fillId="0" borderId="0" xfId="3" applyFill="1"/>
    <xf numFmtId="0" fontId="7" fillId="0" borderId="0" xfId="3" applyFill="1" applyBorder="1" applyAlignment="1">
      <alignment horizontal="right" wrapText="1"/>
    </xf>
    <xf numFmtId="164" fontId="7" fillId="0" borderId="0" xfId="3" applyNumberFormat="1" applyFill="1" applyBorder="1"/>
    <xf numFmtId="0" fontId="7" fillId="0" borderId="0" xfId="0" applyFont="1"/>
    <xf numFmtId="0" fontId="12" fillId="2" borderId="0" xfId="0" applyFont="1" applyFill="1" applyAlignment="1">
      <alignment wrapText="1"/>
    </xf>
    <xf numFmtId="0" fontId="5" fillId="0" borderId="0" xfId="0" applyFont="1"/>
    <xf numFmtId="0" fontId="5" fillId="0" borderId="0" xfId="0" applyFont="1" applyFill="1"/>
    <xf numFmtId="0" fontId="34" fillId="2" borderId="0" xfId="1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/>
    <xf numFmtId="0" fontId="10" fillId="0" borderId="0" xfId="1" applyFont="1" applyAlignment="1" applyProtection="1"/>
    <xf numFmtId="164" fontId="26" fillId="2" borderId="2" xfId="0" applyNumberFormat="1" applyFont="1" applyFill="1" applyBorder="1"/>
    <xf numFmtId="0" fontId="34" fillId="2" borderId="0" xfId="15" applyFont="1" applyFill="1" applyBorder="1"/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/>
    <xf numFmtId="164" fontId="14" fillId="2" borderId="0" xfId="0" applyNumberFormat="1" applyFont="1" applyFill="1"/>
    <xf numFmtId="164" fontId="14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 wrapText="1"/>
    </xf>
    <xf numFmtId="164" fontId="14" fillId="2" borderId="3" xfId="0" applyNumberFormat="1" applyFont="1" applyFill="1" applyBorder="1"/>
    <xf numFmtId="0" fontId="5" fillId="2" borderId="0" xfId="0" applyFont="1" applyFill="1" applyBorder="1" applyAlignment="1">
      <alignment horizontal="left" wrapText="1"/>
    </xf>
    <xf numFmtId="164" fontId="0" fillId="2" borderId="0" xfId="0" applyNumberFormat="1" applyFill="1"/>
    <xf numFmtId="0" fontId="26" fillId="3" borderId="0" xfId="0" applyFont="1" applyFill="1" applyBorder="1"/>
    <xf numFmtId="0" fontId="18" fillId="3" borderId="0" xfId="0" applyFont="1" applyFill="1"/>
    <xf numFmtId="0" fontId="18" fillId="3" borderId="0" xfId="0" applyFont="1" applyFill="1" applyAlignment="1">
      <alignment wrapText="1"/>
    </xf>
    <xf numFmtId="0" fontId="26" fillId="3" borderId="0" xfId="0" applyFont="1" applyFill="1"/>
    <xf numFmtId="0" fontId="34" fillId="3" borderId="0" xfId="5" applyFont="1" applyFill="1" applyBorder="1"/>
    <xf numFmtId="164" fontId="34" fillId="3" borderId="0" xfId="5" applyNumberFormat="1" applyFont="1" applyFill="1" applyBorder="1" applyAlignment="1">
      <alignment horizontal="right"/>
    </xf>
    <xf numFmtId="164" fontId="34" fillId="3" borderId="0" xfId="4" applyNumberFormat="1" applyFont="1" applyFill="1" applyBorder="1"/>
    <xf numFmtId="0" fontId="0" fillId="3" borderId="0" xfId="0" applyFill="1" applyAlignment="1">
      <alignment horizontal="left"/>
    </xf>
    <xf numFmtId="0" fontId="20" fillId="3" borderId="0" xfId="0" applyFont="1" applyFill="1"/>
    <xf numFmtId="0" fontId="0" fillId="3" borderId="0" xfId="0" applyFill="1"/>
    <xf numFmtId="0" fontId="24" fillId="3" borderId="0" xfId="0" applyFont="1" applyFill="1"/>
    <xf numFmtId="0" fontId="33" fillId="3" borderId="0" xfId="0" applyFont="1" applyFill="1"/>
    <xf numFmtId="0" fontId="26" fillId="3" borderId="0" xfId="0" applyFont="1" applyFill="1" applyAlignment="1">
      <alignment wrapText="1"/>
    </xf>
    <xf numFmtId="0" fontId="30" fillId="3" borderId="0" xfId="0" applyFont="1" applyFill="1"/>
    <xf numFmtId="0" fontId="25" fillId="3" borderId="0" xfId="0" applyFont="1" applyFill="1"/>
    <xf numFmtId="164" fontId="34" fillId="3" borderId="0" xfId="10" applyNumberFormat="1" applyFont="1" applyFill="1" applyBorder="1" applyAlignment="1">
      <alignment horizontal="right"/>
    </xf>
    <xf numFmtId="164" fontId="34" fillId="3" borderId="0" xfId="11" applyNumberFormat="1" applyFont="1" applyFill="1"/>
    <xf numFmtId="0" fontId="21" fillId="3" borderId="0" xfId="0" applyFont="1" applyFill="1"/>
    <xf numFmtId="0" fontId="19" fillId="3" borderId="0" xfId="0" applyFont="1" applyFill="1"/>
    <xf numFmtId="0" fontId="17" fillId="3" borderId="0" xfId="0" applyFont="1" applyFill="1"/>
    <xf numFmtId="0" fontId="34" fillId="3" borderId="0" xfId="21" applyFont="1" applyFill="1" applyBorder="1"/>
    <xf numFmtId="164" fontId="34" fillId="3" borderId="0" xfId="22" applyNumberFormat="1" applyFont="1" applyFill="1" applyBorder="1" applyAlignment="1">
      <alignment horizontal="right"/>
    </xf>
    <xf numFmtId="164" fontId="34" fillId="3" borderId="0" xfId="29" applyNumberFormat="1" applyFont="1" applyFill="1"/>
    <xf numFmtId="0" fontId="29" fillId="3" borderId="0" xfId="30" applyFont="1" applyFill="1" applyAlignment="1" applyProtection="1"/>
    <xf numFmtId="3" fontId="11" fillId="3" borderId="0" xfId="5" applyNumberFormat="1" applyFont="1" applyFill="1" applyAlignment="1">
      <alignment vertical="top" wrapText="1"/>
    </xf>
    <xf numFmtId="0" fontId="11" fillId="3" borderId="0" xfId="5" applyFont="1" applyFill="1"/>
    <xf numFmtId="3" fontId="11" fillId="3" borderId="0" xfId="5" applyNumberFormat="1" applyFont="1" applyFill="1" applyAlignment="1">
      <alignment horizontal="left" vertical="top" wrapText="1"/>
    </xf>
    <xf numFmtId="164" fontId="34" fillId="3" borderId="0" xfId="15" applyNumberFormat="1" applyFont="1" applyFill="1" applyBorder="1" applyAlignment="1">
      <alignment horizontal="right"/>
    </xf>
    <xf numFmtId="164" fontId="34" fillId="3" borderId="0" xfId="18" applyNumberFormat="1" applyFont="1" applyFill="1"/>
    <xf numFmtId="0" fontId="29" fillId="3" borderId="0" xfId="30" applyFont="1" applyFill="1" applyAlignment="1" applyProtection="1"/>
    <xf numFmtId="3" fontId="11" fillId="3" borderId="0" xfId="5" applyNumberFormat="1" applyFont="1" applyFill="1" applyAlignment="1">
      <alignment horizontal="left" vertical="top" wrapText="1"/>
    </xf>
    <xf numFmtId="0" fontId="12" fillId="2" borderId="0" xfId="0" applyFont="1" applyFill="1" applyAlignment="1">
      <alignment wrapText="1"/>
    </xf>
    <xf numFmtId="0" fontId="29" fillId="3" borderId="0" xfId="30" applyFont="1" applyFill="1" applyAlignment="1" applyProtection="1"/>
    <xf numFmtId="3" fontId="11" fillId="3" borderId="0" xfId="5" applyNumberFormat="1" applyFont="1" applyFill="1" applyAlignment="1">
      <alignment horizontal="left" vertical="top" wrapText="1"/>
    </xf>
    <xf numFmtId="0" fontId="15" fillId="0" borderId="0" xfId="0" applyFont="1" applyFill="1"/>
    <xf numFmtId="0" fontId="31" fillId="2" borderId="0" xfId="3" applyFont="1" applyFill="1" applyBorder="1"/>
    <xf numFmtId="0" fontId="11" fillId="2" borderId="0" xfId="3" applyFont="1" applyFill="1"/>
    <xf numFmtId="0" fontId="12" fillId="0" borderId="0" xfId="0" applyFont="1" applyAlignment="1">
      <alignment horizontal="left"/>
    </xf>
    <xf numFmtId="0" fontId="10" fillId="0" borderId="0" xfId="1" applyFill="1" applyAlignment="1" applyProtection="1">
      <alignment horizontal="left"/>
    </xf>
    <xf numFmtId="0" fontId="10" fillId="0" borderId="0" xfId="1" applyFont="1" applyAlignment="1" applyProtection="1">
      <alignment horizontal="left"/>
    </xf>
    <xf numFmtId="0" fontId="22" fillId="0" borderId="0" xfId="1" applyFont="1" applyAlignment="1" applyProtection="1">
      <alignment horizontal="left"/>
    </xf>
    <xf numFmtId="0" fontId="10" fillId="0" borderId="0" xfId="1" applyAlignment="1" applyProtection="1">
      <alignment horizontal="left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0" fillId="2" borderId="0" xfId="1" applyFont="1" applyFill="1" applyAlignment="1" applyProtection="1">
      <alignment horizontal="left"/>
    </xf>
    <xf numFmtId="0" fontId="12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29" fillId="3" borderId="0" xfId="30" applyFont="1" applyFill="1" applyAlignment="1" applyProtection="1"/>
    <xf numFmtId="3" fontId="11" fillId="3" borderId="0" xfId="5" applyNumberFormat="1" applyFont="1" applyFill="1" applyAlignment="1">
      <alignment horizontal="left" vertical="top" wrapText="1"/>
    </xf>
    <xf numFmtId="0" fontId="24" fillId="2" borderId="0" xfId="0" applyFont="1" applyFill="1" applyAlignment="1">
      <alignment wrapText="1"/>
    </xf>
    <xf numFmtId="164" fontId="14" fillId="2" borderId="3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164" fontId="7" fillId="2" borderId="0" xfId="3" applyNumberFormat="1" applyFont="1" applyFill="1" applyBorder="1" applyAlignment="1">
      <alignment horizontal="center"/>
    </xf>
    <xf numFmtId="164" fontId="7" fillId="2" borderId="3" xfId="3" applyNumberFormat="1" applyFont="1" applyFill="1" applyBorder="1" applyAlignment="1">
      <alignment horizontal="center"/>
    </xf>
    <xf numFmtId="0" fontId="12" fillId="2" borderId="0" xfId="3" applyFont="1" applyFill="1"/>
    <xf numFmtId="0" fontId="10" fillId="2" borderId="0" xfId="1" applyFont="1" applyFill="1" applyAlignment="1" applyProtection="1"/>
    <xf numFmtId="0" fontId="15" fillId="2" borderId="3" xfId="3" applyFont="1" applyFill="1" applyBorder="1" applyAlignment="1">
      <alignment vertical="top"/>
    </xf>
    <xf numFmtId="0" fontId="15" fillId="2" borderId="0" xfId="3" applyFont="1" applyFill="1" applyBorder="1" applyAlignment="1">
      <alignment vertical="top"/>
    </xf>
    <xf numFmtId="0" fontId="15" fillId="2" borderId="2" xfId="3" applyFont="1" applyFill="1" applyBorder="1" applyAlignment="1">
      <alignment vertical="top"/>
    </xf>
    <xf numFmtId="0" fontId="11" fillId="0" borderId="0" xfId="3" applyFont="1" applyFill="1"/>
    <xf numFmtId="0" fontId="10" fillId="2" borderId="0" xfId="1" applyFont="1" applyFill="1" applyBorder="1" applyAlignment="1" applyProtection="1">
      <alignment horizontal="right"/>
    </xf>
    <xf numFmtId="0" fontId="25" fillId="2" borderId="1" xfId="0" applyFont="1" applyFill="1" applyBorder="1" applyAlignment="1">
      <alignment horizontal="center" wrapText="1"/>
    </xf>
    <xf numFmtId="0" fontId="10" fillId="2" borderId="2" xfId="1" applyFont="1" applyFill="1" applyBorder="1" applyAlignment="1" applyProtection="1">
      <alignment horizontal="right"/>
    </xf>
    <xf numFmtId="0" fontId="29" fillId="2" borderId="0" xfId="1" applyFont="1" applyFill="1" applyAlignment="1" applyProtection="1">
      <alignment horizontal="left"/>
    </xf>
    <xf numFmtId="0" fontId="2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25" fillId="2" borderId="3" xfId="0" applyFont="1" applyFill="1" applyBorder="1" applyAlignment="1">
      <alignment horizontal="center"/>
    </xf>
    <xf numFmtId="0" fontId="11" fillId="2" borderId="0" xfId="1" applyFont="1" applyFill="1" applyAlignment="1" applyProtection="1">
      <alignment horizontal="left"/>
    </xf>
    <xf numFmtId="0" fontId="11" fillId="2" borderId="0" xfId="0" applyFont="1" applyFill="1"/>
    <xf numFmtId="0" fontId="24" fillId="2" borderId="0" xfId="0" applyFont="1" applyFill="1"/>
    <xf numFmtId="0" fontId="10" fillId="0" borderId="0" xfId="1" applyFont="1" applyAlignment="1" applyProtection="1">
      <alignment horizontal="right"/>
    </xf>
    <xf numFmtId="0" fontId="12" fillId="2" borderId="0" xfId="0" applyFont="1" applyFill="1" applyBorder="1" applyAlignment="1">
      <alignment wrapText="1"/>
    </xf>
  </cellXfs>
  <cellStyles count="31">
    <cellStyle name="Hyperlink" xfId="1" builtinId="8"/>
    <cellStyle name="Hyperlink 2" xfId="30"/>
    <cellStyle name="Normal" xfId="0" builtinId="0"/>
    <cellStyle name="Normal 2" xfId="3"/>
    <cellStyle name="Normal 2 2" xfId="10"/>
    <cellStyle name="Normal 3" xfId="5"/>
    <cellStyle name="Normal 3 2" xfId="8"/>
    <cellStyle name="Normal 3 3" xfId="12"/>
    <cellStyle name="Normal 4" xfId="4"/>
    <cellStyle name="Normal 4 2" xfId="11"/>
    <cellStyle name="Normal 4 2 2" xfId="18"/>
    <cellStyle name="Normal 4 2 2 2" xfId="29"/>
    <cellStyle name="Normal 4 2 3" xfId="25"/>
    <cellStyle name="Normal 4 3" xfId="16"/>
    <cellStyle name="Normal 4 3 2" xfId="27"/>
    <cellStyle name="Normal 4 4" xfId="23"/>
    <cellStyle name="Normal 5" xfId="7"/>
    <cellStyle name="Normal 5 2" xfId="17"/>
    <cellStyle name="Normal 5 2 2" xfId="28"/>
    <cellStyle name="Normal 5 3" xfId="24"/>
    <cellStyle name="Normal 6" xfId="15"/>
    <cellStyle name="Normal 6 2" xfId="19"/>
    <cellStyle name="Normal 7" xfId="14"/>
    <cellStyle name="Normal 7 2" xfId="26"/>
    <cellStyle name="Normal 8" xfId="21"/>
    <cellStyle name="Normal 8 2" xfId="22"/>
    <cellStyle name="Normal 9" xfId="20"/>
    <cellStyle name="Normal10" xfId="2"/>
    <cellStyle name="Normal10 2" xfId="6"/>
    <cellStyle name="Normal10 2 2" xfId="13"/>
    <cellStyle name="Normal10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5.xml"/><Relationship Id="rId18" Type="http://schemas.openxmlformats.org/officeDocument/2006/relationships/worksheet" Target="worksheets/sheet11.xml"/><Relationship Id="rId26" Type="http://schemas.openxmlformats.org/officeDocument/2006/relationships/worksheet" Target="worksheets/sheet15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2.xml"/><Relationship Id="rId21" Type="http://schemas.openxmlformats.org/officeDocument/2006/relationships/chartsheet" Target="chartsheets/sheet9.xml"/><Relationship Id="rId34" Type="http://schemas.openxmlformats.org/officeDocument/2006/relationships/worksheet" Target="worksheets/sheet18.xml"/><Relationship Id="rId42" Type="http://schemas.openxmlformats.org/officeDocument/2006/relationships/sharedStrings" Target="sharedStrings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8.xml"/><Relationship Id="rId17" Type="http://schemas.openxmlformats.org/officeDocument/2006/relationships/chartsheet" Target="chartsheets/sheet7.xml"/><Relationship Id="rId25" Type="http://schemas.openxmlformats.org/officeDocument/2006/relationships/chartsheet" Target="chartsheets/sheet11.xml"/><Relationship Id="rId33" Type="http://schemas.openxmlformats.org/officeDocument/2006/relationships/chartsheet" Target="chartsheets/sheet16.xml"/><Relationship Id="rId38" Type="http://schemas.openxmlformats.org/officeDocument/2006/relationships/externalLink" Target="externalLinks/externalLink2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0.xml"/><Relationship Id="rId20" Type="http://schemas.openxmlformats.org/officeDocument/2006/relationships/worksheet" Target="worksheets/sheet12.xml"/><Relationship Id="rId29" Type="http://schemas.openxmlformats.org/officeDocument/2006/relationships/worksheet" Target="worksheets/sheet16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7.xml"/><Relationship Id="rId24" Type="http://schemas.openxmlformats.org/officeDocument/2006/relationships/worksheet" Target="worksheets/sheet14.xml"/><Relationship Id="rId32" Type="http://schemas.openxmlformats.org/officeDocument/2006/relationships/worksheet" Target="worksheets/sheet17.xml"/><Relationship Id="rId37" Type="http://schemas.openxmlformats.org/officeDocument/2006/relationships/externalLink" Target="externalLinks/externalLink1.xml"/><Relationship Id="rId40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6.xml"/><Relationship Id="rId23" Type="http://schemas.openxmlformats.org/officeDocument/2006/relationships/chartsheet" Target="chartsheets/sheet10.xml"/><Relationship Id="rId28" Type="http://schemas.openxmlformats.org/officeDocument/2006/relationships/chartsheet" Target="chartsheets/sheet13.xml"/><Relationship Id="rId36" Type="http://schemas.openxmlformats.org/officeDocument/2006/relationships/worksheet" Target="worksheets/sheet19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8.xml"/><Relationship Id="rId31" Type="http://schemas.openxmlformats.org/officeDocument/2006/relationships/chartsheet" Target="chartsheets/sheet1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9.xml"/><Relationship Id="rId22" Type="http://schemas.openxmlformats.org/officeDocument/2006/relationships/worksheet" Target="worksheets/sheet13.xml"/><Relationship Id="rId27" Type="http://schemas.openxmlformats.org/officeDocument/2006/relationships/chartsheet" Target="chartsheets/sheet12.xml"/><Relationship Id="rId30" Type="http://schemas.openxmlformats.org/officeDocument/2006/relationships/chartsheet" Target="chartsheets/sheet14.xml"/><Relationship Id="rId35" Type="http://schemas.openxmlformats.org/officeDocument/2006/relationships/chartsheet" Target="chartsheets/sheet17.xml"/><Relationship Id="rId43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59462254395042E-2"/>
          <c:y val="9.322039290543227E-2"/>
          <c:w val="0.88624612202688724"/>
          <c:h val="0.69152542372881354"/>
        </c:manualLayout>
      </c:layout>
      <c:lineChart>
        <c:grouping val="standard"/>
        <c:varyColors val="0"/>
        <c:ser>
          <c:idx val="1"/>
          <c:order val="0"/>
          <c:tx>
            <c:v>female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 data'!$A$5:$A$36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1 data'!$C$5:$C$36</c:f>
              <c:numCache>
                <c:formatCode>0.0</c:formatCode>
                <c:ptCount val="32"/>
                <c:pt idx="0">
                  <c:v>75.31</c:v>
                </c:pt>
                <c:pt idx="1">
                  <c:v>75.47</c:v>
                </c:pt>
                <c:pt idx="2">
                  <c:v>75.62</c:v>
                </c:pt>
                <c:pt idx="3">
                  <c:v>75.819999999999993</c:v>
                </c:pt>
                <c:pt idx="4">
                  <c:v>76</c:v>
                </c:pt>
                <c:pt idx="5">
                  <c:v>76.209999999999994</c:v>
                </c:pt>
                <c:pt idx="6">
                  <c:v>76.47</c:v>
                </c:pt>
                <c:pt idx="7">
                  <c:v>76.5</c:v>
                </c:pt>
                <c:pt idx="8">
                  <c:v>76.599999999999994</c:v>
                </c:pt>
                <c:pt idx="9">
                  <c:v>76.739999999999995</c:v>
                </c:pt>
                <c:pt idx="10">
                  <c:v>77.11</c:v>
                </c:pt>
                <c:pt idx="11">
                  <c:v>77.12</c:v>
                </c:pt>
                <c:pt idx="12">
                  <c:v>77.31</c:v>
                </c:pt>
                <c:pt idx="13">
                  <c:v>77.44</c:v>
                </c:pt>
                <c:pt idx="14">
                  <c:v>77.73</c:v>
                </c:pt>
                <c:pt idx="15">
                  <c:v>77.849999999999994</c:v>
                </c:pt>
                <c:pt idx="16">
                  <c:v>78.040000000000006</c:v>
                </c:pt>
                <c:pt idx="17">
                  <c:v>78.180000000000007</c:v>
                </c:pt>
                <c:pt idx="18">
                  <c:v>78.349999999999994</c:v>
                </c:pt>
                <c:pt idx="19">
                  <c:v>78.56</c:v>
                </c:pt>
                <c:pt idx="20">
                  <c:v>78.78</c:v>
                </c:pt>
                <c:pt idx="21">
                  <c:v>78.86</c:v>
                </c:pt>
                <c:pt idx="22">
                  <c:v>79.05</c:v>
                </c:pt>
                <c:pt idx="23">
                  <c:v>79.239999999999995</c:v>
                </c:pt>
                <c:pt idx="24">
                  <c:v>79.540000000000006</c:v>
                </c:pt>
                <c:pt idx="25">
                  <c:v>79.680000000000007</c:v>
                </c:pt>
                <c:pt idx="26">
                  <c:v>79.83</c:v>
                </c:pt>
                <c:pt idx="27">
                  <c:v>80.05</c:v>
                </c:pt>
                <c:pt idx="28">
                  <c:v>80.31</c:v>
                </c:pt>
                <c:pt idx="29">
                  <c:v>80.62</c:v>
                </c:pt>
                <c:pt idx="30">
                  <c:v>80.75</c:v>
                </c:pt>
                <c:pt idx="31">
                  <c:v>80.89</c:v>
                </c:pt>
              </c:numCache>
            </c:numRef>
          </c:val>
          <c:smooth val="0"/>
        </c:ser>
        <c:ser>
          <c:idx val="4"/>
          <c:order val="1"/>
          <c:tx>
            <c:v>male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 data'!$A$5:$A$36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1 data'!$B$5:$B$36</c:f>
              <c:numCache>
                <c:formatCode>0.0</c:formatCode>
                <c:ptCount val="32"/>
                <c:pt idx="0">
                  <c:v>69.11</c:v>
                </c:pt>
                <c:pt idx="1">
                  <c:v>69.34</c:v>
                </c:pt>
                <c:pt idx="2">
                  <c:v>69.599999999999994</c:v>
                </c:pt>
                <c:pt idx="3">
                  <c:v>69.87</c:v>
                </c:pt>
                <c:pt idx="4">
                  <c:v>70.010000000000005</c:v>
                </c:pt>
                <c:pt idx="5">
                  <c:v>70.209999999999994</c:v>
                </c:pt>
                <c:pt idx="6">
                  <c:v>70.349999999999994</c:v>
                </c:pt>
                <c:pt idx="7">
                  <c:v>70.55</c:v>
                </c:pt>
                <c:pt idx="8">
                  <c:v>70.760000000000005</c:v>
                </c:pt>
                <c:pt idx="9">
                  <c:v>71.06</c:v>
                </c:pt>
                <c:pt idx="10">
                  <c:v>71.38</c:v>
                </c:pt>
                <c:pt idx="11">
                  <c:v>71.47</c:v>
                </c:pt>
                <c:pt idx="12">
                  <c:v>71.7</c:v>
                </c:pt>
                <c:pt idx="13">
                  <c:v>71.88</c:v>
                </c:pt>
                <c:pt idx="14">
                  <c:v>72.08</c:v>
                </c:pt>
                <c:pt idx="15">
                  <c:v>72.23</c:v>
                </c:pt>
                <c:pt idx="16">
                  <c:v>72.400000000000006</c:v>
                </c:pt>
                <c:pt idx="17">
                  <c:v>72.64</c:v>
                </c:pt>
                <c:pt idx="18">
                  <c:v>72.84</c:v>
                </c:pt>
                <c:pt idx="19">
                  <c:v>73.099999999999994</c:v>
                </c:pt>
                <c:pt idx="20">
                  <c:v>73.31</c:v>
                </c:pt>
                <c:pt idx="21">
                  <c:v>73.5</c:v>
                </c:pt>
                <c:pt idx="22">
                  <c:v>73.78</c:v>
                </c:pt>
                <c:pt idx="23">
                  <c:v>74.22</c:v>
                </c:pt>
                <c:pt idx="24">
                  <c:v>74.59</c:v>
                </c:pt>
                <c:pt idx="25">
                  <c:v>74.790000000000006</c:v>
                </c:pt>
                <c:pt idx="26">
                  <c:v>74.989999999999995</c:v>
                </c:pt>
                <c:pt idx="27">
                  <c:v>75.34</c:v>
                </c:pt>
                <c:pt idx="28">
                  <c:v>75.8</c:v>
                </c:pt>
                <c:pt idx="29">
                  <c:v>76.209999999999994</c:v>
                </c:pt>
                <c:pt idx="30">
                  <c:v>76.510000000000005</c:v>
                </c:pt>
                <c:pt idx="31">
                  <c:v>76.77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63840"/>
        <c:axId val="95365760"/>
      </c:lineChart>
      <c:catAx>
        <c:axId val="9536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0224060668734916"/>
              <c:y val="0.89491520630628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657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5365760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2.1371940710099964E-2"/>
              <c:y val="0.408474597241001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63840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49706997587039"/>
          <c:y val="0.93957846178318616"/>
          <c:w val="0.31023784901758017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2554291623578"/>
          <c:y val="0.11355932203389831"/>
          <c:w val="0.81489141675284382"/>
          <c:h val="0.78813559322033899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6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6 data'!$J$7:$J$12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 6 data'!$K$7:$K$12</c:f>
              <c:numCache>
                <c:formatCode>0.0</c:formatCode>
                <c:ptCount val="6"/>
                <c:pt idx="0">
                  <c:v>75.410389246990945</c:v>
                </c:pt>
                <c:pt idx="1">
                  <c:v>76.267143749984868</c:v>
                </c:pt>
                <c:pt idx="2">
                  <c:v>76.435440243435721</c:v>
                </c:pt>
                <c:pt idx="3">
                  <c:v>77.5712413851017</c:v>
                </c:pt>
                <c:pt idx="4">
                  <c:v>78.887010243068204</c:v>
                </c:pt>
                <c:pt idx="5">
                  <c:v>78.840574593316134</c:v>
                </c:pt>
              </c:numCache>
            </c:numRef>
          </c:val>
        </c:ser>
        <c:ser>
          <c:idx val="8"/>
          <c:order val="1"/>
          <c:tx>
            <c:strRef>
              <c:f>'Fig 6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strRef>
              <c:f>'Fig 6 data'!$J$7:$J$12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 6 data'!$L$7:$L$12</c:f>
              <c:numCache>
                <c:formatCode>0.0</c:formatCode>
                <c:ptCount val="6"/>
                <c:pt idx="0">
                  <c:v>0.30950606839340367</c:v>
                </c:pt>
                <c:pt idx="1">
                  <c:v>1.0041304644836657</c:v>
                </c:pt>
                <c:pt idx="2">
                  <c:v>0.34726804623090857</c:v>
                </c:pt>
                <c:pt idx="3">
                  <c:v>0.62546473282395709</c:v>
                </c:pt>
                <c:pt idx="4">
                  <c:v>0.52077235671609401</c:v>
                </c:pt>
                <c:pt idx="5">
                  <c:v>0.73710235778486322</c:v>
                </c:pt>
              </c:numCache>
            </c:numRef>
          </c:val>
        </c:ser>
        <c:ser>
          <c:idx val="9"/>
          <c:order val="2"/>
          <c:tx>
            <c:strRef>
              <c:f>'Fig 6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6 data'!$J$7:$J$12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 6 data'!$M$7:$M$12</c:f>
              <c:numCache>
                <c:formatCode>0.0</c:formatCode>
                <c:ptCount val="6"/>
                <c:pt idx="0">
                  <c:v>4.4340194271727</c:v>
                </c:pt>
                <c:pt idx="1">
                  <c:v>3.4883254200332345</c:v>
                </c:pt>
                <c:pt idx="2">
                  <c:v>3.6635165909397074</c:v>
                </c:pt>
                <c:pt idx="3">
                  <c:v>2.9667015390865146</c:v>
                </c:pt>
                <c:pt idx="4">
                  <c:v>2.8279864369085175</c:v>
                </c:pt>
                <c:pt idx="5">
                  <c:v>2.6844522198258005</c:v>
                </c:pt>
              </c:numCache>
            </c:numRef>
          </c:val>
        </c:ser>
        <c:ser>
          <c:idx val="10"/>
          <c:order val="3"/>
          <c:tx>
            <c:strRef>
              <c:f>'Fig 6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'Fig 6 data'!$J$7:$J$12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 6 data'!$N$7:$N$12</c:f>
              <c:numCache>
                <c:formatCode>0.0</c:formatCode>
                <c:ptCount val="6"/>
                <c:pt idx="0">
                  <c:v>0.28022711222001817</c:v>
                </c:pt>
                <c:pt idx="1">
                  <c:v>0.85735892813616488</c:v>
                </c:pt>
                <c:pt idx="2">
                  <c:v>0.30459001178451217</c:v>
                </c:pt>
                <c:pt idx="3">
                  <c:v>0.57500455391166838</c:v>
                </c:pt>
                <c:pt idx="4">
                  <c:v>0.48198958713555839</c:v>
                </c:pt>
                <c:pt idx="5">
                  <c:v>0.672793118098582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113897856"/>
        <c:axId val="113899392"/>
      </c:barChart>
      <c:catAx>
        <c:axId val="1138978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9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99392"/>
        <c:scaling>
          <c:orientation val="minMax"/>
          <c:max val="85"/>
          <c:min val="7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Years</a:t>
                </a:r>
              </a:p>
            </c:rich>
          </c:tx>
          <c:layout>
            <c:manualLayout>
              <c:xMode val="edge"/>
              <c:yMode val="edge"/>
              <c:x val="0.54395036194415713"/>
              <c:y val="0.950847457627118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9785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733195449848E-2"/>
          <c:y val="0.15254237288135594"/>
          <c:w val="0.85418821096173736"/>
          <c:h val="0.75254237288135595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7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'Fig 7 data'!$J$7:$J$16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data'!$K$7:$K$16</c:f>
              <c:numCache>
                <c:formatCode>0.0</c:formatCode>
                <c:ptCount val="10"/>
                <c:pt idx="0">
                  <c:v>69.579164520124337</c:v>
                </c:pt>
                <c:pt idx="1">
                  <c:v>72.657090519705037</c:v>
                </c:pt>
                <c:pt idx="2">
                  <c:v>73.713472598391292</c:v>
                </c:pt>
                <c:pt idx="3">
                  <c:v>75.447216771387488</c:v>
                </c:pt>
                <c:pt idx="4">
                  <c:v>76.437605176901826</c:v>
                </c:pt>
                <c:pt idx="5">
                  <c:v>77.707507880908494</c:v>
                </c:pt>
                <c:pt idx="6">
                  <c:v>78.927174643742688</c:v>
                </c:pt>
                <c:pt idx="7">
                  <c:v>79.606349723235908</c:v>
                </c:pt>
                <c:pt idx="8">
                  <c:v>80.65271467072165</c:v>
                </c:pt>
                <c:pt idx="9">
                  <c:v>82.111504492917362</c:v>
                </c:pt>
              </c:numCache>
            </c:numRef>
          </c:val>
        </c:ser>
        <c:ser>
          <c:idx val="8"/>
          <c:order val="1"/>
          <c:tx>
            <c:strRef>
              <c:f>'Fig 7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'Fig 7 data'!$J$7:$J$16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data'!$L$7:$L$16</c:f>
              <c:numCache>
                <c:formatCode>0.0</c:formatCode>
                <c:ptCount val="10"/>
                <c:pt idx="0">
                  <c:v>0.64589247876639888</c:v>
                </c:pt>
                <c:pt idx="1">
                  <c:v>0.62692761455005552</c:v>
                </c:pt>
                <c:pt idx="2">
                  <c:v>0.63125787704899494</c:v>
                </c:pt>
                <c:pt idx="3">
                  <c:v>0.58816423944054463</c:v>
                </c:pt>
                <c:pt idx="4">
                  <c:v>0.58286653450014114</c:v>
                </c:pt>
                <c:pt idx="5">
                  <c:v>0.56072227314777479</c:v>
                </c:pt>
                <c:pt idx="6">
                  <c:v>0.53651928357297152</c:v>
                </c:pt>
                <c:pt idx="7">
                  <c:v>0.54754040989129749</c:v>
                </c:pt>
                <c:pt idx="8">
                  <c:v>0.55855242648772219</c:v>
                </c:pt>
                <c:pt idx="9">
                  <c:v>0.55179402642448849</c:v>
                </c:pt>
              </c:numCache>
            </c:numRef>
          </c:val>
        </c:ser>
        <c:ser>
          <c:idx val="9"/>
          <c:order val="2"/>
          <c:tx>
            <c:strRef>
              <c:f>'Fig 7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'Fig 7 data'!$J$7:$J$16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data'!$M$7:$M$16</c:f>
              <c:numCache>
                <c:formatCode>0.0</c:formatCode>
                <c:ptCount val="10"/>
                <c:pt idx="0">
                  <c:v>5.7897519270035076</c:v>
                </c:pt>
                <c:pt idx="1">
                  <c:v>4.6516613388438799</c:v>
                </c:pt>
                <c:pt idx="2">
                  <c:v>4.5279023905609534</c:v>
                </c:pt>
                <c:pt idx="3">
                  <c:v>3.4525829000397295</c:v>
                </c:pt>
                <c:pt idx="4">
                  <c:v>3.8473571503474346</c:v>
                </c:pt>
                <c:pt idx="5">
                  <c:v>3.2779491500354965</c:v>
                </c:pt>
                <c:pt idx="6">
                  <c:v>2.650681318818954</c:v>
                </c:pt>
                <c:pt idx="7">
                  <c:v>2.7433290326124933</c:v>
                </c:pt>
                <c:pt idx="8">
                  <c:v>1.8647014735955594</c:v>
                </c:pt>
                <c:pt idx="9">
                  <c:v>1.8578184635432251</c:v>
                </c:pt>
              </c:numCache>
            </c:numRef>
          </c:val>
        </c:ser>
        <c:ser>
          <c:idx val="10"/>
          <c:order val="3"/>
          <c:tx>
            <c:strRef>
              <c:f>'Fig 7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numRef>
              <c:f>'Fig 7 data'!$J$7:$J$16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data'!$N$7:$N$16</c:f>
              <c:numCache>
                <c:formatCode>0.0</c:formatCode>
                <c:ptCount val="10"/>
                <c:pt idx="0">
                  <c:v>0.58141513513399445</c:v>
                </c:pt>
                <c:pt idx="1">
                  <c:v>0.55944657998119851</c:v>
                </c:pt>
                <c:pt idx="2">
                  <c:v>0.57632622202996231</c:v>
                </c:pt>
                <c:pt idx="3">
                  <c:v>0.54213550874857219</c:v>
                </c:pt>
                <c:pt idx="4">
                  <c:v>0.54009161175758891</c:v>
                </c:pt>
                <c:pt idx="5">
                  <c:v>0.50678350239914494</c:v>
                </c:pt>
                <c:pt idx="6">
                  <c:v>0.49202439107421014</c:v>
                </c:pt>
                <c:pt idx="7">
                  <c:v>0.48146479812152165</c:v>
                </c:pt>
                <c:pt idx="8">
                  <c:v>0.51250525125709601</c:v>
                </c:pt>
                <c:pt idx="9">
                  <c:v>0.50742179002989474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114090368"/>
        <c:axId val="114091904"/>
      </c:barChart>
      <c:catAx>
        <c:axId val="11409036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91904"/>
        <c:scaling>
          <c:orientation val="minMax"/>
          <c:max val="87"/>
          <c:min val="67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Years</a:t>
                </a:r>
              </a:p>
            </c:rich>
          </c:tx>
          <c:layout>
            <c:manualLayout>
              <c:xMode val="edge"/>
              <c:yMode val="edge"/>
              <c:x val="0.53257497414684596"/>
              <c:y val="0.950847457627118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9036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525423728813557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8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West Dun - barton - shire</c:v>
                  </c:pt>
                  <c:pt idx="44">
                    <c:v>Inverclyde</c:v>
                  </c:pt>
                  <c:pt idx="66">
                    <c:v>North Lanark - shire</c:v>
                  </c:pt>
                  <c:pt idx="88">
                    <c:v>Renfrew - shire</c:v>
                  </c:pt>
                  <c:pt idx="110">
                    <c:v>Eilean Siar</c:v>
                  </c:pt>
                  <c:pt idx="132">
                    <c:v>Dundee City</c:v>
                  </c:pt>
                  <c:pt idx="154">
                    <c:v>North Ayrshire</c:v>
                  </c:pt>
                  <c:pt idx="176">
                    <c:v>West Lothian</c:v>
                  </c:pt>
                  <c:pt idx="198">
                    <c:v>SCOT - LAND</c:v>
                  </c:pt>
                  <c:pt idx="220">
                    <c:v>East Ayrshire</c:v>
                  </c:pt>
                  <c:pt idx="242">
                    <c:v>Highland</c:v>
                  </c:pt>
                  <c:pt idx="264">
                    <c:v>Clack - mannan - shire</c:v>
                  </c:pt>
                  <c:pt idx="286">
                    <c:v>South Lanark - shire</c:v>
                  </c:pt>
                  <c:pt idx="308">
                    <c:v>Stirling</c:v>
                  </c:pt>
                  <c:pt idx="330">
                    <c:v>Edinburgh City of</c:v>
                  </c:pt>
                  <c:pt idx="352">
                    <c:v>Falkirk</c:v>
                  </c:pt>
                </c:lvl>
              </c:multiLvlStrCache>
            </c:multiLvlStrRef>
          </c:cat>
          <c:val>
            <c:numRef>
              <c:f>'Fig 8 data'!$F$4:$F$375</c:f>
              <c:numCache>
                <c:formatCode>#,##0.0</c:formatCode>
                <c:ptCount val="372"/>
                <c:pt idx="0">
                  <c:v>68.5</c:v>
                </c:pt>
                <c:pt idx="1">
                  <c:v>68.5</c:v>
                </c:pt>
                <c:pt idx="2">
                  <c:v>68.2</c:v>
                </c:pt>
                <c:pt idx="3">
                  <c:v>68.3</c:v>
                </c:pt>
                <c:pt idx="4">
                  <c:v>68.5</c:v>
                </c:pt>
                <c:pt idx="5">
                  <c:v>68.7</c:v>
                </c:pt>
                <c:pt idx="6">
                  <c:v>68.8</c:v>
                </c:pt>
                <c:pt idx="7">
                  <c:v>68.7</c:v>
                </c:pt>
                <c:pt idx="8">
                  <c:v>69</c:v>
                </c:pt>
                <c:pt idx="9">
                  <c:v>69.245550129647981</c:v>
                </c:pt>
                <c:pt idx="10">
                  <c:v>69.349307439309058</c:v>
                </c:pt>
                <c:pt idx="11">
                  <c:v>69.555399843203659</c:v>
                </c:pt>
                <c:pt idx="12">
                  <c:v>70.184006088746997</c:v>
                </c:pt>
                <c:pt idx="13">
                  <c:v>70.685243806495748</c:v>
                </c:pt>
                <c:pt idx="14">
                  <c:v>71.018478556210354</c:v>
                </c:pt>
                <c:pt idx="15">
                  <c:v>71.028925274264509</c:v>
                </c:pt>
                <c:pt idx="16">
                  <c:v>71.466281898004496</c:v>
                </c:pt>
                <c:pt idx="17">
                  <c:v>72.053781885182914</c:v>
                </c:pt>
                <c:pt idx="18">
                  <c:v>72.486474761324388</c:v>
                </c:pt>
                <c:pt idx="19">
                  <c:v>72.904129413361204</c:v>
                </c:pt>
                <c:pt idx="20">
                  <c:v>73.290439260410437</c:v>
                </c:pt>
                <c:pt idx="22">
                  <c:v>70.2</c:v>
                </c:pt>
                <c:pt idx="23">
                  <c:v>70.900000000000006</c:v>
                </c:pt>
                <c:pt idx="24">
                  <c:v>71.599999999999994</c:v>
                </c:pt>
                <c:pt idx="25">
                  <c:v>71.2</c:v>
                </c:pt>
                <c:pt idx="26">
                  <c:v>70.099999999999994</c:v>
                </c:pt>
                <c:pt idx="27">
                  <c:v>70.3</c:v>
                </c:pt>
                <c:pt idx="28">
                  <c:v>70.599999999999994</c:v>
                </c:pt>
                <c:pt idx="29">
                  <c:v>71.5</c:v>
                </c:pt>
                <c:pt idx="30">
                  <c:v>71.599999999999994</c:v>
                </c:pt>
                <c:pt idx="31">
                  <c:v>71.620211301179651</c:v>
                </c:pt>
                <c:pt idx="32">
                  <c:v>71.586477708902578</c:v>
                </c:pt>
                <c:pt idx="33">
                  <c:v>71.564599409890789</c:v>
                </c:pt>
                <c:pt idx="34">
                  <c:v>71.803046580676877</c:v>
                </c:pt>
                <c:pt idx="35">
                  <c:v>72.61368026845129</c:v>
                </c:pt>
                <c:pt idx="36">
                  <c:v>72.767519421695098</c:v>
                </c:pt>
                <c:pt idx="37">
                  <c:v>72.902776247739851</c:v>
                </c:pt>
                <c:pt idx="38">
                  <c:v>73.34273136652034</c:v>
                </c:pt>
                <c:pt idx="39">
                  <c:v>74.489873940266605</c:v>
                </c:pt>
                <c:pt idx="40">
                  <c:v>75.018086770184723</c:v>
                </c:pt>
                <c:pt idx="41">
                  <c:v>74.893448483372069</c:v>
                </c:pt>
                <c:pt idx="42">
                  <c:v>74.900193320227459</c:v>
                </c:pt>
                <c:pt idx="44">
                  <c:v>70.3</c:v>
                </c:pt>
                <c:pt idx="45">
                  <c:v>69.900000000000006</c:v>
                </c:pt>
                <c:pt idx="46">
                  <c:v>69.8</c:v>
                </c:pt>
                <c:pt idx="47">
                  <c:v>69.5</c:v>
                </c:pt>
                <c:pt idx="48">
                  <c:v>69.900000000000006</c:v>
                </c:pt>
                <c:pt idx="49">
                  <c:v>70</c:v>
                </c:pt>
                <c:pt idx="50">
                  <c:v>70.5</c:v>
                </c:pt>
                <c:pt idx="51">
                  <c:v>70.8</c:v>
                </c:pt>
                <c:pt idx="52">
                  <c:v>71.099999999999994</c:v>
                </c:pt>
                <c:pt idx="53">
                  <c:v>71.375231233130137</c:v>
                </c:pt>
                <c:pt idx="54">
                  <c:v>70.969167685615304</c:v>
                </c:pt>
                <c:pt idx="55">
                  <c:v>71.11532514731104</c:v>
                </c:pt>
                <c:pt idx="56">
                  <c:v>71.913743153812817</c:v>
                </c:pt>
                <c:pt idx="57">
                  <c:v>73.049892572273734</c:v>
                </c:pt>
                <c:pt idx="58">
                  <c:v>73.453785414019023</c:v>
                </c:pt>
                <c:pt idx="59">
                  <c:v>73.837285282861544</c:v>
                </c:pt>
                <c:pt idx="60">
                  <c:v>74.189549743305079</c:v>
                </c:pt>
                <c:pt idx="61">
                  <c:v>74.091686825244579</c:v>
                </c:pt>
                <c:pt idx="62">
                  <c:v>74.087173204635349</c:v>
                </c:pt>
                <c:pt idx="63">
                  <c:v>74.529792622681882</c:v>
                </c:pt>
                <c:pt idx="64">
                  <c:v>75.426878677986423</c:v>
                </c:pt>
                <c:pt idx="66">
                  <c:v>70.599999999999994</c:v>
                </c:pt>
                <c:pt idx="67">
                  <c:v>71</c:v>
                </c:pt>
                <c:pt idx="68">
                  <c:v>71.2</c:v>
                </c:pt>
                <c:pt idx="69">
                  <c:v>71.5</c:v>
                </c:pt>
                <c:pt idx="70">
                  <c:v>71.5</c:v>
                </c:pt>
                <c:pt idx="71">
                  <c:v>71.599999999999994</c:v>
                </c:pt>
                <c:pt idx="72">
                  <c:v>71.8</c:v>
                </c:pt>
                <c:pt idx="73">
                  <c:v>72.2</c:v>
                </c:pt>
                <c:pt idx="74">
                  <c:v>72.2</c:v>
                </c:pt>
                <c:pt idx="75">
                  <c:v>72.363084726129216</c:v>
                </c:pt>
                <c:pt idx="76">
                  <c:v>72.345079342908235</c:v>
                </c:pt>
                <c:pt idx="77">
                  <c:v>72.806455589284994</c:v>
                </c:pt>
                <c:pt idx="78">
                  <c:v>73.166652537157148</c:v>
                </c:pt>
                <c:pt idx="79">
                  <c:v>73.45929578405304</c:v>
                </c:pt>
                <c:pt idx="80">
                  <c:v>73.229061762349531</c:v>
                </c:pt>
                <c:pt idx="81">
                  <c:v>73.633738622380946</c:v>
                </c:pt>
                <c:pt idx="82">
                  <c:v>74.309593147386607</c:v>
                </c:pt>
                <c:pt idx="83">
                  <c:v>74.87190847169822</c:v>
                </c:pt>
                <c:pt idx="84">
                  <c:v>75.131933417170089</c:v>
                </c:pt>
                <c:pt idx="85">
                  <c:v>75.309685511962257</c:v>
                </c:pt>
                <c:pt idx="86">
                  <c:v>75.470063242164827</c:v>
                </c:pt>
                <c:pt idx="88">
                  <c:v>71</c:v>
                </c:pt>
                <c:pt idx="89">
                  <c:v>71.2</c:v>
                </c:pt>
                <c:pt idx="90">
                  <c:v>71.900000000000006</c:v>
                </c:pt>
                <c:pt idx="91">
                  <c:v>72</c:v>
                </c:pt>
                <c:pt idx="92">
                  <c:v>72.099999999999994</c:v>
                </c:pt>
                <c:pt idx="93">
                  <c:v>71.8</c:v>
                </c:pt>
                <c:pt idx="94">
                  <c:v>71.5</c:v>
                </c:pt>
                <c:pt idx="95">
                  <c:v>71.599999999999994</c:v>
                </c:pt>
                <c:pt idx="96">
                  <c:v>72.2</c:v>
                </c:pt>
                <c:pt idx="97">
                  <c:v>72.475638833640218</c:v>
                </c:pt>
                <c:pt idx="98">
                  <c:v>72.464058645243327</c:v>
                </c:pt>
                <c:pt idx="99">
                  <c:v>72.420308539131085</c:v>
                </c:pt>
                <c:pt idx="100">
                  <c:v>73.177280796558506</c:v>
                </c:pt>
                <c:pt idx="101">
                  <c:v>73.947369629357354</c:v>
                </c:pt>
                <c:pt idx="102">
                  <c:v>74.266282264476828</c:v>
                </c:pt>
                <c:pt idx="103">
                  <c:v>74.299516849046256</c:v>
                </c:pt>
                <c:pt idx="104">
                  <c:v>74.403393729202548</c:v>
                </c:pt>
                <c:pt idx="105">
                  <c:v>74.569918733351301</c:v>
                </c:pt>
                <c:pt idx="106">
                  <c:v>75.308752569584939</c:v>
                </c:pt>
                <c:pt idx="107">
                  <c:v>75.792434905218542</c:v>
                </c:pt>
                <c:pt idx="108">
                  <c:v>76.254785737390051</c:v>
                </c:pt>
                <c:pt idx="110" formatCode="0.0">
                  <c:v>71.900000000000006</c:v>
                </c:pt>
                <c:pt idx="111" formatCode="0.0">
                  <c:v>72.599999999999994</c:v>
                </c:pt>
                <c:pt idx="112" formatCode="0.0">
                  <c:v>72.599999999999994</c:v>
                </c:pt>
                <c:pt idx="113" formatCode="0.0">
                  <c:v>72.3</c:v>
                </c:pt>
                <c:pt idx="114" formatCode="0.0">
                  <c:v>71.8</c:v>
                </c:pt>
                <c:pt idx="115" formatCode="0.0">
                  <c:v>71.900000000000006</c:v>
                </c:pt>
                <c:pt idx="116" formatCode="0.0">
                  <c:v>72.400000000000006</c:v>
                </c:pt>
                <c:pt idx="117" formatCode="0.0">
                  <c:v>73.099999999999994</c:v>
                </c:pt>
                <c:pt idx="118" formatCode="0.0">
                  <c:v>73.599999999999994</c:v>
                </c:pt>
                <c:pt idx="119" formatCode="0.0">
                  <c:v>73.660691996997144</c:v>
                </c:pt>
                <c:pt idx="120" formatCode="0.0">
                  <c:v>73.148239336571194</c:v>
                </c:pt>
                <c:pt idx="121" formatCode="0.0">
                  <c:v>73.678066901887377</c:v>
                </c:pt>
                <c:pt idx="122" formatCode="0.0">
                  <c:v>73.694891593737324</c:v>
                </c:pt>
                <c:pt idx="123" formatCode="0.0">
                  <c:v>74.71482436849206</c:v>
                </c:pt>
                <c:pt idx="124" formatCode="0.0">
                  <c:v>74.788738903352311</c:v>
                </c:pt>
                <c:pt idx="125" formatCode="0.0">
                  <c:v>75.362374307517683</c:v>
                </c:pt>
                <c:pt idx="126" formatCode="0.0">
                  <c:v>75.324748576621758</c:v>
                </c:pt>
                <c:pt idx="127" formatCode="0.0">
                  <c:v>75.85392666923309</c:v>
                </c:pt>
                <c:pt idx="128" formatCode="0.0">
                  <c:v>76.926552704996496</c:v>
                </c:pt>
                <c:pt idx="129" formatCode="0.0">
                  <c:v>77.540182362507878</c:v>
                </c:pt>
                <c:pt idx="130" formatCode="0.0">
                  <c:v>78.329983696177436</c:v>
                </c:pt>
                <c:pt idx="132" formatCode="0.0">
                  <c:v>71.599999999999994</c:v>
                </c:pt>
                <c:pt idx="133" formatCode="0.0">
                  <c:v>71.5</c:v>
                </c:pt>
                <c:pt idx="134" formatCode="0.0">
                  <c:v>71.7</c:v>
                </c:pt>
                <c:pt idx="135" formatCode="0.0">
                  <c:v>71.900000000000006</c:v>
                </c:pt>
                <c:pt idx="136" formatCode="0.0">
                  <c:v>72.099999999999994</c:v>
                </c:pt>
                <c:pt idx="137" formatCode="0.0">
                  <c:v>72.3</c:v>
                </c:pt>
                <c:pt idx="138" formatCode="0.0">
                  <c:v>72.3</c:v>
                </c:pt>
                <c:pt idx="139" formatCode="0.0">
                  <c:v>72.5</c:v>
                </c:pt>
                <c:pt idx="140" formatCode="0.0">
                  <c:v>72.400000000000006</c:v>
                </c:pt>
                <c:pt idx="141" formatCode="0.0">
                  <c:v>72.671167130609689</c:v>
                </c:pt>
                <c:pt idx="142" formatCode="0.0">
                  <c:v>72.58452393061286</c:v>
                </c:pt>
                <c:pt idx="143" formatCode="0.0">
                  <c:v>73.020159336763228</c:v>
                </c:pt>
                <c:pt idx="144" formatCode="0.0">
                  <c:v>73.524924772931229</c:v>
                </c:pt>
                <c:pt idx="145" formatCode="0.0">
                  <c:v>74.143950882925324</c:v>
                </c:pt>
                <c:pt idx="146" formatCode="0.0">
                  <c:v>74.302554324938853</c:v>
                </c:pt>
                <c:pt idx="147" formatCode="0.0">
                  <c:v>74.293141750225544</c:v>
                </c:pt>
                <c:pt idx="148" formatCode="0.0">
                  <c:v>74.251687258370097</c:v>
                </c:pt>
                <c:pt idx="149" formatCode="0.0">
                  <c:v>74.360950427595924</c:v>
                </c:pt>
                <c:pt idx="150" formatCode="0.0">
                  <c:v>74.66473204003222</c:v>
                </c:pt>
                <c:pt idx="151" formatCode="0.0">
                  <c:v>74.972227784257242</c:v>
                </c:pt>
                <c:pt idx="152" formatCode="0.0">
                  <c:v>75.723784977850812</c:v>
                </c:pt>
                <c:pt idx="154">
                  <c:v>71.7</c:v>
                </c:pt>
                <c:pt idx="155">
                  <c:v>72.099999999999994</c:v>
                </c:pt>
                <c:pt idx="156">
                  <c:v>72.2</c:v>
                </c:pt>
                <c:pt idx="157">
                  <c:v>72.5</c:v>
                </c:pt>
                <c:pt idx="158">
                  <c:v>72.400000000000006</c:v>
                </c:pt>
                <c:pt idx="159">
                  <c:v>72.599999999999994</c:v>
                </c:pt>
                <c:pt idx="160">
                  <c:v>73.099999999999994</c:v>
                </c:pt>
                <c:pt idx="161">
                  <c:v>73.2</c:v>
                </c:pt>
                <c:pt idx="162">
                  <c:v>73.099999999999994</c:v>
                </c:pt>
                <c:pt idx="163">
                  <c:v>72.926274135600153</c:v>
                </c:pt>
                <c:pt idx="164">
                  <c:v>73.308171716493732</c:v>
                </c:pt>
                <c:pt idx="165">
                  <c:v>73.863517191307039</c:v>
                </c:pt>
                <c:pt idx="166">
                  <c:v>74.42921758986968</c:v>
                </c:pt>
                <c:pt idx="167">
                  <c:v>74.617718177636149</c:v>
                </c:pt>
                <c:pt idx="168">
                  <c:v>74.459127848700604</c:v>
                </c:pt>
                <c:pt idx="169">
                  <c:v>74.601463712540607</c:v>
                </c:pt>
                <c:pt idx="170">
                  <c:v>74.78748146529496</c:v>
                </c:pt>
                <c:pt idx="171">
                  <c:v>75.861965654963726</c:v>
                </c:pt>
                <c:pt idx="172">
                  <c:v>75.925839689087525</c:v>
                </c:pt>
                <c:pt idx="173">
                  <c:v>76.674094165645371</c:v>
                </c:pt>
                <c:pt idx="174">
                  <c:v>76.575128126224826</c:v>
                </c:pt>
                <c:pt idx="176">
                  <c:v>71.900000000000006</c:v>
                </c:pt>
                <c:pt idx="177">
                  <c:v>72.099999999999994</c:v>
                </c:pt>
                <c:pt idx="178">
                  <c:v>72.599999999999994</c:v>
                </c:pt>
                <c:pt idx="179">
                  <c:v>72.900000000000006</c:v>
                </c:pt>
                <c:pt idx="180">
                  <c:v>72.900000000000006</c:v>
                </c:pt>
                <c:pt idx="181">
                  <c:v>72.5</c:v>
                </c:pt>
                <c:pt idx="182">
                  <c:v>72.599999999999994</c:v>
                </c:pt>
                <c:pt idx="183">
                  <c:v>72.900000000000006</c:v>
                </c:pt>
                <c:pt idx="184">
                  <c:v>73.400000000000006</c:v>
                </c:pt>
                <c:pt idx="185">
                  <c:v>73.938846898077486</c:v>
                </c:pt>
                <c:pt idx="186">
                  <c:v>74.023740855021231</c:v>
                </c:pt>
                <c:pt idx="187">
                  <c:v>74.799306277252754</c:v>
                </c:pt>
                <c:pt idx="188">
                  <c:v>74.792662084781568</c:v>
                </c:pt>
                <c:pt idx="189">
                  <c:v>75.675126744794056</c:v>
                </c:pt>
                <c:pt idx="190">
                  <c:v>75.92646432894982</c:v>
                </c:pt>
                <c:pt idx="191">
                  <c:v>76.473335187502045</c:v>
                </c:pt>
                <c:pt idx="192">
                  <c:v>76.496260849456746</c:v>
                </c:pt>
                <c:pt idx="193">
                  <c:v>76.730976217947486</c:v>
                </c:pt>
                <c:pt idx="194">
                  <c:v>77.311487357655139</c:v>
                </c:pt>
                <c:pt idx="195">
                  <c:v>77.612174906205453</c:v>
                </c:pt>
                <c:pt idx="196">
                  <c:v>78.058806626536878</c:v>
                </c:pt>
                <c:pt idx="198" formatCode="0.0">
                  <c:v>71.56</c:v>
                </c:pt>
                <c:pt idx="199" formatCode="0.0">
                  <c:v>71.8</c:v>
                </c:pt>
                <c:pt idx="200" formatCode="0.0">
                  <c:v>71.97</c:v>
                </c:pt>
                <c:pt idx="201" formatCode="0.0">
                  <c:v>72.19</c:v>
                </c:pt>
                <c:pt idx="202" formatCode="0.0">
                  <c:v>72.349999999999994</c:v>
                </c:pt>
                <c:pt idx="203" formatCode="0.0">
                  <c:v>72.52</c:v>
                </c:pt>
                <c:pt idx="204" formatCode="0.0">
                  <c:v>72.75</c:v>
                </c:pt>
                <c:pt idx="205" formatCode="0.0">
                  <c:v>72.959999999999994</c:v>
                </c:pt>
                <c:pt idx="206" formatCode="0.0">
                  <c:v>73.22</c:v>
                </c:pt>
                <c:pt idx="207" formatCode="0.0">
                  <c:v>73.443336564657884</c:v>
                </c:pt>
                <c:pt idx="208" formatCode="0.0">
                  <c:v>73.602742147427179</c:v>
                </c:pt>
                <c:pt idx="209" formatCode="0.0">
                  <c:v>73.874140199609414</c:v>
                </c:pt>
                <c:pt idx="210" formatCode="0.0">
                  <c:v>74.324492192176677</c:v>
                </c:pt>
                <c:pt idx="211" formatCode="0.0">
                  <c:v>74.726493681968464</c:v>
                </c:pt>
                <c:pt idx="212" formatCode="0.0">
                  <c:v>74.951515400004709</c:v>
                </c:pt>
                <c:pt idx="213" formatCode="0.0">
                  <c:v>75.16587518340188</c:v>
                </c:pt>
                <c:pt idx="214" formatCode="0.0">
                  <c:v>75.532939214389685</c:v>
                </c:pt>
                <c:pt idx="215" formatCode="0.0">
                  <c:v>75.997081696342718</c:v>
                </c:pt>
                <c:pt idx="216" formatCode="0.0">
                  <c:v>76.41686694031668</c:v>
                </c:pt>
                <c:pt idx="217" formatCode="0.0">
                  <c:v>76.706971956372669</c:v>
                </c:pt>
                <c:pt idx="218" formatCode="0.0">
                  <c:v>76.970072967830774</c:v>
                </c:pt>
                <c:pt idx="220" formatCode="0.0">
                  <c:v>72.099999999999994</c:v>
                </c:pt>
                <c:pt idx="221" formatCode="0.0">
                  <c:v>71.900000000000006</c:v>
                </c:pt>
                <c:pt idx="222" formatCode="0.0">
                  <c:v>72</c:v>
                </c:pt>
                <c:pt idx="223" formatCode="0.0">
                  <c:v>72.7</c:v>
                </c:pt>
                <c:pt idx="224" formatCode="0.0">
                  <c:v>73</c:v>
                </c:pt>
                <c:pt idx="225" formatCode="0.0">
                  <c:v>73.599999999999994</c:v>
                </c:pt>
                <c:pt idx="226" formatCode="0.0">
                  <c:v>73.2</c:v>
                </c:pt>
                <c:pt idx="227" formatCode="0.0">
                  <c:v>73.599999999999994</c:v>
                </c:pt>
                <c:pt idx="228" formatCode="0.0">
                  <c:v>73.2</c:v>
                </c:pt>
                <c:pt idx="229" formatCode="0.0">
                  <c:v>73.518336542142464</c:v>
                </c:pt>
                <c:pt idx="230" formatCode="0.0">
                  <c:v>73.268652309419025</c:v>
                </c:pt>
                <c:pt idx="231" formatCode="0.0">
                  <c:v>74.194168681134727</c:v>
                </c:pt>
                <c:pt idx="232" formatCode="0.0">
                  <c:v>74.400659075566196</c:v>
                </c:pt>
                <c:pt idx="233" formatCode="0.0">
                  <c:v>75.147804453415162</c:v>
                </c:pt>
                <c:pt idx="234" formatCode="0.0">
                  <c:v>74.735998284984746</c:v>
                </c:pt>
                <c:pt idx="235" formatCode="0.0">
                  <c:v>75.252370391745828</c:v>
                </c:pt>
                <c:pt idx="236" formatCode="0.0">
                  <c:v>75.261789439107133</c:v>
                </c:pt>
                <c:pt idx="237" formatCode="0.0">
                  <c:v>76.089173359651994</c:v>
                </c:pt>
                <c:pt idx="238" formatCode="0.0">
                  <c:v>76.408999561990896</c:v>
                </c:pt>
                <c:pt idx="239" formatCode="0.0">
                  <c:v>76.782842603632488</c:v>
                </c:pt>
                <c:pt idx="240" formatCode="0.0">
                  <c:v>76.422337749025417</c:v>
                </c:pt>
                <c:pt idx="242">
                  <c:v>72</c:v>
                </c:pt>
                <c:pt idx="243">
                  <c:v>72.5</c:v>
                </c:pt>
                <c:pt idx="244">
                  <c:v>72.8</c:v>
                </c:pt>
                <c:pt idx="245">
                  <c:v>73</c:v>
                </c:pt>
                <c:pt idx="246">
                  <c:v>73.2</c:v>
                </c:pt>
                <c:pt idx="247">
                  <c:v>73.3</c:v>
                </c:pt>
                <c:pt idx="248">
                  <c:v>73.5</c:v>
                </c:pt>
                <c:pt idx="249">
                  <c:v>73.400000000000006</c:v>
                </c:pt>
                <c:pt idx="250">
                  <c:v>73.7</c:v>
                </c:pt>
                <c:pt idx="251">
                  <c:v>74.293985549225496</c:v>
                </c:pt>
                <c:pt idx="252">
                  <c:v>74.885446508940035</c:v>
                </c:pt>
                <c:pt idx="253">
                  <c:v>75.017019206376247</c:v>
                </c:pt>
                <c:pt idx="254">
                  <c:v>75.501412424663116</c:v>
                </c:pt>
                <c:pt idx="255">
                  <c:v>75.749638538769176</c:v>
                </c:pt>
                <c:pt idx="256">
                  <c:v>76.444489299189627</c:v>
                </c:pt>
                <c:pt idx="257">
                  <c:v>76.53885728409611</c:v>
                </c:pt>
                <c:pt idx="258">
                  <c:v>77.011816135791364</c:v>
                </c:pt>
                <c:pt idx="259">
                  <c:v>77.107206127719962</c:v>
                </c:pt>
                <c:pt idx="260">
                  <c:v>77.231819031789058</c:v>
                </c:pt>
                <c:pt idx="261">
                  <c:v>77.710524282133562</c:v>
                </c:pt>
                <c:pt idx="262">
                  <c:v>78.123164578837205</c:v>
                </c:pt>
                <c:pt idx="264" formatCode="0.0">
                  <c:v>72.5</c:v>
                </c:pt>
                <c:pt idx="265" formatCode="0.0">
                  <c:v>73.099999999999994</c:v>
                </c:pt>
                <c:pt idx="266" formatCode="0.0">
                  <c:v>74</c:v>
                </c:pt>
                <c:pt idx="267" formatCode="0.0">
                  <c:v>74</c:v>
                </c:pt>
                <c:pt idx="268" formatCode="0.0">
                  <c:v>73.599999999999994</c:v>
                </c:pt>
                <c:pt idx="269" formatCode="0.0">
                  <c:v>73.7</c:v>
                </c:pt>
                <c:pt idx="270" formatCode="0.0">
                  <c:v>73.7</c:v>
                </c:pt>
                <c:pt idx="271" formatCode="0.0">
                  <c:v>74.2</c:v>
                </c:pt>
                <c:pt idx="272" formatCode="0.0">
                  <c:v>74.2</c:v>
                </c:pt>
                <c:pt idx="273" formatCode="0.0">
                  <c:v>74.397741320337516</c:v>
                </c:pt>
                <c:pt idx="274" formatCode="0.0">
                  <c:v>74.587698355159148</c:v>
                </c:pt>
                <c:pt idx="275" formatCode="0.0">
                  <c:v>74.255351056717501</c:v>
                </c:pt>
                <c:pt idx="276" formatCode="0.0">
                  <c:v>74.343090444279611</c:v>
                </c:pt>
                <c:pt idx="277" formatCode="0.0">
                  <c:v>74.30450677802564</c:v>
                </c:pt>
                <c:pt idx="278" formatCode="0.0">
                  <c:v>75.121599134970396</c:v>
                </c:pt>
                <c:pt idx="279" formatCode="0.0">
                  <c:v>75.539187281109349</c:v>
                </c:pt>
                <c:pt idx="280" formatCode="0.0">
                  <c:v>75.958928450301116</c:v>
                </c:pt>
                <c:pt idx="281" formatCode="0.0">
                  <c:v>76.611677772422794</c:v>
                </c:pt>
                <c:pt idx="282" formatCode="0.0">
                  <c:v>77.430864784455792</c:v>
                </c:pt>
                <c:pt idx="283" formatCode="0.0">
                  <c:v>77.935757792715918</c:v>
                </c:pt>
                <c:pt idx="284" formatCode="0.0">
                  <c:v>77.923051031526313</c:v>
                </c:pt>
                <c:pt idx="286">
                  <c:v>72</c:v>
                </c:pt>
                <c:pt idx="287">
                  <c:v>72.099999999999994</c:v>
                </c:pt>
                <c:pt idx="288">
                  <c:v>72</c:v>
                </c:pt>
                <c:pt idx="289">
                  <c:v>72.5</c:v>
                </c:pt>
                <c:pt idx="290">
                  <c:v>72.7</c:v>
                </c:pt>
                <c:pt idx="291">
                  <c:v>73</c:v>
                </c:pt>
                <c:pt idx="292">
                  <c:v>72.900000000000006</c:v>
                </c:pt>
                <c:pt idx="293">
                  <c:v>73.2</c:v>
                </c:pt>
                <c:pt idx="294">
                  <c:v>73.8</c:v>
                </c:pt>
                <c:pt idx="295">
                  <c:v>74.225693913814197</c:v>
                </c:pt>
                <c:pt idx="296">
                  <c:v>74.386505509670599</c:v>
                </c:pt>
                <c:pt idx="297">
                  <c:v>74.255360376764855</c:v>
                </c:pt>
                <c:pt idx="298">
                  <c:v>74.620578343589344</c:v>
                </c:pt>
                <c:pt idx="299">
                  <c:v>74.781704233769673</c:v>
                </c:pt>
                <c:pt idx="300">
                  <c:v>74.754881122663505</c:v>
                </c:pt>
                <c:pt idx="301">
                  <c:v>74.865126714617062</c:v>
                </c:pt>
                <c:pt idx="302">
                  <c:v>75.264170476535739</c:v>
                </c:pt>
                <c:pt idx="303">
                  <c:v>76.125017503795803</c:v>
                </c:pt>
                <c:pt idx="304">
                  <c:v>76.703172594606144</c:v>
                </c:pt>
                <c:pt idx="305">
                  <c:v>76.751581094092089</c:v>
                </c:pt>
                <c:pt idx="306">
                  <c:v>76.887344801759696</c:v>
                </c:pt>
                <c:pt idx="308">
                  <c:v>72.5</c:v>
                </c:pt>
                <c:pt idx="309">
                  <c:v>73</c:v>
                </c:pt>
                <c:pt idx="310">
                  <c:v>73.7</c:v>
                </c:pt>
                <c:pt idx="311">
                  <c:v>74</c:v>
                </c:pt>
                <c:pt idx="312">
                  <c:v>74.5</c:v>
                </c:pt>
                <c:pt idx="313">
                  <c:v>74.5</c:v>
                </c:pt>
                <c:pt idx="314">
                  <c:v>75.2</c:v>
                </c:pt>
                <c:pt idx="315">
                  <c:v>75.3</c:v>
                </c:pt>
                <c:pt idx="316">
                  <c:v>75.7</c:v>
                </c:pt>
                <c:pt idx="317">
                  <c:v>75.926137437628469</c:v>
                </c:pt>
                <c:pt idx="318">
                  <c:v>76.24311415654067</c:v>
                </c:pt>
                <c:pt idx="319">
                  <c:v>76.43189341570384</c:v>
                </c:pt>
                <c:pt idx="320">
                  <c:v>77.090523585547146</c:v>
                </c:pt>
                <c:pt idx="321">
                  <c:v>77.42307584377545</c:v>
                </c:pt>
                <c:pt idx="322">
                  <c:v>77.628207600065849</c:v>
                </c:pt>
                <c:pt idx="323">
                  <c:v>77.892168730236534</c:v>
                </c:pt>
                <c:pt idx="324">
                  <c:v>78.197454241845904</c:v>
                </c:pt>
                <c:pt idx="325">
                  <c:v>78.680260883448852</c:v>
                </c:pt>
                <c:pt idx="326">
                  <c:v>79.124071786037831</c:v>
                </c:pt>
                <c:pt idx="327">
                  <c:v>79.122699329480056</c:v>
                </c:pt>
                <c:pt idx="328">
                  <c:v>79.266191188340656</c:v>
                </c:pt>
                <c:pt idx="330" formatCode="0.0">
                  <c:v>72.099999999999994</c:v>
                </c:pt>
                <c:pt idx="331" formatCode="0.0">
                  <c:v>72.400000000000006</c:v>
                </c:pt>
                <c:pt idx="332" formatCode="0.0">
                  <c:v>72.8</c:v>
                </c:pt>
                <c:pt idx="333" formatCode="0.0">
                  <c:v>73</c:v>
                </c:pt>
                <c:pt idx="334" formatCode="0.0">
                  <c:v>73.099999999999994</c:v>
                </c:pt>
                <c:pt idx="335" formatCode="0.0">
                  <c:v>73.599999999999994</c:v>
                </c:pt>
                <c:pt idx="336" formatCode="0.0">
                  <c:v>74</c:v>
                </c:pt>
                <c:pt idx="337" formatCode="0.0">
                  <c:v>74.3</c:v>
                </c:pt>
                <c:pt idx="338" formatCode="0.0">
                  <c:v>74.3</c:v>
                </c:pt>
                <c:pt idx="339" formatCode="0.0">
                  <c:v>74.721686560739485</c:v>
                </c:pt>
                <c:pt idx="340" formatCode="0.0">
                  <c:v>75.136184333688277</c:v>
                </c:pt>
                <c:pt idx="341" formatCode="0.0">
                  <c:v>75.562467580185924</c:v>
                </c:pt>
                <c:pt idx="342" formatCode="0.0">
                  <c:v>75.665459924840789</c:v>
                </c:pt>
                <c:pt idx="343" formatCode="0.0">
                  <c:v>75.985143900936677</c:v>
                </c:pt>
                <c:pt idx="344" formatCode="0.0">
                  <c:v>76.3212850919153</c:v>
                </c:pt>
                <c:pt idx="345" formatCode="0.0">
                  <c:v>76.598118348323922</c:v>
                </c:pt>
                <c:pt idx="346" formatCode="0.0">
                  <c:v>76.969800363355091</c:v>
                </c:pt>
                <c:pt idx="347" formatCode="0.0">
                  <c:v>77.256366167653425</c:v>
                </c:pt>
                <c:pt idx="348" formatCode="0.0">
                  <c:v>77.657454452855632</c:v>
                </c:pt>
                <c:pt idx="349" formatCode="0.0">
                  <c:v>77.707455279170091</c:v>
                </c:pt>
                <c:pt idx="350" formatCode="0.0">
                  <c:v>77.891012803626865</c:v>
                </c:pt>
                <c:pt idx="352" formatCode="0.0">
                  <c:v>72.400000000000006</c:v>
                </c:pt>
                <c:pt idx="353" formatCode="0.0">
                  <c:v>72.5</c:v>
                </c:pt>
                <c:pt idx="354" formatCode="0.0">
                  <c:v>72.900000000000006</c:v>
                </c:pt>
                <c:pt idx="355" formatCode="0.0">
                  <c:v>73.099999999999994</c:v>
                </c:pt>
                <c:pt idx="356" formatCode="0.0">
                  <c:v>73.3</c:v>
                </c:pt>
                <c:pt idx="357" formatCode="0.0">
                  <c:v>73.3</c:v>
                </c:pt>
                <c:pt idx="358" formatCode="0.0">
                  <c:v>73.7</c:v>
                </c:pt>
                <c:pt idx="359" formatCode="0.0">
                  <c:v>73.900000000000006</c:v>
                </c:pt>
                <c:pt idx="360" formatCode="0.0">
                  <c:v>74.2</c:v>
                </c:pt>
                <c:pt idx="361" formatCode="0.0">
                  <c:v>74.177403239007276</c:v>
                </c:pt>
                <c:pt idx="362" formatCode="0.0">
                  <c:v>74.320945506818077</c:v>
                </c:pt>
                <c:pt idx="363" formatCode="0.0">
                  <c:v>74.490739273251151</c:v>
                </c:pt>
                <c:pt idx="364" formatCode="0.0">
                  <c:v>75.026902202712122</c:v>
                </c:pt>
                <c:pt idx="365" formatCode="0.0">
                  <c:v>75.147616357591886</c:v>
                </c:pt>
                <c:pt idx="366" formatCode="0.0">
                  <c:v>75.487072751208103</c:v>
                </c:pt>
                <c:pt idx="367" formatCode="0.0">
                  <c:v>75.762121737735185</c:v>
                </c:pt>
                <c:pt idx="368" formatCode="0.0">
                  <c:v>76.609989884503833</c:v>
                </c:pt>
                <c:pt idx="369" formatCode="0.0">
                  <c:v>77.052260625324976</c:v>
                </c:pt>
                <c:pt idx="370" formatCode="0.0">
                  <c:v>77.504937254082634</c:v>
                </c:pt>
                <c:pt idx="371" formatCode="0.0">
                  <c:v>77.451839422006785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8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West Dun - barton - shire</c:v>
                  </c:pt>
                  <c:pt idx="44">
                    <c:v>Inverclyde</c:v>
                  </c:pt>
                  <c:pt idx="66">
                    <c:v>North Lanark - shire</c:v>
                  </c:pt>
                  <c:pt idx="88">
                    <c:v>Renfrew - shire</c:v>
                  </c:pt>
                  <c:pt idx="110">
                    <c:v>Eilean Siar</c:v>
                  </c:pt>
                  <c:pt idx="132">
                    <c:v>Dundee City</c:v>
                  </c:pt>
                  <c:pt idx="154">
                    <c:v>North Ayrshire</c:v>
                  </c:pt>
                  <c:pt idx="176">
                    <c:v>West Lothian</c:v>
                  </c:pt>
                  <c:pt idx="198">
                    <c:v>SCOT - LAND</c:v>
                  </c:pt>
                  <c:pt idx="220">
                    <c:v>East Ayrshire</c:v>
                  </c:pt>
                  <c:pt idx="242">
                    <c:v>Highland</c:v>
                  </c:pt>
                  <c:pt idx="264">
                    <c:v>Clack - mannan - shire</c:v>
                  </c:pt>
                  <c:pt idx="286">
                    <c:v>South Lanark - shire</c:v>
                  </c:pt>
                  <c:pt idx="308">
                    <c:v>Stirling</c:v>
                  </c:pt>
                  <c:pt idx="330">
                    <c:v>Edinburgh City of</c:v>
                  </c:pt>
                  <c:pt idx="352">
                    <c:v>Falkirk</c:v>
                  </c:pt>
                </c:lvl>
              </c:multiLvlStrCache>
            </c:multiLvlStrRef>
          </c:cat>
          <c:val>
            <c:numRef>
              <c:f>'Fig 8 data'!$D$4:$D$375</c:f>
              <c:numCache>
                <c:formatCode>#,##0.0</c:formatCode>
                <c:ptCount val="372"/>
                <c:pt idx="0">
                  <c:v>68.226916493977754</c:v>
                </c:pt>
                <c:pt idx="1">
                  <c:v>68.243810647139028</c:v>
                </c:pt>
                <c:pt idx="2">
                  <c:v>67.891472666814565</c:v>
                </c:pt>
                <c:pt idx="3">
                  <c:v>67.966591342744991</c:v>
                </c:pt>
                <c:pt idx="4">
                  <c:v>68.213652416235121</c:v>
                </c:pt>
                <c:pt idx="5">
                  <c:v>68.452536946943155</c:v>
                </c:pt>
                <c:pt idx="6">
                  <c:v>68.532506696147195</c:v>
                </c:pt>
                <c:pt idx="7">
                  <c:v>68.439358324234178</c:v>
                </c:pt>
                <c:pt idx="8">
                  <c:v>68.657731410865182</c:v>
                </c:pt>
                <c:pt idx="9">
                  <c:v>68.940131913263968</c:v>
                </c:pt>
                <c:pt idx="10">
                  <c:v>69.051575802736082</c:v>
                </c:pt>
                <c:pt idx="11">
                  <c:v>69.256244203883071</c:v>
                </c:pt>
                <c:pt idx="12">
                  <c:v>69.886534477639103</c:v>
                </c:pt>
                <c:pt idx="13">
                  <c:v>70.386650627570546</c:v>
                </c:pt>
                <c:pt idx="14">
                  <c:v>70.722350283107815</c:v>
                </c:pt>
                <c:pt idx="15">
                  <c:v>70.728907606288971</c:v>
                </c:pt>
                <c:pt idx="16">
                  <c:v>71.168710954782327</c:v>
                </c:pt>
                <c:pt idx="17">
                  <c:v>71.757342392596712</c:v>
                </c:pt>
                <c:pt idx="18">
                  <c:v>72.193151280729154</c:v>
                </c:pt>
                <c:pt idx="19">
                  <c:v>72.614715002850289</c:v>
                </c:pt>
                <c:pt idx="20">
                  <c:v>73.005413899576865</c:v>
                </c:pt>
                <c:pt idx="22">
                  <c:v>69.465992721978282</c:v>
                </c:pt>
                <c:pt idx="23">
                  <c:v>70.178796324977469</c:v>
                </c:pt>
                <c:pt idx="24">
                  <c:v>70.907394287576238</c:v>
                </c:pt>
                <c:pt idx="25">
                  <c:v>70.425889409735746</c:v>
                </c:pt>
                <c:pt idx="26">
                  <c:v>69.293211712090411</c:v>
                </c:pt>
                <c:pt idx="27">
                  <c:v>69.515075825585043</c:v>
                </c:pt>
                <c:pt idx="28">
                  <c:v>69.850385139770125</c:v>
                </c:pt>
                <c:pt idx="29">
                  <c:v>70.707116578853245</c:v>
                </c:pt>
                <c:pt idx="30">
                  <c:v>70.846652198126478</c:v>
                </c:pt>
                <c:pt idx="31">
                  <c:v>70.81740682609211</c:v>
                </c:pt>
                <c:pt idx="32">
                  <c:v>70.790949007980359</c:v>
                </c:pt>
                <c:pt idx="33">
                  <c:v>70.761551014107098</c:v>
                </c:pt>
                <c:pt idx="34">
                  <c:v>70.981538081110699</c:v>
                </c:pt>
                <c:pt idx="35">
                  <c:v>71.796208612195471</c:v>
                </c:pt>
                <c:pt idx="36">
                  <c:v>71.972428915036417</c:v>
                </c:pt>
                <c:pt idx="37">
                  <c:v>72.142358780247719</c:v>
                </c:pt>
                <c:pt idx="38">
                  <c:v>72.591188453723149</c:v>
                </c:pt>
                <c:pt idx="39">
                  <c:v>73.746217132539201</c:v>
                </c:pt>
                <c:pt idx="40">
                  <c:v>74.280370429529526</c:v>
                </c:pt>
                <c:pt idx="41">
                  <c:v>74.145931948596385</c:v>
                </c:pt>
                <c:pt idx="42">
                  <c:v>74.165547193893957</c:v>
                </c:pt>
                <c:pt idx="44">
                  <c:v>69.616403158376912</c:v>
                </c:pt>
                <c:pt idx="45">
                  <c:v>69.157662900846859</c:v>
                </c:pt>
                <c:pt idx="46">
                  <c:v>69.043923710877834</c:v>
                </c:pt>
                <c:pt idx="47">
                  <c:v>68.784418883574062</c:v>
                </c:pt>
                <c:pt idx="48">
                  <c:v>69.19478203700362</c:v>
                </c:pt>
                <c:pt idx="49">
                  <c:v>69.26437947844947</c:v>
                </c:pt>
                <c:pt idx="50">
                  <c:v>69.706929261031291</c:v>
                </c:pt>
                <c:pt idx="51">
                  <c:v>69.983445857008746</c:v>
                </c:pt>
                <c:pt idx="52">
                  <c:v>70.328045004261355</c:v>
                </c:pt>
                <c:pt idx="53">
                  <c:v>70.618213160548336</c:v>
                </c:pt>
                <c:pt idx="54">
                  <c:v>70.173260671587784</c:v>
                </c:pt>
                <c:pt idx="55">
                  <c:v>70.294909650886083</c:v>
                </c:pt>
                <c:pt idx="56">
                  <c:v>71.089167913128463</c:v>
                </c:pt>
                <c:pt idx="57">
                  <c:v>72.23828803398483</c:v>
                </c:pt>
                <c:pt idx="58">
                  <c:v>72.620812628893901</c:v>
                </c:pt>
                <c:pt idx="59">
                  <c:v>73.007675689883953</c:v>
                </c:pt>
                <c:pt idx="60">
                  <c:v>73.362993582420359</c:v>
                </c:pt>
                <c:pt idx="61">
                  <c:v>73.287098473916828</c:v>
                </c:pt>
                <c:pt idx="62">
                  <c:v>73.275899309683837</c:v>
                </c:pt>
                <c:pt idx="63">
                  <c:v>73.73371124306189</c:v>
                </c:pt>
                <c:pt idx="64">
                  <c:v>74.664784024114823</c:v>
                </c:pt>
                <c:pt idx="66">
                  <c:v>70.248790767320997</c:v>
                </c:pt>
                <c:pt idx="67">
                  <c:v>70.619026902336202</c:v>
                </c:pt>
                <c:pt idx="68">
                  <c:v>70.845662900558324</c:v>
                </c:pt>
                <c:pt idx="69">
                  <c:v>71.153162937774653</c:v>
                </c:pt>
                <c:pt idx="70">
                  <c:v>71.096925988002852</c:v>
                </c:pt>
                <c:pt idx="71">
                  <c:v>71.245020103173317</c:v>
                </c:pt>
                <c:pt idx="72">
                  <c:v>71.428910721528695</c:v>
                </c:pt>
                <c:pt idx="73">
                  <c:v>71.788402861880883</c:v>
                </c:pt>
                <c:pt idx="74">
                  <c:v>71.829217331531027</c:v>
                </c:pt>
                <c:pt idx="75">
                  <c:v>71.9642987371424</c:v>
                </c:pt>
                <c:pt idx="76">
                  <c:v>71.943122471122905</c:v>
                </c:pt>
                <c:pt idx="77">
                  <c:v>72.410238971536941</c:v>
                </c:pt>
                <c:pt idx="78">
                  <c:v>72.775254674455937</c:v>
                </c:pt>
                <c:pt idx="79">
                  <c:v>73.066474514853468</c:v>
                </c:pt>
                <c:pt idx="80">
                  <c:v>72.835339912301365</c:v>
                </c:pt>
                <c:pt idx="81">
                  <c:v>73.245266132848755</c:v>
                </c:pt>
                <c:pt idx="82">
                  <c:v>73.929593328188886</c:v>
                </c:pt>
                <c:pt idx="83">
                  <c:v>74.49464158408712</c:v>
                </c:pt>
                <c:pt idx="84">
                  <c:v>74.750437200761738</c:v>
                </c:pt>
                <c:pt idx="85">
                  <c:v>74.926502654210054</c:v>
                </c:pt>
                <c:pt idx="86">
                  <c:v>75.088398005484052</c:v>
                </c:pt>
                <c:pt idx="88">
                  <c:v>70.534441045468427</c:v>
                </c:pt>
                <c:pt idx="89">
                  <c:v>70.698150954741493</c:v>
                </c:pt>
                <c:pt idx="90">
                  <c:v>71.400726372458777</c:v>
                </c:pt>
                <c:pt idx="91">
                  <c:v>71.520016842015565</c:v>
                </c:pt>
                <c:pt idx="92">
                  <c:v>71.589900687539796</c:v>
                </c:pt>
                <c:pt idx="93">
                  <c:v>71.317397923974383</c:v>
                </c:pt>
                <c:pt idx="94">
                  <c:v>70.981468391558181</c:v>
                </c:pt>
                <c:pt idx="95">
                  <c:v>71.077535712281076</c:v>
                </c:pt>
                <c:pt idx="96">
                  <c:v>71.686576995469366</c:v>
                </c:pt>
                <c:pt idx="97">
                  <c:v>71.925852425633764</c:v>
                </c:pt>
                <c:pt idx="98">
                  <c:v>71.903974972810531</c:v>
                </c:pt>
                <c:pt idx="99">
                  <c:v>71.848218254350371</c:v>
                </c:pt>
                <c:pt idx="100">
                  <c:v>72.641269835499543</c:v>
                </c:pt>
                <c:pt idx="101">
                  <c:v>73.434367840207386</c:v>
                </c:pt>
                <c:pt idx="102">
                  <c:v>73.747754432783893</c:v>
                </c:pt>
                <c:pt idx="103">
                  <c:v>73.74885825864132</c:v>
                </c:pt>
                <c:pt idx="104">
                  <c:v>73.834273398206719</c:v>
                </c:pt>
                <c:pt idx="105">
                  <c:v>74.002824607074359</c:v>
                </c:pt>
                <c:pt idx="106">
                  <c:v>74.766173315927873</c:v>
                </c:pt>
                <c:pt idx="107">
                  <c:v>75.2561099405806</c:v>
                </c:pt>
                <c:pt idx="108">
                  <c:v>75.723143871380984</c:v>
                </c:pt>
                <c:pt idx="110" formatCode="0.0">
                  <c:v>70.627437114871668</c:v>
                </c:pt>
                <c:pt idx="111" formatCode="0.0">
                  <c:v>71.302882406583109</c:v>
                </c:pt>
                <c:pt idx="112" formatCode="0.0">
                  <c:v>71.319978525509171</c:v>
                </c:pt>
                <c:pt idx="113" formatCode="0.0">
                  <c:v>70.990294311357573</c:v>
                </c:pt>
                <c:pt idx="114" formatCode="0.0">
                  <c:v>70.394856876791096</c:v>
                </c:pt>
                <c:pt idx="115" formatCode="0.0">
                  <c:v>70.444093414435301</c:v>
                </c:pt>
                <c:pt idx="116" formatCode="0.0">
                  <c:v>70.911487258337203</c:v>
                </c:pt>
                <c:pt idx="117" formatCode="0.0">
                  <c:v>71.733804151597894</c:v>
                </c:pt>
                <c:pt idx="118" formatCode="0.0">
                  <c:v>72.257508498014232</c:v>
                </c:pt>
                <c:pt idx="119" formatCode="0.0">
                  <c:v>72.350497752501511</c:v>
                </c:pt>
                <c:pt idx="120" formatCode="0.0">
                  <c:v>71.73837583078155</c:v>
                </c:pt>
                <c:pt idx="121" formatCode="0.0">
                  <c:v>72.381411996584873</c:v>
                </c:pt>
                <c:pt idx="122" formatCode="0.0">
                  <c:v>72.306432199249002</c:v>
                </c:pt>
                <c:pt idx="123" formatCode="0.0">
                  <c:v>73.245532308004996</c:v>
                </c:pt>
                <c:pt idx="124" formatCode="0.0">
                  <c:v>73.240032595516169</c:v>
                </c:pt>
                <c:pt idx="125" formatCode="0.0">
                  <c:v>73.86830763748786</c:v>
                </c:pt>
                <c:pt idx="126" formatCode="0.0">
                  <c:v>73.929017630294197</c:v>
                </c:pt>
                <c:pt idx="127" formatCode="0.0">
                  <c:v>74.522367447667463</c:v>
                </c:pt>
                <c:pt idx="128" formatCode="0.0">
                  <c:v>75.667453871797861</c:v>
                </c:pt>
                <c:pt idx="129" formatCode="0.0">
                  <c:v>76.365136098782259</c:v>
                </c:pt>
                <c:pt idx="130" formatCode="0.0">
                  <c:v>77.171999143084975</c:v>
                </c:pt>
                <c:pt idx="132" formatCode="0.0">
                  <c:v>71.091140540496525</c:v>
                </c:pt>
                <c:pt idx="133" formatCode="0.0">
                  <c:v>70.915644956205924</c:v>
                </c:pt>
                <c:pt idx="134" formatCode="0.0">
                  <c:v>71.058510949338469</c:v>
                </c:pt>
                <c:pt idx="135" formatCode="0.0">
                  <c:v>71.309707211930231</c:v>
                </c:pt>
                <c:pt idx="136" formatCode="0.0">
                  <c:v>71.514668725634991</c:v>
                </c:pt>
                <c:pt idx="137" formatCode="0.0">
                  <c:v>71.709730487278563</c:v>
                </c:pt>
                <c:pt idx="138" formatCode="0.0">
                  <c:v>71.691780880894115</c:v>
                </c:pt>
                <c:pt idx="139" formatCode="0.0">
                  <c:v>71.861399372237031</c:v>
                </c:pt>
                <c:pt idx="140" formatCode="0.0">
                  <c:v>71.753243931828862</c:v>
                </c:pt>
                <c:pt idx="141" formatCode="0.0">
                  <c:v>72.039127954569224</c:v>
                </c:pt>
                <c:pt idx="142" formatCode="0.0">
                  <c:v>71.949538879244358</c:v>
                </c:pt>
                <c:pt idx="143" formatCode="0.0">
                  <c:v>72.405439543462407</c:v>
                </c:pt>
                <c:pt idx="144" formatCode="0.0">
                  <c:v>72.917103772398548</c:v>
                </c:pt>
                <c:pt idx="145" formatCode="0.0">
                  <c:v>73.522851800849807</c:v>
                </c:pt>
                <c:pt idx="146" formatCode="0.0">
                  <c:v>73.66007370949049</c:v>
                </c:pt>
                <c:pt idx="147" formatCode="0.0">
                  <c:v>73.639151344027752</c:v>
                </c:pt>
                <c:pt idx="148" formatCode="0.0">
                  <c:v>73.607472258496884</c:v>
                </c:pt>
                <c:pt idx="149" formatCode="0.0">
                  <c:v>73.711931873584845</c:v>
                </c:pt>
                <c:pt idx="150" formatCode="0.0">
                  <c:v>74.023643412965868</c:v>
                </c:pt>
                <c:pt idx="151" formatCode="0.0">
                  <c:v>74.338703076909098</c:v>
                </c:pt>
                <c:pt idx="152" formatCode="0.0">
                  <c:v>75.108952207398261</c:v>
                </c:pt>
                <c:pt idx="154">
                  <c:v>71.115952209743909</c:v>
                </c:pt>
                <c:pt idx="155">
                  <c:v>71.562912096568212</c:v>
                </c:pt>
                <c:pt idx="156">
                  <c:v>71.612288245903628</c:v>
                </c:pt>
                <c:pt idx="157">
                  <c:v>71.866144147039037</c:v>
                </c:pt>
                <c:pt idx="158">
                  <c:v>71.804740078778948</c:v>
                </c:pt>
                <c:pt idx="159">
                  <c:v>71.966962007456857</c:v>
                </c:pt>
                <c:pt idx="160">
                  <c:v>72.488327582302318</c:v>
                </c:pt>
                <c:pt idx="161">
                  <c:v>72.567430796809759</c:v>
                </c:pt>
                <c:pt idx="162">
                  <c:v>72.483787985467728</c:v>
                </c:pt>
                <c:pt idx="163">
                  <c:v>72.271241957181942</c:v>
                </c:pt>
                <c:pt idx="164">
                  <c:v>72.665569813245781</c:v>
                </c:pt>
                <c:pt idx="165">
                  <c:v>73.249088699489761</c:v>
                </c:pt>
                <c:pt idx="166">
                  <c:v>73.828407115235123</c:v>
                </c:pt>
                <c:pt idx="167">
                  <c:v>73.99978771132804</c:v>
                </c:pt>
                <c:pt idx="168">
                  <c:v>73.823696052982157</c:v>
                </c:pt>
                <c:pt idx="169">
                  <c:v>73.957948803499875</c:v>
                </c:pt>
                <c:pt idx="170">
                  <c:v>74.151339125411837</c:v>
                </c:pt>
                <c:pt idx="171">
                  <c:v>75.235996715211101</c:v>
                </c:pt>
                <c:pt idx="172">
                  <c:v>75.276749454113016</c:v>
                </c:pt>
                <c:pt idx="173">
                  <c:v>76.028926277816225</c:v>
                </c:pt>
                <c:pt idx="174">
                  <c:v>75.940078961568304</c:v>
                </c:pt>
                <c:pt idx="176">
                  <c:v>71.34603080495998</c:v>
                </c:pt>
                <c:pt idx="177">
                  <c:v>71.575492615479078</c:v>
                </c:pt>
                <c:pt idx="178">
                  <c:v>72.01986165955708</c:v>
                </c:pt>
                <c:pt idx="179">
                  <c:v>72.353218461724197</c:v>
                </c:pt>
                <c:pt idx="180">
                  <c:v>72.342282703478773</c:v>
                </c:pt>
                <c:pt idx="181">
                  <c:v>71.909020986416536</c:v>
                </c:pt>
                <c:pt idx="182">
                  <c:v>72.083641102926592</c:v>
                </c:pt>
                <c:pt idx="183">
                  <c:v>72.399437581703211</c:v>
                </c:pt>
                <c:pt idx="184">
                  <c:v>72.865330720818903</c:v>
                </c:pt>
                <c:pt idx="185">
                  <c:v>73.415214175169751</c:v>
                </c:pt>
                <c:pt idx="186">
                  <c:v>73.495453607127885</c:v>
                </c:pt>
                <c:pt idx="187">
                  <c:v>74.277518139906107</c:v>
                </c:pt>
                <c:pt idx="188">
                  <c:v>74.256995664541051</c:v>
                </c:pt>
                <c:pt idx="189">
                  <c:v>75.133962767222897</c:v>
                </c:pt>
                <c:pt idx="190">
                  <c:v>75.370912974594958</c:v>
                </c:pt>
                <c:pt idx="191">
                  <c:v>75.92470941503187</c:v>
                </c:pt>
                <c:pt idx="192">
                  <c:v>75.962125301998839</c:v>
                </c:pt>
                <c:pt idx="193">
                  <c:v>76.221237506828984</c:v>
                </c:pt>
                <c:pt idx="194">
                  <c:v>76.805361485915171</c:v>
                </c:pt>
                <c:pt idx="195">
                  <c:v>77.097320183479752</c:v>
                </c:pt>
                <c:pt idx="196">
                  <c:v>77.546513485054604</c:v>
                </c:pt>
                <c:pt idx="198" formatCode="0.0">
                  <c:v>71.465974930740956</c:v>
                </c:pt>
                <c:pt idx="199" formatCode="0.0">
                  <c:v>71.699747978873248</c:v>
                </c:pt>
                <c:pt idx="200" formatCode="0.0">
                  <c:v>71.874844206461333</c:v>
                </c:pt>
                <c:pt idx="201" formatCode="0.0">
                  <c:v>72.09680757176524</c:v>
                </c:pt>
                <c:pt idx="202" formatCode="0.0">
                  <c:v>72.256164793008125</c:v>
                </c:pt>
                <c:pt idx="203" formatCode="0.0">
                  <c:v>72.425884288239232</c:v>
                </c:pt>
                <c:pt idx="204" formatCode="0.0">
                  <c:v>72.655661076084854</c:v>
                </c:pt>
                <c:pt idx="205" formatCode="0.0">
                  <c:v>72.864231070987486</c:v>
                </c:pt>
                <c:pt idx="206" formatCode="0.0">
                  <c:v>73.119156689855629</c:v>
                </c:pt>
                <c:pt idx="207" formatCode="0.0">
                  <c:v>73.342900649386749</c:v>
                </c:pt>
                <c:pt idx="208" formatCode="0.0">
                  <c:v>73.502762392900991</c:v>
                </c:pt>
                <c:pt idx="209" formatCode="0.0">
                  <c:v>73.774566834358765</c:v>
                </c:pt>
                <c:pt idx="210" formatCode="0.0">
                  <c:v>74.225875336510299</c:v>
                </c:pt>
                <c:pt idx="211" formatCode="0.0">
                  <c:v>74.627417387877728</c:v>
                </c:pt>
                <c:pt idx="212" formatCode="0.0">
                  <c:v>74.852463955503509</c:v>
                </c:pt>
                <c:pt idx="213" formatCode="0.0">
                  <c:v>75.066913674900135</c:v>
                </c:pt>
                <c:pt idx="214" formatCode="0.0">
                  <c:v>75.434818882824942</c:v>
                </c:pt>
                <c:pt idx="215" formatCode="0.0">
                  <c:v>75.900001256279594</c:v>
                </c:pt>
                <c:pt idx="216" formatCode="0.0">
                  <c:v>76.320560842729364</c:v>
                </c:pt>
                <c:pt idx="217" formatCode="0.0">
                  <c:v>76.611449872424643</c:v>
                </c:pt>
                <c:pt idx="218" formatCode="0.0">
                  <c:v>76.875553977222467</c:v>
                </c:pt>
                <c:pt idx="220" formatCode="0.0">
                  <c:v>71.523872539992027</c:v>
                </c:pt>
                <c:pt idx="221" formatCode="0.0">
                  <c:v>71.32922959339389</c:v>
                </c:pt>
                <c:pt idx="222" formatCode="0.0">
                  <c:v>71.404280512592152</c:v>
                </c:pt>
                <c:pt idx="223" formatCode="0.0">
                  <c:v>72.067821517384914</c:v>
                </c:pt>
                <c:pt idx="224" formatCode="0.0">
                  <c:v>72.3925711048891</c:v>
                </c:pt>
                <c:pt idx="225" formatCode="0.0">
                  <c:v>73.049234607782381</c:v>
                </c:pt>
                <c:pt idx="226" formatCode="0.0">
                  <c:v>72.611142276777386</c:v>
                </c:pt>
                <c:pt idx="227" formatCode="0.0">
                  <c:v>72.986658873259074</c:v>
                </c:pt>
                <c:pt idx="228" formatCode="0.0">
                  <c:v>72.496048648861574</c:v>
                </c:pt>
                <c:pt idx="229" formatCode="0.0">
                  <c:v>72.82872250543447</c:v>
                </c:pt>
                <c:pt idx="230" formatCode="0.0">
                  <c:v>72.574265401884489</c:v>
                </c:pt>
                <c:pt idx="231" formatCode="0.0">
                  <c:v>73.517261140055226</c:v>
                </c:pt>
                <c:pt idx="232" formatCode="0.0">
                  <c:v>73.729051956596294</c:v>
                </c:pt>
                <c:pt idx="233" formatCode="0.0">
                  <c:v>74.484676787616124</c:v>
                </c:pt>
                <c:pt idx="234" formatCode="0.0">
                  <c:v>74.050299716645554</c:v>
                </c:pt>
                <c:pt idx="235" formatCode="0.0">
                  <c:v>74.597932942639872</c:v>
                </c:pt>
                <c:pt idx="236" formatCode="0.0">
                  <c:v>74.612662072995292</c:v>
                </c:pt>
                <c:pt idx="237" formatCode="0.0">
                  <c:v>75.463204932764228</c:v>
                </c:pt>
                <c:pt idx="238" formatCode="0.0">
                  <c:v>75.774722444683562</c:v>
                </c:pt>
                <c:pt idx="239" formatCode="0.0">
                  <c:v>76.13819217715313</c:v>
                </c:pt>
                <c:pt idx="240" formatCode="0.0">
                  <c:v>75.7582414342954</c:v>
                </c:pt>
                <c:pt idx="242">
                  <c:v>71.524311428344021</c:v>
                </c:pt>
                <c:pt idx="243">
                  <c:v>72.033376253182624</c:v>
                </c:pt>
                <c:pt idx="244">
                  <c:v>72.286902805239194</c:v>
                </c:pt>
                <c:pt idx="245">
                  <c:v>72.50541044631025</c:v>
                </c:pt>
                <c:pt idx="246">
                  <c:v>72.66062763773472</c:v>
                </c:pt>
                <c:pt idx="247">
                  <c:v>72.839588319635297</c:v>
                </c:pt>
                <c:pt idx="248">
                  <c:v>72.986802215143641</c:v>
                </c:pt>
                <c:pt idx="249">
                  <c:v>72.898353444177204</c:v>
                </c:pt>
                <c:pt idx="250">
                  <c:v>73.203155780416836</c:v>
                </c:pt>
                <c:pt idx="251">
                  <c:v>73.798739203003919</c:v>
                </c:pt>
                <c:pt idx="252">
                  <c:v>74.404843775463277</c:v>
                </c:pt>
                <c:pt idx="253">
                  <c:v>74.538822116808859</c:v>
                </c:pt>
                <c:pt idx="254">
                  <c:v>75.030221603662412</c:v>
                </c:pt>
                <c:pt idx="255">
                  <c:v>75.270728325100478</c:v>
                </c:pt>
                <c:pt idx="256">
                  <c:v>75.975781848790845</c:v>
                </c:pt>
                <c:pt idx="257">
                  <c:v>76.059906183771446</c:v>
                </c:pt>
                <c:pt idx="258">
                  <c:v>76.527191634185755</c:v>
                </c:pt>
                <c:pt idx="259">
                  <c:v>76.62085698073507</c:v>
                </c:pt>
                <c:pt idx="260">
                  <c:v>76.740344362456284</c:v>
                </c:pt>
                <c:pt idx="261">
                  <c:v>77.233391322291524</c:v>
                </c:pt>
                <c:pt idx="262">
                  <c:v>77.654240242795467</c:v>
                </c:pt>
                <c:pt idx="264" formatCode="0.0">
                  <c:v>71.526422569542248</c:v>
                </c:pt>
                <c:pt idx="265" formatCode="0.0">
                  <c:v>72.058040314865153</c:v>
                </c:pt>
                <c:pt idx="266" formatCode="0.0">
                  <c:v>72.988600389330415</c:v>
                </c:pt>
                <c:pt idx="267" formatCode="0.0">
                  <c:v>72.996697354881647</c:v>
                </c:pt>
                <c:pt idx="268" formatCode="0.0">
                  <c:v>72.684809572577606</c:v>
                </c:pt>
                <c:pt idx="269" formatCode="0.0">
                  <c:v>72.684795987971398</c:v>
                </c:pt>
                <c:pt idx="270" formatCode="0.0">
                  <c:v>72.714487133305909</c:v>
                </c:pt>
                <c:pt idx="271" formatCode="0.0">
                  <c:v>73.205224784649644</c:v>
                </c:pt>
                <c:pt idx="272" formatCode="0.0">
                  <c:v>73.248349510318846</c:v>
                </c:pt>
                <c:pt idx="273" formatCode="0.0">
                  <c:v>73.375019484914858</c:v>
                </c:pt>
                <c:pt idx="274" formatCode="0.0">
                  <c:v>73.539674762380372</c:v>
                </c:pt>
                <c:pt idx="275" formatCode="0.0">
                  <c:v>73.165205155380704</c:v>
                </c:pt>
                <c:pt idx="276" formatCode="0.0">
                  <c:v>73.244644864320392</c:v>
                </c:pt>
                <c:pt idx="277" formatCode="0.0">
                  <c:v>73.21101651303789</c:v>
                </c:pt>
                <c:pt idx="278" formatCode="0.0">
                  <c:v>74.108120325405196</c:v>
                </c:pt>
                <c:pt idx="279" formatCode="0.0">
                  <c:v>74.550806373544603</c:v>
                </c:pt>
                <c:pt idx="280" formatCode="0.0">
                  <c:v>74.998870270385467</c:v>
                </c:pt>
                <c:pt idx="281" formatCode="0.0">
                  <c:v>75.64942262070366</c:v>
                </c:pt>
                <c:pt idx="282" formatCode="0.0">
                  <c:v>76.523531049414657</c:v>
                </c:pt>
                <c:pt idx="283" formatCode="0.0">
                  <c:v>77.012664166697505</c:v>
                </c:pt>
                <c:pt idx="284" formatCode="0.0">
                  <c:v>77.028204367053476</c:v>
                </c:pt>
                <c:pt idx="286">
                  <c:v>71.640772656376029</c:v>
                </c:pt>
                <c:pt idx="287">
                  <c:v>71.684087402828538</c:v>
                </c:pt>
                <c:pt idx="288">
                  <c:v>71.668414740916589</c:v>
                </c:pt>
                <c:pt idx="289">
                  <c:v>72.130590980190448</c:v>
                </c:pt>
                <c:pt idx="290">
                  <c:v>72.324505235901441</c:v>
                </c:pt>
                <c:pt idx="291">
                  <c:v>72.580554396630276</c:v>
                </c:pt>
                <c:pt idx="292">
                  <c:v>72.529197791793166</c:v>
                </c:pt>
                <c:pt idx="293">
                  <c:v>72.837335122578196</c:v>
                </c:pt>
                <c:pt idx="294">
                  <c:v>73.425064959151797</c:v>
                </c:pt>
                <c:pt idx="295">
                  <c:v>73.835237249780661</c:v>
                </c:pt>
                <c:pt idx="296">
                  <c:v>73.997784711869841</c:v>
                </c:pt>
                <c:pt idx="297">
                  <c:v>73.870904561238561</c:v>
                </c:pt>
                <c:pt idx="298">
                  <c:v>74.238955999708125</c:v>
                </c:pt>
                <c:pt idx="299">
                  <c:v>74.389564724772399</c:v>
                </c:pt>
                <c:pt idx="300">
                  <c:v>74.353014721067467</c:v>
                </c:pt>
                <c:pt idx="301">
                  <c:v>74.471279983217684</c:v>
                </c:pt>
                <c:pt idx="302">
                  <c:v>74.873123651682803</c:v>
                </c:pt>
                <c:pt idx="303">
                  <c:v>75.740943758788688</c:v>
                </c:pt>
                <c:pt idx="304">
                  <c:v>76.314022715267114</c:v>
                </c:pt>
                <c:pt idx="305">
                  <c:v>76.369133775739982</c:v>
                </c:pt>
                <c:pt idx="306">
                  <c:v>76.506329033861363</c:v>
                </c:pt>
                <c:pt idx="308">
                  <c:v>71.658844175326237</c:v>
                </c:pt>
                <c:pt idx="309">
                  <c:v>72.17964469145295</c:v>
                </c:pt>
                <c:pt idx="310">
                  <c:v>72.895434449789789</c:v>
                </c:pt>
                <c:pt idx="311">
                  <c:v>73.218762258786342</c:v>
                </c:pt>
                <c:pt idx="312">
                  <c:v>73.740106884710173</c:v>
                </c:pt>
                <c:pt idx="313">
                  <c:v>73.732980500828774</c:v>
                </c:pt>
                <c:pt idx="314">
                  <c:v>74.403292694551567</c:v>
                </c:pt>
                <c:pt idx="315">
                  <c:v>74.553443145873885</c:v>
                </c:pt>
                <c:pt idx="316">
                  <c:v>74.99315771640039</c:v>
                </c:pt>
                <c:pt idx="317">
                  <c:v>75.168395411885442</c:v>
                </c:pt>
                <c:pt idx="318">
                  <c:v>75.507463389679614</c:v>
                </c:pt>
                <c:pt idx="319">
                  <c:v>75.713090778847999</c:v>
                </c:pt>
                <c:pt idx="320">
                  <c:v>76.391943927773141</c:v>
                </c:pt>
                <c:pt idx="321">
                  <c:v>76.73166515466481</c:v>
                </c:pt>
                <c:pt idx="322">
                  <c:v>76.926390277273214</c:v>
                </c:pt>
                <c:pt idx="323">
                  <c:v>77.156659272590872</c:v>
                </c:pt>
                <c:pt idx="324">
                  <c:v>77.43377800104517</c:v>
                </c:pt>
                <c:pt idx="325">
                  <c:v>77.928501436258301</c:v>
                </c:pt>
                <c:pt idx="326">
                  <c:v>78.364488535521787</c:v>
                </c:pt>
                <c:pt idx="327">
                  <c:v>78.388210637654382</c:v>
                </c:pt>
                <c:pt idx="328">
                  <c:v>78.532279151353066</c:v>
                </c:pt>
                <c:pt idx="330" formatCode="0.0">
                  <c:v>71.716443536108187</c:v>
                </c:pt>
                <c:pt idx="331" formatCode="0.0">
                  <c:v>72.071668355320156</c:v>
                </c:pt>
                <c:pt idx="332" formatCode="0.0">
                  <c:v>72.462729369852326</c:v>
                </c:pt>
                <c:pt idx="333" formatCode="0.0">
                  <c:v>72.61685470438573</c:v>
                </c:pt>
                <c:pt idx="334" formatCode="0.0">
                  <c:v>72.803056911157427</c:v>
                </c:pt>
                <c:pt idx="335" formatCode="0.0">
                  <c:v>73.219338468422478</c:v>
                </c:pt>
                <c:pt idx="336" formatCode="0.0">
                  <c:v>73.63504481233754</c:v>
                </c:pt>
                <c:pt idx="337" formatCode="0.0">
                  <c:v>73.911396104909556</c:v>
                </c:pt>
                <c:pt idx="338" formatCode="0.0">
                  <c:v>73.912149620799838</c:v>
                </c:pt>
                <c:pt idx="339" formatCode="0.0">
                  <c:v>74.378539905263281</c:v>
                </c:pt>
                <c:pt idx="340" formatCode="0.0">
                  <c:v>74.80309072223821</c:v>
                </c:pt>
                <c:pt idx="341" formatCode="0.0">
                  <c:v>75.229048917682832</c:v>
                </c:pt>
                <c:pt idx="342" formatCode="0.0">
                  <c:v>75.337222111100004</c:v>
                </c:pt>
                <c:pt idx="343" formatCode="0.0">
                  <c:v>75.650106511629332</c:v>
                </c:pt>
                <c:pt idx="344" formatCode="0.0">
                  <c:v>75.987262043267179</c:v>
                </c:pt>
                <c:pt idx="345" formatCode="0.0">
                  <c:v>76.259078338508459</c:v>
                </c:pt>
                <c:pt idx="346" formatCode="0.0">
                  <c:v>76.635774285249838</c:v>
                </c:pt>
                <c:pt idx="347" formatCode="0.0">
                  <c:v>76.929677667014687</c:v>
                </c:pt>
                <c:pt idx="348" formatCode="0.0">
                  <c:v>77.338605300696344</c:v>
                </c:pt>
                <c:pt idx="349" formatCode="0.0">
                  <c:v>77.38468640606358</c:v>
                </c:pt>
                <c:pt idx="350" formatCode="0.0">
                  <c:v>77.567669369679308</c:v>
                </c:pt>
                <c:pt idx="352" formatCode="0.0">
                  <c:v>71.799278346473997</c:v>
                </c:pt>
                <c:pt idx="353" formatCode="0.0">
                  <c:v>71.97195101904164</c:v>
                </c:pt>
                <c:pt idx="354" formatCode="0.0">
                  <c:v>72.385600178477347</c:v>
                </c:pt>
                <c:pt idx="355" formatCode="0.0">
                  <c:v>72.503355289447427</c:v>
                </c:pt>
                <c:pt idx="356" formatCode="0.0">
                  <c:v>72.751176794595864</c:v>
                </c:pt>
                <c:pt idx="357" formatCode="0.0">
                  <c:v>72.670030122949697</c:v>
                </c:pt>
                <c:pt idx="358" formatCode="0.0">
                  <c:v>73.084696409346606</c:v>
                </c:pt>
                <c:pt idx="359" formatCode="0.0">
                  <c:v>73.298756473170556</c:v>
                </c:pt>
                <c:pt idx="360" formatCode="0.0">
                  <c:v>73.603002758023806</c:v>
                </c:pt>
                <c:pt idx="361" formatCode="0.0">
                  <c:v>73.6195486499618</c:v>
                </c:pt>
                <c:pt idx="362" formatCode="0.0">
                  <c:v>73.758877840155321</c:v>
                </c:pt>
                <c:pt idx="363" formatCode="0.0">
                  <c:v>73.926677977970158</c:v>
                </c:pt>
                <c:pt idx="364" formatCode="0.0">
                  <c:v>74.458548976690125</c:v>
                </c:pt>
                <c:pt idx="365" formatCode="0.0">
                  <c:v>74.580717461396006</c:v>
                </c:pt>
                <c:pt idx="366" formatCode="0.0">
                  <c:v>74.928845802438616</c:v>
                </c:pt>
                <c:pt idx="367" formatCode="0.0">
                  <c:v>75.221784973771179</c:v>
                </c:pt>
                <c:pt idx="368" formatCode="0.0">
                  <c:v>76.064039834708993</c:v>
                </c:pt>
                <c:pt idx="369" formatCode="0.0">
                  <c:v>76.51036375637662</c:v>
                </c:pt>
                <c:pt idx="370" formatCode="0.0">
                  <c:v>76.967702034458213</c:v>
                </c:pt>
                <c:pt idx="371" formatCode="0.0">
                  <c:v>76.921383943210685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8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West Dun - barton - shire</c:v>
                  </c:pt>
                  <c:pt idx="44">
                    <c:v>Inverclyde</c:v>
                  </c:pt>
                  <c:pt idx="66">
                    <c:v>North Lanark - shire</c:v>
                  </c:pt>
                  <c:pt idx="88">
                    <c:v>Renfrew - shire</c:v>
                  </c:pt>
                  <c:pt idx="110">
                    <c:v>Eilean Siar</c:v>
                  </c:pt>
                  <c:pt idx="132">
                    <c:v>Dundee City</c:v>
                  </c:pt>
                  <c:pt idx="154">
                    <c:v>North Ayrshire</c:v>
                  </c:pt>
                  <c:pt idx="176">
                    <c:v>West Lothian</c:v>
                  </c:pt>
                  <c:pt idx="198">
                    <c:v>SCOT - LAND</c:v>
                  </c:pt>
                  <c:pt idx="220">
                    <c:v>East Ayrshire</c:v>
                  </c:pt>
                  <c:pt idx="242">
                    <c:v>Highland</c:v>
                  </c:pt>
                  <c:pt idx="264">
                    <c:v>Clack - mannan - shire</c:v>
                  </c:pt>
                  <c:pt idx="286">
                    <c:v>South Lanark - shire</c:v>
                  </c:pt>
                  <c:pt idx="308">
                    <c:v>Stirling</c:v>
                  </c:pt>
                  <c:pt idx="330">
                    <c:v>Edinburgh City of</c:v>
                  </c:pt>
                  <c:pt idx="352">
                    <c:v>Falkirk</c:v>
                  </c:pt>
                </c:lvl>
              </c:multiLvlStrCache>
            </c:multiLvlStrRef>
          </c:cat>
          <c:val>
            <c:numRef>
              <c:f>'Fig 8 data'!$E$4:$E$375</c:f>
              <c:numCache>
                <c:formatCode>#,##0.0</c:formatCode>
                <c:ptCount val="372"/>
                <c:pt idx="0">
                  <c:v>67.900000000000006</c:v>
                </c:pt>
                <c:pt idx="1">
                  <c:v>68</c:v>
                </c:pt>
                <c:pt idx="2">
                  <c:v>67.599999999999994</c:v>
                </c:pt>
                <c:pt idx="3">
                  <c:v>67.7</c:v>
                </c:pt>
                <c:pt idx="4">
                  <c:v>67.900000000000006</c:v>
                </c:pt>
                <c:pt idx="5">
                  <c:v>68.2</c:v>
                </c:pt>
                <c:pt idx="6">
                  <c:v>68.2</c:v>
                </c:pt>
                <c:pt idx="7">
                  <c:v>68.099999999999994</c:v>
                </c:pt>
                <c:pt idx="8">
                  <c:v>68.400000000000006</c:v>
                </c:pt>
                <c:pt idx="9">
                  <c:v>68.634713696879956</c:v>
                </c:pt>
                <c:pt idx="10">
                  <c:v>68.753844166163105</c:v>
                </c:pt>
                <c:pt idx="11">
                  <c:v>68.957088564562483</c:v>
                </c:pt>
                <c:pt idx="12">
                  <c:v>69.589062866531208</c:v>
                </c:pt>
                <c:pt idx="13">
                  <c:v>70.088057448645344</c:v>
                </c:pt>
                <c:pt idx="14">
                  <c:v>70.426222010005276</c:v>
                </c:pt>
                <c:pt idx="15">
                  <c:v>70.428889938313432</c:v>
                </c:pt>
                <c:pt idx="16">
                  <c:v>70.871140011560158</c:v>
                </c:pt>
                <c:pt idx="17">
                  <c:v>71.46090290001051</c:v>
                </c:pt>
                <c:pt idx="18">
                  <c:v>71.89982780013392</c:v>
                </c:pt>
                <c:pt idx="19">
                  <c:v>72.325300592339374</c:v>
                </c:pt>
                <c:pt idx="20">
                  <c:v>72.720388538743293</c:v>
                </c:pt>
                <c:pt idx="22">
                  <c:v>68.8</c:v>
                </c:pt>
                <c:pt idx="23">
                  <c:v>69.5</c:v>
                </c:pt>
                <c:pt idx="24">
                  <c:v>70.2</c:v>
                </c:pt>
                <c:pt idx="25">
                  <c:v>69.7</c:v>
                </c:pt>
                <c:pt idx="26">
                  <c:v>68.5</c:v>
                </c:pt>
                <c:pt idx="27">
                  <c:v>68.8</c:v>
                </c:pt>
                <c:pt idx="28">
                  <c:v>69.099999999999994</c:v>
                </c:pt>
                <c:pt idx="29">
                  <c:v>70</c:v>
                </c:pt>
                <c:pt idx="30">
                  <c:v>70.099999999999994</c:v>
                </c:pt>
                <c:pt idx="31">
                  <c:v>70.014602351004569</c:v>
                </c:pt>
                <c:pt idx="32">
                  <c:v>69.99542030705814</c:v>
                </c:pt>
                <c:pt idx="33">
                  <c:v>69.958502618323408</c:v>
                </c:pt>
                <c:pt idx="34">
                  <c:v>70.160029581544521</c:v>
                </c:pt>
                <c:pt idx="35">
                  <c:v>70.978736955939652</c:v>
                </c:pt>
                <c:pt idx="36">
                  <c:v>71.177338408377736</c:v>
                </c:pt>
                <c:pt idx="37">
                  <c:v>71.381941312755586</c:v>
                </c:pt>
                <c:pt idx="38">
                  <c:v>71.839645540925957</c:v>
                </c:pt>
                <c:pt idx="39">
                  <c:v>73.002560324811796</c:v>
                </c:pt>
                <c:pt idx="40">
                  <c:v>73.542654088874329</c:v>
                </c:pt>
                <c:pt idx="41">
                  <c:v>73.3984154138207</c:v>
                </c:pt>
                <c:pt idx="42">
                  <c:v>73.430901067560455</c:v>
                </c:pt>
                <c:pt idx="44">
                  <c:v>68.900000000000006</c:v>
                </c:pt>
                <c:pt idx="45">
                  <c:v>68.400000000000006</c:v>
                </c:pt>
                <c:pt idx="46">
                  <c:v>68.3</c:v>
                </c:pt>
                <c:pt idx="47">
                  <c:v>68</c:v>
                </c:pt>
                <c:pt idx="48">
                  <c:v>68.5</c:v>
                </c:pt>
                <c:pt idx="49">
                  <c:v>68.5</c:v>
                </c:pt>
                <c:pt idx="50">
                  <c:v>68.900000000000006</c:v>
                </c:pt>
                <c:pt idx="51">
                  <c:v>69.2</c:v>
                </c:pt>
                <c:pt idx="52">
                  <c:v>69.5</c:v>
                </c:pt>
                <c:pt idx="53">
                  <c:v>69.861195087966536</c:v>
                </c:pt>
                <c:pt idx="54">
                  <c:v>69.377353657560263</c:v>
                </c:pt>
                <c:pt idx="55">
                  <c:v>69.474494154461127</c:v>
                </c:pt>
                <c:pt idx="56">
                  <c:v>70.26459267244411</c:v>
                </c:pt>
                <c:pt idx="57">
                  <c:v>71.426683495695926</c:v>
                </c:pt>
                <c:pt idx="58">
                  <c:v>71.787839843768779</c:v>
                </c:pt>
                <c:pt idx="59">
                  <c:v>72.178066096906363</c:v>
                </c:pt>
                <c:pt idx="60">
                  <c:v>72.536437421535638</c:v>
                </c:pt>
                <c:pt idx="61">
                  <c:v>72.482510122589076</c:v>
                </c:pt>
                <c:pt idx="62">
                  <c:v>72.464625414732325</c:v>
                </c:pt>
                <c:pt idx="63">
                  <c:v>72.937629863441899</c:v>
                </c:pt>
                <c:pt idx="64">
                  <c:v>73.902689370243223</c:v>
                </c:pt>
                <c:pt idx="66">
                  <c:v>69.900000000000006</c:v>
                </c:pt>
                <c:pt idx="67">
                  <c:v>70.3</c:v>
                </c:pt>
                <c:pt idx="68">
                  <c:v>70.5</c:v>
                </c:pt>
                <c:pt idx="69">
                  <c:v>70.8</c:v>
                </c:pt>
                <c:pt idx="70">
                  <c:v>70.7</c:v>
                </c:pt>
                <c:pt idx="71">
                  <c:v>70.900000000000006</c:v>
                </c:pt>
                <c:pt idx="72">
                  <c:v>71.099999999999994</c:v>
                </c:pt>
                <c:pt idx="73">
                  <c:v>71.400000000000006</c:v>
                </c:pt>
                <c:pt idx="74">
                  <c:v>71.400000000000006</c:v>
                </c:pt>
                <c:pt idx="75">
                  <c:v>71.565512748155584</c:v>
                </c:pt>
                <c:pt idx="76">
                  <c:v>71.541165599337575</c:v>
                </c:pt>
                <c:pt idx="77">
                  <c:v>72.014022353788889</c:v>
                </c:pt>
                <c:pt idx="78">
                  <c:v>72.383856811754725</c:v>
                </c:pt>
                <c:pt idx="79">
                  <c:v>72.673653245653895</c:v>
                </c:pt>
                <c:pt idx="80">
                  <c:v>72.441618062253198</c:v>
                </c:pt>
                <c:pt idx="81">
                  <c:v>72.856793643316564</c:v>
                </c:pt>
                <c:pt idx="82">
                  <c:v>73.549593508991165</c:v>
                </c:pt>
                <c:pt idx="83">
                  <c:v>74.11737469647602</c:v>
                </c:pt>
                <c:pt idx="84">
                  <c:v>74.368940984353387</c:v>
                </c:pt>
                <c:pt idx="85">
                  <c:v>74.543319796457851</c:v>
                </c:pt>
                <c:pt idx="86">
                  <c:v>74.706732768803278</c:v>
                </c:pt>
                <c:pt idx="88">
                  <c:v>70</c:v>
                </c:pt>
                <c:pt idx="89">
                  <c:v>70.2</c:v>
                </c:pt>
                <c:pt idx="90">
                  <c:v>70.900000000000006</c:v>
                </c:pt>
                <c:pt idx="91">
                  <c:v>71</c:v>
                </c:pt>
                <c:pt idx="92">
                  <c:v>71.099999999999994</c:v>
                </c:pt>
                <c:pt idx="93">
                  <c:v>70.8</c:v>
                </c:pt>
                <c:pt idx="94">
                  <c:v>70.400000000000006</c:v>
                </c:pt>
                <c:pt idx="95">
                  <c:v>70.5</c:v>
                </c:pt>
                <c:pt idx="96">
                  <c:v>71.099999999999994</c:v>
                </c:pt>
                <c:pt idx="97">
                  <c:v>71.376066017627309</c:v>
                </c:pt>
                <c:pt idx="98">
                  <c:v>71.343891300377734</c:v>
                </c:pt>
                <c:pt idx="99">
                  <c:v>71.276127969569657</c:v>
                </c:pt>
                <c:pt idx="100">
                  <c:v>72.10525887444058</c:v>
                </c:pt>
                <c:pt idx="101">
                  <c:v>72.921366051057419</c:v>
                </c:pt>
                <c:pt idx="102">
                  <c:v>73.229226601090957</c:v>
                </c:pt>
                <c:pt idx="103">
                  <c:v>73.198199668236384</c:v>
                </c:pt>
                <c:pt idx="104">
                  <c:v>73.265153067210889</c:v>
                </c:pt>
                <c:pt idx="105">
                  <c:v>73.435730480797417</c:v>
                </c:pt>
                <c:pt idx="106">
                  <c:v>74.223594062270806</c:v>
                </c:pt>
                <c:pt idx="107">
                  <c:v>74.719784975942659</c:v>
                </c:pt>
                <c:pt idx="108">
                  <c:v>75.191502005371916</c:v>
                </c:pt>
                <c:pt idx="110" formatCode="0.0">
                  <c:v>69.3</c:v>
                </c:pt>
                <c:pt idx="111" formatCode="0.0">
                  <c:v>70</c:v>
                </c:pt>
                <c:pt idx="112" formatCode="0.0">
                  <c:v>70</c:v>
                </c:pt>
                <c:pt idx="113" formatCode="0.0">
                  <c:v>69.599999999999994</c:v>
                </c:pt>
                <c:pt idx="114" formatCode="0.0">
                  <c:v>69</c:v>
                </c:pt>
                <c:pt idx="115" formatCode="0.0">
                  <c:v>69</c:v>
                </c:pt>
                <c:pt idx="116" formatCode="0.0">
                  <c:v>69.5</c:v>
                </c:pt>
                <c:pt idx="117" formatCode="0.0">
                  <c:v>70.400000000000006</c:v>
                </c:pt>
                <c:pt idx="118" formatCode="0.0">
                  <c:v>70.900000000000006</c:v>
                </c:pt>
                <c:pt idx="119" formatCode="0.0">
                  <c:v>71.040303508005877</c:v>
                </c:pt>
                <c:pt idx="120" formatCode="0.0">
                  <c:v>70.328512324991905</c:v>
                </c:pt>
                <c:pt idx="121" formatCode="0.0">
                  <c:v>71.08475709128237</c:v>
                </c:pt>
                <c:pt idx="122" formatCode="0.0">
                  <c:v>70.91797280476068</c:v>
                </c:pt>
                <c:pt idx="123" formatCode="0.0">
                  <c:v>71.776240247517933</c:v>
                </c:pt>
                <c:pt idx="124" formatCode="0.0">
                  <c:v>71.691326287680027</c:v>
                </c:pt>
                <c:pt idx="125" formatCode="0.0">
                  <c:v>72.374240967458036</c:v>
                </c:pt>
                <c:pt idx="126" formatCode="0.0">
                  <c:v>72.533286683966637</c:v>
                </c:pt>
                <c:pt idx="127" formatCode="0.0">
                  <c:v>73.190808226101836</c:v>
                </c:pt>
                <c:pt idx="128" formatCode="0.0">
                  <c:v>74.408355038599225</c:v>
                </c:pt>
                <c:pt idx="129" formatCode="0.0">
                  <c:v>75.190089835056639</c:v>
                </c:pt>
                <c:pt idx="130" formatCode="0.0">
                  <c:v>76.014014589992513</c:v>
                </c:pt>
                <c:pt idx="132" formatCode="0.0">
                  <c:v>70.5</c:v>
                </c:pt>
                <c:pt idx="133" formatCode="0.0">
                  <c:v>70.3</c:v>
                </c:pt>
                <c:pt idx="134" formatCode="0.0">
                  <c:v>70.5</c:v>
                </c:pt>
                <c:pt idx="135" formatCode="0.0">
                  <c:v>70.7</c:v>
                </c:pt>
                <c:pt idx="136" formatCode="0.0">
                  <c:v>70.900000000000006</c:v>
                </c:pt>
                <c:pt idx="137" formatCode="0.0">
                  <c:v>71.099999999999994</c:v>
                </c:pt>
                <c:pt idx="138" formatCode="0.0">
                  <c:v>71.099999999999994</c:v>
                </c:pt>
                <c:pt idx="139" formatCode="0.0">
                  <c:v>71.3</c:v>
                </c:pt>
                <c:pt idx="140" formatCode="0.0">
                  <c:v>71.099999999999994</c:v>
                </c:pt>
                <c:pt idx="141" formatCode="0.0">
                  <c:v>71.40708877852876</c:v>
                </c:pt>
                <c:pt idx="142" formatCode="0.0">
                  <c:v>71.314553827875855</c:v>
                </c:pt>
                <c:pt idx="143" formatCode="0.0">
                  <c:v>71.790719750161585</c:v>
                </c:pt>
                <c:pt idx="144" formatCode="0.0">
                  <c:v>72.309282771865867</c:v>
                </c:pt>
                <c:pt idx="145" formatCode="0.0">
                  <c:v>72.90175271877429</c:v>
                </c:pt>
                <c:pt idx="146" formatCode="0.0">
                  <c:v>73.017593094042127</c:v>
                </c:pt>
                <c:pt idx="147" formatCode="0.0">
                  <c:v>72.98516093782996</c:v>
                </c:pt>
                <c:pt idx="148" formatCode="0.0">
                  <c:v>72.963257258623671</c:v>
                </c:pt>
                <c:pt idx="149" formatCode="0.0">
                  <c:v>73.062913319573767</c:v>
                </c:pt>
                <c:pt idx="150" formatCode="0.0">
                  <c:v>73.382554785899515</c:v>
                </c:pt>
                <c:pt idx="151" formatCode="0.0">
                  <c:v>73.705178369560954</c:v>
                </c:pt>
                <c:pt idx="152" formatCode="0.0">
                  <c:v>74.494119436945709</c:v>
                </c:pt>
                <c:pt idx="154">
                  <c:v>70.5</c:v>
                </c:pt>
                <c:pt idx="155">
                  <c:v>71</c:v>
                </c:pt>
                <c:pt idx="156">
                  <c:v>71</c:v>
                </c:pt>
                <c:pt idx="157">
                  <c:v>71.3</c:v>
                </c:pt>
                <c:pt idx="158">
                  <c:v>71.2</c:v>
                </c:pt>
                <c:pt idx="159">
                  <c:v>71.400000000000006</c:v>
                </c:pt>
                <c:pt idx="160">
                  <c:v>71.900000000000006</c:v>
                </c:pt>
                <c:pt idx="161">
                  <c:v>71.900000000000006</c:v>
                </c:pt>
                <c:pt idx="162">
                  <c:v>71.8</c:v>
                </c:pt>
                <c:pt idx="163">
                  <c:v>71.616209778763732</c:v>
                </c:pt>
                <c:pt idx="164">
                  <c:v>72.022967909997831</c:v>
                </c:pt>
                <c:pt idx="165">
                  <c:v>72.634660207672482</c:v>
                </c:pt>
                <c:pt idx="166">
                  <c:v>73.227596640600567</c:v>
                </c:pt>
                <c:pt idx="167">
                  <c:v>73.38185724501993</c:v>
                </c:pt>
                <c:pt idx="168">
                  <c:v>73.188264257263711</c:v>
                </c:pt>
                <c:pt idx="169">
                  <c:v>73.314433894459142</c:v>
                </c:pt>
                <c:pt idx="170">
                  <c:v>73.515196785528715</c:v>
                </c:pt>
                <c:pt idx="171">
                  <c:v>74.610027775458477</c:v>
                </c:pt>
                <c:pt idx="172">
                  <c:v>74.627659219138508</c:v>
                </c:pt>
                <c:pt idx="173">
                  <c:v>75.383758389987079</c:v>
                </c:pt>
                <c:pt idx="174">
                  <c:v>75.305029796911782</c:v>
                </c:pt>
                <c:pt idx="176">
                  <c:v>70.8</c:v>
                </c:pt>
                <c:pt idx="177">
                  <c:v>71</c:v>
                </c:pt>
                <c:pt idx="178">
                  <c:v>71.5</c:v>
                </c:pt>
                <c:pt idx="179">
                  <c:v>71.8</c:v>
                </c:pt>
                <c:pt idx="180">
                  <c:v>71.8</c:v>
                </c:pt>
                <c:pt idx="181">
                  <c:v>71.400000000000006</c:v>
                </c:pt>
                <c:pt idx="182">
                  <c:v>71.5</c:v>
                </c:pt>
                <c:pt idx="183">
                  <c:v>71.900000000000006</c:v>
                </c:pt>
                <c:pt idx="184">
                  <c:v>72.3</c:v>
                </c:pt>
                <c:pt idx="185">
                  <c:v>72.891581452262017</c:v>
                </c:pt>
                <c:pt idx="186">
                  <c:v>72.96716635923454</c:v>
                </c:pt>
                <c:pt idx="187">
                  <c:v>73.75573000255946</c:v>
                </c:pt>
                <c:pt idx="188">
                  <c:v>73.721329244300534</c:v>
                </c:pt>
                <c:pt idx="189">
                  <c:v>74.592798789651738</c:v>
                </c:pt>
                <c:pt idx="190">
                  <c:v>74.815361620240097</c:v>
                </c:pt>
                <c:pt idx="191">
                  <c:v>75.376083642561696</c:v>
                </c:pt>
                <c:pt idx="192">
                  <c:v>75.427989754540931</c:v>
                </c:pt>
                <c:pt idx="193">
                  <c:v>75.711498795710483</c:v>
                </c:pt>
                <c:pt idx="194">
                  <c:v>76.299235614175203</c:v>
                </c:pt>
                <c:pt idx="195">
                  <c:v>76.582465460754051</c:v>
                </c:pt>
                <c:pt idx="196">
                  <c:v>77.034220343572329</c:v>
                </c:pt>
                <c:pt idx="198" formatCode="0.0">
                  <c:v>71.37</c:v>
                </c:pt>
                <c:pt idx="199" formatCode="0.0">
                  <c:v>71.599999999999994</c:v>
                </c:pt>
                <c:pt idx="200" formatCode="0.0">
                  <c:v>71.78</c:v>
                </c:pt>
                <c:pt idx="201" formatCode="0.0">
                  <c:v>72</c:v>
                </c:pt>
                <c:pt idx="202" formatCode="0.0">
                  <c:v>72.16</c:v>
                </c:pt>
                <c:pt idx="203" formatCode="0.0">
                  <c:v>72.33</c:v>
                </c:pt>
                <c:pt idx="204" formatCode="0.0">
                  <c:v>72.56</c:v>
                </c:pt>
                <c:pt idx="205" formatCode="0.0">
                  <c:v>72.77</c:v>
                </c:pt>
                <c:pt idx="206" formatCode="0.0">
                  <c:v>73.02</c:v>
                </c:pt>
                <c:pt idx="207" formatCode="0.0">
                  <c:v>73.242464734115615</c:v>
                </c:pt>
                <c:pt idx="208" formatCode="0.0">
                  <c:v>73.402782638374802</c:v>
                </c:pt>
                <c:pt idx="209" formatCode="0.0">
                  <c:v>73.674993469108117</c:v>
                </c:pt>
                <c:pt idx="210" formatCode="0.0">
                  <c:v>74.127258480843921</c:v>
                </c:pt>
                <c:pt idx="211" formatCode="0.0">
                  <c:v>74.528341093786992</c:v>
                </c:pt>
                <c:pt idx="212" formatCode="0.0">
                  <c:v>74.75341251100231</c:v>
                </c:pt>
                <c:pt idx="213" formatCode="0.0">
                  <c:v>74.967952166398391</c:v>
                </c:pt>
                <c:pt idx="214" formatCode="0.0">
                  <c:v>75.336698551260199</c:v>
                </c:pt>
                <c:pt idx="215" formatCode="0.0">
                  <c:v>75.802920816216471</c:v>
                </c:pt>
                <c:pt idx="216" formatCode="0.0">
                  <c:v>76.224254745142048</c:v>
                </c:pt>
                <c:pt idx="217" formatCode="0.0">
                  <c:v>76.515927788476617</c:v>
                </c:pt>
                <c:pt idx="218" formatCode="0.0">
                  <c:v>76.781034986614159</c:v>
                </c:pt>
                <c:pt idx="220" formatCode="0.0">
                  <c:v>70.900000000000006</c:v>
                </c:pt>
                <c:pt idx="221" formatCode="0.0">
                  <c:v>70.7</c:v>
                </c:pt>
                <c:pt idx="222" formatCode="0.0">
                  <c:v>70.8</c:v>
                </c:pt>
                <c:pt idx="223" formatCode="0.0">
                  <c:v>71.400000000000006</c:v>
                </c:pt>
                <c:pt idx="224" formatCode="0.0">
                  <c:v>71.8</c:v>
                </c:pt>
                <c:pt idx="225" formatCode="0.0">
                  <c:v>72.5</c:v>
                </c:pt>
                <c:pt idx="226" formatCode="0.0">
                  <c:v>72</c:v>
                </c:pt>
                <c:pt idx="227" formatCode="0.0">
                  <c:v>72.400000000000006</c:v>
                </c:pt>
                <c:pt idx="228" formatCode="0.0">
                  <c:v>71.8</c:v>
                </c:pt>
                <c:pt idx="229" formatCode="0.0">
                  <c:v>72.139108468726477</c:v>
                </c:pt>
                <c:pt idx="230" formatCode="0.0">
                  <c:v>71.879878494349953</c:v>
                </c:pt>
                <c:pt idx="231" formatCode="0.0">
                  <c:v>72.840353598975724</c:v>
                </c:pt>
                <c:pt idx="232" formatCode="0.0">
                  <c:v>73.057444837626392</c:v>
                </c:pt>
                <c:pt idx="233" formatCode="0.0">
                  <c:v>73.821549121817085</c:v>
                </c:pt>
                <c:pt idx="234" formatCode="0.0">
                  <c:v>73.364601148306363</c:v>
                </c:pt>
                <c:pt idx="235" formatCode="0.0">
                  <c:v>73.943495493533916</c:v>
                </c:pt>
                <c:pt idx="236" formatCode="0.0">
                  <c:v>73.963534706883451</c:v>
                </c:pt>
                <c:pt idx="237" formatCode="0.0">
                  <c:v>74.837236505876461</c:v>
                </c:pt>
                <c:pt idx="238" formatCode="0.0">
                  <c:v>75.140445327376227</c:v>
                </c:pt>
                <c:pt idx="239" formatCode="0.0">
                  <c:v>75.493541750673771</c:v>
                </c:pt>
                <c:pt idx="240" formatCode="0.0">
                  <c:v>75.094145119565383</c:v>
                </c:pt>
                <c:pt idx="242">
                  <c:v>71</c:v>
                </c:pt>
                <c:pt idx="243">
                  <c:v>71.599999999999994</c:v>
                </c:pt>
                <c:pt idx="244">
                  <c:v>71.8</c:v>
                </c:pt>
                <c:pt idx="245">
                  <c:v>72</c:v>
                </c:pt>
                <c:pt idx="246">
                  <c:v>72.2</c:v>
                </c:pt>
                <c:pt idx="247">
                  <c:v>72.3</c:v>
                </c:pt>
                <c:pt idx="248">
                  <c:v>72.5</c:v>
                </c:pt>
                <c:pt idx="249">
                  <c:v>72.400000000000006</c:v>
                </c:pt>
                <c:pt idx="250">
                  <c:v>72.7</c:v>
                </c:pt>
                <c:pt idx="251">
                  <c:v>73.303492856782341</c:v>
                </c:pt>
                <c:pt idx="252">
                  <c:v>73.924241041986519</c:v>
                </c:pt>
                <c:pt idx="253">
                  <c:v>74.060625027241471</c:v>
                </c:pt>
                <c:pt idx="254">
                  <c:v>74.559030782661708</c:v>
                </c:pt>
                <c:pt idx="255">
                  <c:v>74.79181811143178</c:v>
                </c:pt>
                <c:pt idx="256">
                  <c:v>75.507074398392064</c:v>
                </c:pt>
                <c:pt idx="257">
                  <c:v>75.580955083446781</c:v>
                </c:pt>
                <c:pt idx="258">
                  <c:v>76.042567132580146</c:v>
                </c:pt>
                <c:pt idx="259">
                  <c:v>76.134507833750177</c:v>
                </c:pt>
                <c:pt idx="260">
                  <c:v>76.24886969312351</c:v>
                </c:pt>
                <c:pt idx="261">
                  <c:v>76.756258362449486</c:v>
                </c:pt>
                <c:pt idx="262">
                  <c:v>77.185315906753729</c:v>
                </c:pt>
                <c:pt idx="264" formatCode="0.0">
                  <c:v>70.5</c:v>
                </c:pt>
                <c:pt idx="265" formatCode="0.0">
                  <c:v>71.099999999999994</c:v>
                </c:pt>
                <c:pt idx="266" formatCode="0.0">
                  <c:v>72</c:v>
                </c:pt>
                <c:pt idx="267" formatCode="0.0">
                  <c:v>72</c:v>
                </c:pt>
                <c:pt idx="268" formatCode="0.0">
                  <c:v>71.7</c:v>
                </c:pt>
                <c:pt idx="269" formatCode="0.0">
                  <c:v>71.7</c:v>
                </c:pt>
                <c:pt idx="270" formatCode="0.0">
                  <c:v>71.7</c:v>
                </c:pt>
                <c:pt idx="271" formatCode="0.0">
                  <c:v>72.2</c:v>
                </c:pt>
                <c:pt idx="272" formatCode="0.0">
                  <c:v>72.2</c:v>
                </c:pt>
                <c:pt idx="273" formatCode="0.0">
                  <c:v>72.352297649492201</c:v>
                </c:pt>
                <c:pt idx="274" formatCode="0.0">
                  <c:v>72.491651169601596</c:v>
                </c:pt>
                <c:pt idx="275" formatCode="0.0">
                  <c:v>72.075059254043907</c:v>
                </c:pt>
                <c:pt idx="276" formatCode="0.0">
                  <c:v>72.146199284361174</c:v>
                </c:pt>
                <c:pt idx="277" formatCode="0.0">
                  <c:v>72.11752624805014</c:v>
                </c:pt>
                <c:pt idx="278" formatCode="0.0">
                  <c:v>73.094641515839996</c:v>
                </c:pt>
                <c:pt idx="279" formatCode="0.0">
                  <c:v>73.562425465979857</c:v>
                </c:pt>
                <c:pt idx="280" formatCode="0.0">
                  <c:v>74.038812090469818</c:v>
                </c:pt>
                <c:pt idx="281" formatCode="0.0">
                  <c:v>74.687167468984526</c:v>
                </c:pt>
                <c:pt idx="282" formatCode="0.0">
                  <c:v>75.616197314373522</c:v>
                </c:pt>
                <c:pt idx="283" formatCode="0.0">
                  <c:v>76.089570540679091</c:v>
                </c:pt>
                <c:pt idx="284" formatCode="0.0">
                  <c:v>76.133357702580639</c:v>
                </c:pt>
                <c:pt idx="286">
                  <c:v>71.3</c:v>
                </c:pt>
                <c:pt idx="287">
                  <c:v>71.3</c:v>
                </c:pt>
                <c:pt idx="288">
                  <c:v>71.3</c:v>
                </c:pt>
                <c:pt idx="289">
                  <c:v>71.8</c:v>
                </c:pt>
                <c:pt idx="290">
                  <c:v>72</c:v>
                </c:pt>
                <c:pt idx="291">
                  <c:v>72.2</c:v>
                </c:pt>
                <c:pt idx="292">
                  <c:v>72.099999999999994</c:v>
                </c:pt>
                <c:pt idx="293">
                  <c:v>72.5</c:v>
                </c:pt>
                <c:pt idx="294">
                  <c:v>73</c:v>
                </c:pt>
                <c:pt idx="295">
                  <c:v>73.444780585747125</c:v>
                </c:pt>
                <c:pt idx="296">
                  <c:v>73.609063914069083</c:v>
                </c:pt>
                <c:pt idx="297">
                  <c:v>73.486448745712266</c:v>
                </c:pt>
                <c:pt idx="298">
                  <c:v>73.857333655826906</c:v>
                </c:pt>
                <c:pt idx="299">
                  <c:v>73.997425215775124</c:v>
                </c:pt>
                <c:pt idx="300">
                  <c:v>73.951148319471429</c:v>
                </c:pt>
                <c:pt idx="301">
                  <c:v>74.077433251818306</c:v>
                </c:pt>
                <c:pt idx="302">
                  <c:v>74.482076826829868</c:v>
                </c:pt>
                <c:pt idx="303">
                  <c:v>75.356870013781574</c:v>
                </c:pt>
                <c:pt idx="304">
                  <c:v>75.924872835928085</c:v>
                </c:pt>
                <c:pt idx="305">
                  <c:v>75.986686457387876</c:v>
                </c:pt>
                <c:pt idx="306">
                  <c:v>76.12531326596303</c:v>
                </c:pt>
                <c:pt idx="308">
                  <c:v>70.8</c:v>
                </c:pt>
                <c:pt idx="309">
                  <c:v>71.400000000000006</c:v>
                </c:pt>
                <c:pt idx="310">
                  <c:v>72.099999999999994</c:v>
                </c:pt>
                <c:pt idx="311">
                  <c:v>72.400000000000006</c:v>
                </c:pt>
                <c:pt idx="312">
                  <c:v>73</c:v>
                </c:pt>
                <c:pt idx="313">
                  <c:v>73</c:v>
                </c:pt>
                <c:pt idx="314">
                  <c:v>73.7</c:v>
                </c:pt>
                <c:pt idx="315">
                  <c:v>73.8</c:v>
                </c:pt>
                <c:pt idx="316">
                  <c:v>74.2</c:v>
                </c:pt>
                <c:pt idx="317">
                  <c:v>74.410653386142414</c:v>
                </c:pt>
                <c:pt idx="318">
                  <c:v>74.771812622818558</c:v>
                </c:pt>
                <c:pt idx="319">
                  <c:v>74.994288141992158</c:v>
                </c:pt>
                <c:pt idx="320">
                  <c:v>75.693364269999137</c:v>
                </c:pt>
                <c:pt idx="321">
                  <c:v>76.04025446555417</c:v>
                </c:pt>
                <c:pt idx="322">
                  <c:v>76.224572954480578</c:v>
                </c:pt>
                <c:pt idx="323">
                  <c:v>76.42114981494521</c:v>
                </c:pt>
                <c:pt idx="324">
                  <c:v>76.670101760244435</c:v>
                </c:pt>
                <c:pt idx="325">
                  <c:v>77.17674198906775</c:v>
                </c:pt>
                <c:pt idx="326">
                  <c:v>77.604905285005742</c:v>
                </c:pt>
                <c:pt idx="327">
                  <c:v>77.653721945828707</c:v>
                </c:pt>
                <c:pt idx="328">
                  <c:v>77.798367114365476</c:v>
                </c:pt>
                <c:pt idx="330" formatCode="0.0">
                  <c:v>71.400000000000006</c:v>
                </c:pt>
                <c:pt idx="331" formatCode="0.0">
                  <c:v>71.7</c:v>
                </c:pt>
                <c:pt idx="332" formatCode="0.0">
                  <c:v>72.099999999999994</c:v>
                </c:pt>
                <c:pt idx="333" formatCode="0.0">
                  <c:v>72.3</c:v>
                </c:pt>
                <c:pt idx="334" formatCode="0.0">
                  <c:v>72.5</c:v>
                </c:pt>
                <c:pt idx="335" formatCode="0.0">
                  <c:v>72.900000000000006</c:v>
                </c:pt>
                <c:pt idx="336" formatCode="0.0">
                  <c:v>73.3</c:v>
                </c:pt>
                <c:pt idx="337" formatCode="0.0">
                  <c:v>73.599999999999994</c:v>
                </c:pt>
                <c:pt idx="338" formatCode="0.0">
                  <c:v>73.599999999999994</c:v>
                </c:pt>
                <c:pt idx="339" formatCode="0.0">
                  <c:v>74.035393249787077</c:v>
                </c:pt>
                <c:pt idx="340" formatCode="0.0">
                  <c:v>74.469997110788142</c:v>
                </c:pt>
                <c:pt idx="341" formatCode="0.0">
                  <c:v>74.895630255179739</c:v>
                </c:pt>
                <c:pt idx="342" formatCode="0.0">
                  <c:v>75.00898429735922</c:v>
                </c:pt>
                <c:pt idx="343" formatCode="0.0">
                  <c:v>75.315069122321987</c:v>
                </c:pt>
                <c:pt idx="344" formatCode="0.0">
                  <c:v>75.653238994619059</c:v>
                </c:pt>
                <c:pt idx="345" formatCode="0.0">
                  <c:v>75.920038328692996</c:v>
                </c:pt>
                <c:pt idx="346" formatCode="0.0">
                  <c:v>76.301748207144584</c:v>
                </c:pt>
                <c:pt idx="347" formatCode="0.0">
                  <c:v>76.602989166375949</c:v>
                </c:pt>
                <c:pt idx="348" formatCode="0.0">
                  <c:v>77.019756148537056</c:v>
                </c:pt>
                <c:pt idx="349" formatCode="0.0">
                  <c:v>77.061917532957068</c:v>
                </c:pt>
                <c:pt idx="350" formatCode="0.0">
                  <c:v>77.244325935731752</c:v>
                </c:pt>
                <c:pt idx="352" formatCode="0.0">
                  <c:v>71.2</c:v>
                </c:pt>
                <c:pt idx="353" formatCode="0.0">
                  <c:v>71.400000000000006</c:v>
                </c:pt>
                <c:pt idx="354" formatCode="0.0">
                  <c:v>71.8</c:v>
                </c:pt>
                <c:pt idx="355" formatCode="0.0">
                  <c:v>72</c:v>
                </c:pt>
                <c:pt idx="356" formatCode="0.0">
                  <c:v>72.2</c:v>
                </c:pt>
                <c:pt idx="357" formatCode="0.0">
                  <c:v>72.099999999999994</c:v>
                </c:pt>
                <c:pt idx="358" formatCode="0.0">
                  <c:v>72.5</c:v>
                </c:pt>
                <c:pt idx="359" formatCode="0.0">
                  <c:v>72.7</c:v>
                </c:pt>
                <c:pt idx="360" formatCode="0.0">
                  <c:v>73</c:v>
                </c:pt>
                <c:pt idx="361" formatCode="0.0">
                  <c:v>73.061694060916324</c:v>
                </c:pt>
                <c:pt idx="362" formatCode="0.0">
                  <c:v>73.196810173492565</c:v>
                </c:pt>
                <c:pt idx="363" formatCode="0.0">
                  <c:v>73.362616682689165</c:v>
                </c:pt>
                <c:pt idx="364" formatCode="0.0">
                  <c:v>73.890195750668127</c:v>
                </c:pt>
                <c:pt idx="365" formatCode="0.0">
                  <c:v>74.013818565200125</c:v>
                </c:pt>
                <c:pt idx="366" formatCode="0.0">
                  <c:v>74.370618853669129</c:v>
                </c:pt>
                <c:pt idx="367" formatCode="0.0">
                  <c:v>74.681448209807172</c:v>
                </c:pt>
                <c:pt idx="368" formatCode="0.0">
                  <c:v>75.518089784914153</c:v>
                </c:pt>
                <c:pt idx="369" formatCode="0.0">
                  <c:v>75.968466887428264</c:v>
                </c:pt>
                <c:pt idx="370" formatCode="0.0">
                  <c:v>76.430466814833792</c:v>
                </c:pt>
                <c:pt idx="371" formatCode="0.0">
                  <c:v>76.390928464414586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13832704"/>
        <c:axId val="113834624"/>
      </c:lineChart>
      <c:catAx>
        <c:axId val="11383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</a:t>
                </a:r>
              </a:p>
            </c:rich>
          </c:tx>
          <c:layout>
            <c:manualLayout>
              <c:xMode val="edge"/>
              <c:yMode val="edge"/>
              <c:x val="0.49224405377456049"/>
              <c:y val="0.82881355932203393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3462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13834624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32704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5129265770423"/>
          <c:y val="0.88813559322033897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525423728813557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8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Argyll &amp; Bute</c:v>
                  </c:pt>
                  <c:pt idx="44">
                    <c:v>South Ayrshire</c:v>
                  </c:pt>
                  <c:pt idx="66">
                    <c:v>Shetland Islands</c:v>
                  </c:pt>
                  <c:pt idx="88">
                    <c:v>Fife</c:v>
                  </c:pt>
                  <c:pt idx="110">
                    <c:v>Dumfries &amp; Galloway</c:v>
                  </c:pt>
                  <c:pt idx="132">
                    <c:v>Mid - lothian</c:v>
                  </c:pt>
                  <c:pt idx="154">
                    <c:v>Aberdeen City</c:v>
                  </c:pt>
                  <c:pt idx="176">
                    <c:v>Perth &amp; Kinross</c:v>
                  </c:pt>
                  <c:pt idx="198">
                    <c:v>Moray</c:v>
                  </c:pt>
                  <c:pt idx="220">
                    <c:v>Orkney Islands</c:v>
                  </c:pt>
                  <c:pt idx="242">
                    <c:v>East Lothian</c:v>
                  </c:pt>
                  <c:pt idx="264">
                    <c:v>Angus</c:v>
                  </c:pt>
                  <c:pt idx="286">
                    <c:v>Scottish Borders</c:v>
                  </c:pt>
                  <c:pt idx="308">
                    <c:v>Aberdeen - shire</c:v>
                  </c:pt>
                  <c:pt idx="330">
                    <c:v>East Dun - barton - shire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8 data'!$F$378:$F$749</c:f>
              <c:numCache>
                <c:formatCode>0.0</c:formatCode>
                <c:ptCount val="372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72.349999999999994</c:v>
                </c:pt>
                <c:pt idx="5">
                  <c:v>72.52</c:v>
                </c:pt>
                <c:pt idx="6">
                  <c:v>72.75</c:v>
                </c:pt>
                <c:pt idx="7">
                  <c:v>72.959999999999994</c:v>
                </c:pt>
                <c:pt idx="8">
                  <c:v>73.22</c:v>
                </c:pt>
                <c:pt idx="9">
                  <c:v>73.443336564657884</c:v>
                </c:pt>
                <c:pt idx="10">
                  <c:v>73.602742147427179</c:v>
                </c:pt>
                <c:pt idx="11">
                  <c:v>73.874140199609414</c:v>
                </c:pt>
                <c:pt idx="12">
                  <c:v>74.324492192176677</c:v>
                </c:pt>
                <c:pt idx="13">
                  <c:v>74.726493681968464</c:v>
                </c:pt>
                <c:pt idx="14">
                  <c:v>74.951515400004709</c:v>
                </c:pt>
                <c:pt idx="15">
                  <c:v>75.16587518340188</c:v>
                </c:pt>
                <c:pt idx="16">
                  <c:v>75.532939214389685</c:v>
                </c:pt>
                <c:pt idx="17">
                  <c:v>75.997081696342718</c:v>
                </c:pt>
                <c:pt idx="18">
                  <c:v>76.41686694031668</c:v>
                </c:pt>
                <c:pt idx="19">
                  <c:v>76.706971956372669</c:v>
                </c:pt>
                <c:pt idx="20">
                  <c:v>76.970072967830774</c:v>
                </c:pt>
                <c:pt idx="22">
                  <c:v>72.7</c:v>
                </c:pt>
                <c:pt idx="23">
                  <c:v>72.2</c:v>
                </c:pt>
                <c:pt idx="24">
                  <c:v>72.3</c:v>
                </c:pt>
                <c:pt idx="25">
                  <c:v>72.900000000000006</c:v>
                </c:pt>
                <c:pt idx="26">
                  <c:v>73.599999999999994</c:v>
                </c:pt>
                <c:pt idx="27">
                  <c:v>73.7</c:v>
                </c:pt>
                <c:pt idx="28">
                  <c:v>73.5</c:v>
                </c:pt>
                <c:pt idx="29">
                  <c:v>73.900000000000006</c:v>
                </c:pt>
                <c:pt idx="30">
                  <c:v>74.3</c:v>
                </c:pt>
                <c:pt idx="31">
                  <c:v>75.183300434233459</c:v>
                </c:pt>
                <c:pt idx="32">
                  <c:v>75.45296104356126</c:v>
                </c:pt>
                <c:pt idx="33">
                  <c:v>75.380608059467306</c:v>
                </c:pt>
                <c:pt idx="34">
                  <c:v>75.672426873140239</c:v>
                </c:pt>
                <c:pt idx="35">
                  <c:v>76.362839567152236</c:v>
                </c:pt>
                <c:pt idx="36">
                  <c:v>76.78660825035513</c:v>
                </c:pt>
                <c:pt idx="37">
                  <c:v>76.869684281232296</c:v>
                </c:pt>
                <c:pt idx="38">
                  <c:v>77.082053761445565</c:v>
                </c:pt>
                <c:pt idx="39">
                  <c:v>77.527404711377912</c:v>
                </c:pt>
                <c:pt idx="40">
                  <c:v>78.030304736519312</c:v>
                </c:pt>
                <c:pt idx="41">
                  <c:v>77.973188843527751</c:v>
                </c:pt>
                <c:pt idx="42">
                  <c:v>78.908710290250553</c:v>
                </c:pt>
                <c:pt idx="44" formatCode="#,##0.0">
                  <c:v>72.7</c:v>
                </c:pt>
                <c:pt idx="45" formatCode="#,##0.0">
                  <c:v>73.599999999999994</c:v>
                </c:pt>
                <c:pt idx="46" formatCode="#,##0.0">
                  <c:v>73.8</c:v>
                </c:pt>
                <c:pt idx="47" formatCode="#,##0.0">
                  <c:v>74.3</c:v>
                </c:pt>
                <c:pt idx="48" formatCode="#,##0.0">
                  <c:v>74.099999999999994</c:v>
                </c:pt>
                <c:pt idx="49" formatCode="#,##0.0">
                  <c:v>74</c:v>
                </c:pt>
                <c:pt idx="50" formatCode="#,##0.0">
                  <c:v>74.5</c:v>
                </c:pt>
                <c:pt idx="51" formatCode="#,##0.0">
                  <c:v>74.8</c:v>
                </c:pt>
                <c:pt idx="52" formatCode="#,##0.0">
                  <c:v>74.900000000000006</c:v>
                </c:pt>
                <c:pt idx="53" formatCode="#,##0.0">
                  <c:v>74.609535303921916</c:v>
                </c:pt>
                <c:pt idx="54" formatCode="#,##0.0">
                  <c:v>74.715246549696019</c:v>
                </c:pt>
                <c:pt idx="55" formatCode="#,##0.0">
                  <c:v>75.102315139935371</c:v>
                </c:pt>
                <c:pt idx="56" formatCode="#,##0.0">
                  <c:v>75.691880442058121</c:v>
                </c:pt>
                <c:pt idx="57" formatCode="#,##0.0">
                  <c:v>76.436109211161195</c:v>
                </c:pt>
                <c:pt idx="58" formatCode="#,##0.0">
                  <c:v>76.383523154717935</c:v>
                </c:pt>
                <c:pt idx="59" formatCode="#,##0.0">
                  <c:v>76.267556476050387</c:v>
                </c:pt>
                <c:pt idx="60" formatCode="#,##0.0">
                  <c:v>76.589364494183471</c:v>
                </c:pt>
                <c:pt idx="61" formatCode="#,##0.0">
                  <c:v>77.049841876959604</c:v>
                </c:pt>
                <c:pt idx="62" formatCode="#,##0.0">
                  <c:v>77.783406415576096</c:v>
                </c:pt>
                <c:pt idx="63" formatCode="#,##0.0">
                  <c:v>77.986349522670722</c:v>
                </c:pt>
                <c:pt idx="64" formatCode="#,##0.0">
                  <c:v>78.395182561940459</c:v>
                </c:pt>
                <c:pt idx="66" formatCode="#,##0.00">
                  <c:v>73.5</c:v>
                </c:pt>
                <c:pt idx="67" formatCode="#,##0.00">
                  <c:v>72.7</c:v>
                </c:pt>
                <c:pt idx="68" formatCode="#,##0.00">
                  <c:v>72.5</c:v>
                </c:pt>
                <c:pt idx="69" formatCode="#,##0.00">
                  <c:v>73.099999999999994</c:v>
                </c:pt>
                <c:pt idx="70" formatCode="#,##0.00">
                  <c:v>73.5</c:v>
                </c:pt>
                <c:pt idx="71" formatCode="#,##0.00">
                  <c:v>73.5</c:v>
                </c:pt>
                <c:pt idx="72" formatCode="#,##0.00">
                  <c:v>74.2</c:v>
                </c:pt>
                <c:pt idx="73" formatCode="#,##0.00">
                  <c:v>75.599999999999994</c:v>
                </c:pt>
                <c:pt idx="74" formatCode="#,##0.00">
                  <c:v>76.3</c:v>
                </c:pt>
                <c:pt idx="75" formatCode="#,##0.00">
                  <c:v>76.495827017067654</c:v>
                </c:pt>
                <c:pt idx="76" formatCode="#,##0.00">
                  <c:v>75.208107348231678</c:v>
                </c:pt>
                <c:pt idx="77" formatCode="#,##0.00">
                  <c:v>75.796091229355952</c:v>
                </c:pt>
                <c:pt idx="78" formatCode="#,##0.00">
                  <c:v>76.937064049741281</c:v>
                </c:pt>
                <c:pt idx="79" formatCode="#,##0.00">
                  <c:v>78.139827165158252</c:v>
                </c:pt>
                <c:pt idx="80" formatCode="#,##0.00">
                  <c:v>77.725319340494693</c:v>
                </c:pt>
                <c:pt idx="81" formatCode="#,##0.00">
                  <c:v>76.703648759444121</c:v>
                </c:pt>
                <c:pt idx="82" formatCode="#,##0.00">
                  <c:v>77.663996173528659</c:v>
                </c:pt>
                <c:pt idx="83" formatCode="#,##0.00">
                  <c:v>78.482081842877619</c:v>
                </c:pt>
                <c:pt idx="84" formatCode="#,##0.00">
                  <c:v>79.354455115427356</c:v>
                </c:pt>
                <c:pt idx="85" formatCode="#,##0.00">
                  <c:v>78.844918069134124</c:v>
                </c:pt>
                <c:pt idx="86" formatCode="#,##0.00">
                  <c:v>79.299995447279798</c:v>
                </c:pt>
                <c:pt idx="88">
                  <c:v>72.900000000000006</c:v>
                </c:pt>
                <c:pt idx="89">
                  <c:v>73.099999999999994</c:v>
                </c:pt>
                <c:pt idx="90">
                  <c:v>73.3</c:v>
                </c:pt>
                <c:pt idx="91">
                  <c:v>73.5</c:v>
                </c:pt>
                <c:pt idx="92">
                  <c:v>73.7</c:v>
                </c:pt>
                <c:pt idx="93">
                  <c:v>73.7</c:v>
                </c:pt>
                <c:pt idx="94">
                  <c:v>74.099999999999994</c:v>
                </c:pt>
                <c:pt idx="95">
                  <c:v>74.400000000000006</c:v>
                </c:pt>
                <c:pt idx="96">
                  <c:v>74.8</c:v>
                </c:pt>
                <c:pt idx="97">
                  <c:v>74.716024381748383</c:v>
                </c:pt>
                <c:pt idx="98">
                  <c:v>74.93514775134814</c:v>
                </c:pt>
                <c:pt idx="99">
                  <c:v>75.052784454613715</c:v>
                </c:pt>
                <c:pt idx="100">
                  <c:v>75.738477566665907</c:v>
                </c:pt>
                <c:pt idx="101">
                  <c:v>75.849114791928585</c:v>
                </c:pt>
                <c:pt idx="102">
                  <c:v>76.20590883361767</c:v>
                </c:pt>
                <c:pt idx="103">
                  <c:v>76.264787114517233</c:v>
                </c:pt>
                <c:pt idx="104">
                  <c:v>76.502715150402111</c:v>
                </c:pt>
                <c:pt idx="105">
                  <c:v>76.725383676782457</c:v>
                </c:pt>
                <c:pt idx="106">
                  <c:v>77.074619503635887</c:v>
                </c:pt>
                <c:pt idx="107">
                  <c:v>77.379119267535927</c:v>
                </c:pt>
                <c:pt idx="108">
                  <c:v>77.549951776024002</c:v>
                </c:pt>
                <c:pt idx="110">
                  <c:v>73.099999999999994</c:v>
                </c:pt>
                <c:pt idx="111">
                  <c:v>73.5</c:v>
                </c:pt>
                <c:pt idx="112">
                  <c:v>73.900000000000006</c:v>
                </c:pt>
                <c:pt idx="113">
                  <c:v>74.2</c:v>
                </c:pt>
                <c:pt idx="114">
                  <c:v>74.400000000000006</c:v>
                </c:pt>
                <c:pt idx="115">
                  <c:v>74.599999999999994</c:v>
                </c:pt>
                <c:pt idx="116">
                  <c:v>74.900000000000006</c:v>
                </c:pt>
                <c:pt idx="117">
                  <c:v>75.400000000000006</c:v>
                </c:pt>
                <c:pt idx="118">
                  <c:v>75.5</c:v>
                </c:pt>
                <c:pt idx="119">
                  <c:v>75.778010335803472</c:v>
                </c:pt>
                <c:pt idx="120">
                  <c:v>75.437447514662111</c:v>
                </c:pt>
                <c:pt idx="121">
                  <c:v>76.025845265457164</c:v>
                </c:pt>
                <c:pt idx="122">
                  <c:v>76.27004893991851</c:v>
                </c:pt>
                <c:pt idx="123">
                  <c:v>76.703040962754969</c:v>
                </c:pt>
                <c:pt idx="124">
                  <c:v>76.847652090013923</c:v>
                </c:pt>
                <c:pt idx="125">
                  <c:v>77.116282532054029</c:v>
                </c:pt>
                <c:pt idx="126">
                  <c:v>77.498092828304365</c:v>
                </c:pt>
                <c:pt idx="127">
                  <c:v>77.411328479925743</c:v>
                </c:pt>
                <c:pt idx="128">
                  <c:v>77.925572974589031</c:v>
                </c:pt>
                <c:pt idx="129">
                  <c:v>78.116039497376761</c:v>
                </c:pt>
                <c:pt idx="130">
                  <c:v>78.631823541247385</c:v>
                </c:pt>
                <c:pt idx="132" formatCode="#,##0.0">
                  <c:v>73.3</c:v>
                </c:pt>
                <c:pt idx="133" formatCode="#,##0.0">
                  <c:v>73.8</c:v>
                </c:pt>
                <c:pt idx="134" formatCode="#,##0.0">
                  <c:v>73.900000000000006</c:v>
                </c:pt>
                <c:pt idx="135" formatCode="#,##0.0">
                  <c:v>74.2</c:v>
                </c:pt>
                <c:pt idx="136" formatCode="#,##0.0">
                  <c:v>73.900000000000006</c:v>
                </c:pt>
                <c:pt idx="137" formatCode="#,##0.0">
                  <c:v>73.8</c:v>
                </c:pt>
                <c:pt idx="138" formatCode="#,##0.0">
                  <c:v>74.3</c:v>
                </c:pt>
                <c:pt idx="139" formatCode="#,##0.0">
                  <c:v>74.400000000000006</c:v>
                </c:pt>
                <c:pt idx="140" formatCode="#,##0.0">
                  <c:v>75</c:v>
                </c:pt>
                <c:pt idx="141" formatCode="#,##0.0">
                  <c:v>74.898069914315784</c:v>
                </c:pt>
                <c:pt idx="142" formatCode="#,##0.0">
                  <c:v>75.449823654730025</c:v>
                </c:pt>
                <c:pt idx="143" formatCode="#,##0.0">
                  <c:v>75.728362043373025</c:v>
                </c:pt>
                <c:pt idx="144" formatCode="#,##0.0">
                  <c:v>76.080006009114513</c:v>
                </c:pt>
                <c:pt idx="145" formatCode="#,##0.0">
                  <c:v>76.004618032428212</c:v>
                </c:pt>
                <c:pt idx="146" formatCode="#,##0.0">
                  <c:v>76.862508482911693</c:v>
                </c:pt>
                <c:pt idx="147" formatCode="#,##0.0">
                  <c:v>77.205129785697764</c:v>
                </c:pt>
                <c:pt idx="148" formatCode="#,##0.0">
                  <c:v>77.40947646056334</c:v>
                </c:pt>
                <c:pt idx="149" formatCode="#,##0.0">
                  <c:v>77.464690138169757</c:v>
                </c:pt>
                <c:pt idx="150" formatCode="#,##0.0">
                  <c:v>77.836640778009894</c:v>
                </c:pt>
                <c:pt idx="151" formatCode="#,##0.0">
                  <c:v>78.351427195050789</c:v>
                </c:pt>
                <c:pt idx="152" formatCode="#,##0.0">
                  <c:v>78.024060313790486</c:v>
                </c:pt>
                <c:pt idx="154">
                  <c:v>73.099999999999994</c:v>
                </c:pt>
                <c:pt idx="155">
                  <c:v>73.7</c:v>
                </c:pt>
                <c:pt idx="156">
                  <c:v>73.599999999999994</c:v>
                </c:pt>
                <c:pt idx="157">
                  <c:v>73.3</c:v>
                </c:pt>
                <c:pt idx="158">
                  <c:v>73.3</c:v>
                </c:pt>
                <c:pt idx="159">
                  <c:v>73.7</c:v>
                </c:pt>
                <c:pt idx="160">
                  <c:v>74.2</c:v>
                </c:pt>
                <c:pt idx="161">
                  <c:v>74.3</c:v>
                </c:pt>
                <c:pt idx="162">
                  <c:v>74.2</c:v>
                </c:pt>
                <c:pt idx="163">
                  <c:v>74.338966994437186</c:v>
                </c:pt>
                <c:pt idx="164">
                  <c:v>74.639207424979304</c:v>
                </c:pt>
                <c:pt idx="165">
                  <c:v>74.913659351760074</c:v>
                </c:pt>
                <c:pt idx="166">
                  <c:v>75.44151645247517</c:v>
                </c:pt>
                <c:pt idx="167">
                  <c:v>75.401453427244121</c:v>
                </c:pt>
                <c:pt idx="168">
                  <c:v>75.658831330078542</c:v>
                </c:pt>
                <c:pt idx="169">
                  <c:v>75.857075433847328</c:v>
                </c:pt>
                <c:pt idx="170">
                  <c:v>76.155252147473036</c:v>
                </c:pt>
                <c:pt idx="171">
                  <c:v>76.721989265758282</c:v>
                </c:pt>
                <c:pt idx="172">
                  <c:v>77.135122997558796</c:v>
                </c:pt>
                <c:pt idx="173">
                  <c:v>77.586528710799683</c:v>
                </c:pt>
                <c:pt idx="174">
                  <c:v>77.595098623949767</c:v>
                </c:pt>
                <c:pt idx="176" formatCode="#,##0.0">
                  <c:v>73.3</c:v>
                </c:pt>
                <c:pt idx="177" formatCode="#,##0.0">
                  <c:v>73.8</c:v>
                </c:pt>
                <c:pt idx="178" formatCode="#,##0.0">
                  <c:v>73.8</c:v>
                </c:pt>
                <c:pt idx="179" formatCode="#,##0.0">
                  <c:v>74.2</c:v>
                </c:pt>
                <c:pt idx="180" formatCode="#,##0.0">
                  <c:v>74.5</c:v>
                </c:pt>
                <c:pt idx="181" formatCode="#,##0.0">
                  <c:v>75.099999999999994</c:v>
                </c:pt>
                <c:pt idx="182" formatCode="#,##0.0">
                  <c:v>75.400000000000006</c:v>
                </c:pt>
                <c:pt idx="183" formatCode="#,##0.0">
                  <c:v>75.900000000000006</c:v>
                </c:pt>
                <c:pt idx="184" formatCode="#,##0.0">
                  <c:v>76</c:v>
                </c:pt>
                <c:pt idx="185" formatCode="#,##0.0">
                  <c:v>76.536308812924389</c:v>
                </c:pt>
                <c:pt idx="186" formatCode="#,##0.0">
                  <c:v>76.619202265459379</c:v>
                </c:pt>
                <c:pt idx="187" formatCode="#,##0.0">
                  <c:v>76.790771123050689</c:v>
                </c:pt>
                <c:pt idx="188" formatCode="#,##0.0">
                  <c:v>76.955116574049697</c:v>
                </c:pt>
                <c:pt idx="189" formatCode="#,##0.0">
                  <c:v>77.004082813607511</c:v>
                </c:pt>
                <c:pt idx="190" formatCode="#,##0.0">
                  <c:v>77.3568581259605</c:v>
                </c:pt>
                <c:pt idx="191" formatCode="#,##0.0">
                  <c:v>77.981748599181998</c:v>
                </c:pt>
                <c:pt idx="192" formatCode="#,##0.0">
                  <c:v>78.642930909135202</c:v>
                </c:pt>
                <c:pt idx="193" formatCode="#,##0.0">
                  <c:v>79.516831560738851</c:v>
                </c:pt>
                <c:pt idx="194" formatCode="#,##0.0">
                  <c:v>79.845243152413644</c:v>
                </c:pt>
                <c:pt idx="195" formatCode="#,##0.0">
                  <c:v>80.019118140923354</c:v>
                </c:pt>
                <c:pt idx="196" formatCode="#,##0.0">
                  <c:v>79.798176693778373</c:v>
                </c:pt>
                <c:pt idx="198" formatCode="#,##0.0">
                  <c:v>73.599999999999994</c:v>
                </c:pt>
                <c:pt idx="199" formatCode="#,##0.0">
                  <c:v>73.400000000000006</c:v>
                </c:pt>
                <c:pt idx="200" formatCode="#,##0.0">
                  <c:v>73.400000000000006</c:v>
                </c:pt>
                <c:pt idx="201" formatCode="#,##0.0">
                  <c:v>73.8</c:v>
                </c:pt>
                <c:pt idx="202" formatCode="#,##0.0">
                  <c:v>74.599999999999994</c:v>
                </c:pt>
                <c:pt idx="203" formatCode="#,##0.0">
                  <c:v>75.099999999999994</c:v>
                </c:pt>
                <c:pt idx="204" formatCode="#,##0.0">
                  <c:v>75.400000000000006</c:v>
                </c:pt>
                <c:pt idx="205" formatCode="#,##0.0">
                  <c:v>75.2</c:v>
                </c:pt>
                <c:pt idx="206" formatCode="#,##0.0">
                  <c:v>75.099999999999994</c:v>
                </c:pt>
                <c:pt idx="207" formatCode="#,##0.0">
                  <c:v>74.803994260949835</c:v>
                </c:pt>
                <c:pt idx="208" formatCode="#,##0.0">
                  <c:v>74.947031102482185</c:v>
                </c:pt>
                <c:pt idx="209" formatCode="#,##0.0">
                  <c:v>75.711080297461137</c:v>
                </c:pt>
                <c:pt idx="210" formatCode="#,##0.0">
                  <c:v>76.357048514939251</c:v>
                </c:pt>
                <c:pt idx="211" formatCode="#,##0.0">
                  <c:v>76.689748993460995</c:v>
                </c:pt>
                <c:pt idx="212" formatCode="#,##0.0">
                  <c:v>76.781773388384423</c:v>
                </c:pt>
                <c:pt idx="213" formatCode="#,##0.0">
                  <c:v>77.288038492354659</c:v>
                </c:pt>
                <c:pt idx="214" formatCode="#,##0.0">
                  <c:v>77.638214546071922</c:v>
                </c:pt>
                <c:pt idx="215" formatCode="#,##0.0">
                  <c:v>77.864669345544897</c:v>
                </c:pt>
                <c:pt idx="216" formatCode="#,##0.0">
                  <c:v>77.873234222880839</c:v>
                </c:pt>
                <c:pt idx="217" formatCode="#,##0.0">
                  <c:v>78.071183921999392</c:v>
                </c:pt>
                <c:pt idx="218" formatCode="#,##0.0">
                  <c:v>78.612343651732687</c:v>
                </c:pt>
                <c:pt idx="220" formatCode="#,##0.0">
                  <c:v>74.8</c:v>
                </c:pt>
                <c:pt idx="221" formatCode="#,##0.0">
                  <c:v>74.599999999999994</c:v>
                </c:pt>
                <c:pt idx="222" formatCode="#,##0.0">
                  <c:v>74.8</c:v>
                </c:pt>
                <c:pt idx="223" formatCode="#,##0.0">
                  <c:v>74.7</c:v>
                </c:pt>
                <c:pt idx="224" formatCode="#,##0.0">
                  <c:v>74.900000000000006</c:v>
                </c:pt>
                <c:pt idx="225" formatCode="#,##0.0">
                  <c:v>74.8</c:v>
                </c:pt>
                <c:pt idx="226" formatCode="#,##0.0">
                  <c:v>74.900000000000006</c:v>
                </c:pt>
                <c:pt idx="227" formatCode="#,##0.0">
                  <c:v>75.5</c:v>
                </c:pt>
                <c:pt idx="228" formatCode="#,##0.0">
                  <c:v>75.900000000000006</c:v>
                </c:pt>
                <c:pt idx="229" formatCode="#,##0.0">
                  <c:v>76.881800514238137</c:v>
                </c:pt>
                <c:pt idx="230" formatCode="#,##0.0">
                  <c:v>77.425347590936425</c:v>
                </c:pt>
                <c:pt idx="231" formatCode="#,##0.0">
                  <c:v>78.03753539099776</c:v>
                </c:pt>
                <c:pt idx="232" formatCode="#,##0.0">
                  <c:v>77.840273009724356</c:v>
                </c:pt>
                <c:pt idx="233" formatCode="#,##0.0">
                  <c:v>77.718054352563868</c:v>
                </c:pt>
                <c:pt idx="234" formatCode="#,##0.0">
                  <c:v>76.790596912472878</c:v>
                </c:pt>
                <c:pt idx="235" formatCode="#,##0.0">
                  <c:v>76.57564611329606</c:v>
                </c:pt>
                <c:pt idx="236" formatCode="#,##0.0">
                  <c:v>77.775842175744003</c:v>
                </c:pt>
                <c:pt idx="237" formatCode="#,##0.0">
                  <c:v>79.67639906270675</c:v>
                </c:pt>
                <c:pt idx="238" formatCode="#,##0.0">
                  <c:v>81.210059963324724</c:v>
                </c:pt>
                <c:pt idx="239" formatCode="#,##0.0">
                  <c:v>81.296988434023319</c:v>
                </c:pt>
                <c:pt idx="240" formatCode="#,##0.0">
                  <c:v>80.338239477782878</c:v>
                </c:pt>
                <c:pt idx="242">
                  <c:v>73.900000000000006</c:v>
                </c:pt>
                <c:pt idx="243">
                  <c:v>74.2</c:v>
                </c:pt>
                <c:pt idx="244">
                  <c:v>74.2</c:v>
                </c:pt>
                <c:pt idx="245">
                  <c:v>74.5</c:v>
                </c:pt>
                <c:pt idx="246">
                  <c:v>74.7</c:v>
                </c:pt>
                <c:pt idx="247">
                  <c:v>74.7</c:v>
                </c:pt>
                <c:pt idx="248">
                  <c:v>75</c:v>
                </c:pt>
                <c:pt idx="249">
                  <c:v>75.400000000000006</c:v>
                </c:pt>
                <c:pt idx="250">
                  <c:v>76.3</c:v>
                </c:pt>
                <c:pt idx="251">
                  <c:v>76.401148746083877</c:v>
                </c:pt>
                <c:pt idx="252">
                  <c:v>76.372141542104458</c:v>
                </c:pt>
                <c:pt idx="253">
                  <c:v>76.347485424668363</c:v>
                </c:pt>
                <c:pt idx="254">
                  <c:v>76.839811070750258</c:v>
                </c:pt>
                <c:pt idx="255">
                  <c:v>77.048730665219765</c:v>
                </c:pt>
                <c:pt idx="256">
                  <c:v>76.954671779453705</c:v>
                </c:pt>
                <c:pt idx="257">
                  <c:v>77.396113933652742</c:v>
                </c:pt>
                <c:pt idx="258">
                  <c:v>77.53735304651147</c:v>
                </c:pt>
                <c:pt idx="259">
                  <c:v>78.149321567799859</c:v>
                </c:pt>
                <c:pt idx="260">
                  <c:v>78.373857586303004</c:v>
                </c:pt>
                <c:pt idx="261">
                  <c:v>78.920005991520796</c:v>
                </c:pt>
                <c:pt idx="262">
                  <c:v>79.187016547936651</c:v>
                </c:pt>
                <c:pt idx="264">
                  <c:v>74</c:v>
                </c:pt>
                <c:pt idx="265">
                  <c:v>73.900000000000006</c:v>
                </c:pt>
                <c:pt idx="266">
                  <c:v>74.2</c:v>
                </c:pt>
                <c:pt idx="267">
                  <c:v>74.099999999999994</c:v>
                </c:pt>
                <c:pt idx="268">
                  <c:v>74.8</c:v>
                </c:pt>
                <c:pt idx="269">
                  <c:v>75.2</c:v>
                </c:pt>
                <c:pt idx="270">
                  <c:v>75.599999999999994</c:v>
                </c:pt>
                <c:pt idx="271">
                  <c:v>75.400000000000006</c:v>
                </c:pt>
                <c:pt idx="272">
                  <c:v>75.3</c:v>
                </c:pt>
                <c:pt idx="273">
                  <c:v>75.39751986882402</c:v>
                </c:pt>
                <c:pt idx="274">
                  <c:v>75.960969673401976</c:v>
                </c:pt>
                <c:pt idx="275">
                  <c:v>76.404460483950544</c:v>
                </c:pt>
                <c:pt idx="276">
                  <c:v>76.434619574552642</c:v>
                </c:pt>
                <c:pt idx="277">
                  <c:v>76.909197602511341</c:v>
                </c:pt>
                <c:pt idx="278">
                  <c:v>76.839813041215137</c:v>
                </c:pt>
                <c:pt idx="279">
                  <c:v>77.653461134419246</c:v>
                </c:pt>
                <c:pt idx="280">
                  <c:v>77.858868857278694</c:v>
                </c:pt>
                <c:pt idx="281">
                  <c:v>78.490694535873232</c:v>
                </c:pt>
                <c:pt idx="282">
                  <c:v>78.909982139779643</c:v>
                </c:pt>
                <c:pt idx="283">
                  <c:v>78.923730272867871</c:v>
                </c:pt>
                <c:pt idx="284">
                  <c:v>79.128083261541633</c:v>
                </c:pt>
                <c:pt idx="286" formatCode="#,##0.0">
                  <c:v>74.099999999999994</c:v>
                </c:pt>
                <c:pt idx="287" formatCode="#,##0.0">
                  <c:v>74.8</c:v>
                </c:pt>
                <c:pt idx="288" formatCode="#,##0.0">
                  <c:v>75.099999999999994</c:v>
                </c:pt>
                <c:pt idx="289" formatCode="#,##0.0">
                  <c:v>75.400000000000006</c:v>
                </c:pt>
                <c:pt idx="290" formatCode="#,##0.0">
                  <c:v>75.400000000000006</c:v>
                </c:pt>
                <c:pt idx="291" formatCode="#,##0.0">
                  <c:v>75.599999999999994</c:v>
                </c:pt>
                <c:pt idx="292" formatCode="#,##0.0">
                  <c:v>75.599999999999994</c:v>
                </c:pt>
                <c:pt idx="293" formatCode="#,##0.0">
                  <c:v>75.8</c:v>
                </c:pt>
                <c:pt idx="294" formatCode="#,##0.0">
                  <c:v>76.400000000000006</c:v>
                </c:pt>
                <c:pt idx="295" formatCode="#,##0.0">
                  <c:v>76.09654673972608</c:v>
                </c:pt>
                <c:pt idx="296" formatCode="#,##0.0">
                  <c:v>76.133917065869184</c:v>
                </c:pt>
                <c:pt idx="297" formatCode="#,##0.0">
                  <c:v>76.01738152826934</c:v>
                </c:pt>
                <c:pt idx="298" formatCode="#,##0.0">
                  <c:v>76.608742534095825</c:v>
                </c:pt>
                <c:pt idx="299" formatCode="#,##0.0">
                  <c:v>77.289115822052921</c:v>
                </c:pt>
                <c:pt idx="300" formatCode="#,##0.0">
                  <c:v>77.42378954122546</c:v>
                </c:pt>
                <c:pt idx="301" formatCode="#,##0.0">
                  <c:v>77.983589463727498</c:v>
                </c:pt>
                <c:pt idx="302" formatCode="#,##0.0">
                  <c:v>78.057939773588515</c:v>
                </c:pt>
                <c:pt idx="303" formatCode="#,##0.0">
                  <c:v>78.4520021072681</c:v>
                </c:pt>
                <c:pt idx="304" formatCode="#,##0.0">
                  <c:v>78.787797099374643</c:v>
                </c:pt>
                <c:pt idx="305" formatCode="#,##0.0">
                  <c:v>79.379137965734131</c:v>
                </c:pt>
                <c:pt idx="306" formatCode="#,##0.0">
                  <c:v>79.921802628411456</c:v>
                </c:pt>
                <c:pt idx="308">
                  <c:v>74.3</c:v>
                </c:pt>
                <c:pt idx="309">
                  <c:v>74.400000000000006</c:v>
                </c:pt>
                <c:pt idx="310">
                  <c:v>74.8</c:v>
                </c:pt>
                <c:pt idx="311">
                  <c:v>75.3</c:v>
                </c:pt>
                <c:pt idx="312">
                  <c:v>75.599999999999994</c:v>
                </c:pt>
                <c:pt idx="313">
                  <c:v>75.5</c:v>
                </c:pt>
                <c:pt idx="314">
                  <c:v>75.5</c:v>
                </c:pt>
                <c:pt idx="315">
                  <c:v>75.7</c:v>
                </c:pt>
                <c:pt idx="316">
                  <c:v>76</c:v>
                </c:pt>
                <c:pt idx="317">
                  <c:v>76.443327958585542</c:v>
                </c:pt>
                <c:pt idx="318">
                  <c:v>76.579834779050429</c:v>
                </c:pt>
                <c:pt idx="319">
                  <c:v>76.74776608729502</c:v>
                </c:pt>
                <c:pt idx="320">
                  <c:v>77.162347740724826</c:v>
                </c:pt>
                <c:pt idx="321">
                  <c:v>77.465017841695087</c:v>
                </c:pt>
                <c:pt idx="322">
                  <c:v>77.997729786308469</c:v>
                </c:pt>
                <c:pt idx="323">
                  <c:v>77.970706677665689</c:v>
                </c:pt>
                <c:pt idx="324">
                  <c:v>78.462778320733449</c:v>
                </c:pt>
                <c:pt idx="325">
                  <c:v>78.597275494244514</c:v>
                </c:pt>
                <c:pt idx="326">
                  <c:v>79.011012552291888</c:v>
                </c:pt>
                <c:pt idx="327">
                  <c:v>79.371959593812406</c:v>
                </c:pt>
                <c:pt idx="328">
                  <c:v>79.656701698774782</c:v>
                </c:pt>
                <c:pt idx="330">
                  <c:v>74.7</c:v>
                </c:pt>
                <c:pt idx="331">
                  <c:v>74.900000000000006</c:v>
                </c:pt>
                <c:pt idx="332">
                  <c:v>75.5</c:v>
                </c:pt>
                <c:pt idx="333">
                  <c:v>75.400000000000006</c:v>
                </c:pt>
                <c:pt idx="334">
                  <c:v>75.7</c:v>
                </c:pt>
                <c:pt idx="335">
                  <c:v>75.5</c:v>
                </c:pt>
                <c:pt idx="336">
                  <c:v>76.400000000000006</c:v>
                </c:pt>
                <c:pt idx="337">
                  <c:v>76.5</c:v>
                </c:pt>
                <c:pt idx="338">
                  <c:v>77.2</c:v>
                </c:pt>
                <c:pt idx="339">
                  <c:v>77.130491373639487</c:v>
                </c:pt>
                <c:pt idx="340">
                  <c:v>77.772485410286023</c:v>
                </c:pt>
                <c:pt idx="341">
                  <c:v>77.64844153744896</c:v>
                </c:pt>
                <c:pt idx="342">
                  <c:v>78.273924970030038</c:v>
                </c:pt>
                <c:pt idx="343">
                  <c:v>78.60956621299745</c:v>
                </c:pt>
                <c:pt idx="344">
                  <c:v>78.672956999979036</c:v>
                </c:pt>
                <c:pt idx="345">
                  <c:v>78.761448165405625</c:v>
                </c:pt>
                <c:pt idx="346">
                  <c:v>79.129911397127557</c:v>
                </c:pt>
                <c:pt idx="347">
                  <c:v>80.231203920252241</c:v>
                </c:pt>
                <c:pt idx="348">
                  <c:v>80.541209998988521</c:v>
                </c:pt>
                <c:pt idx="349">
                  <c:v>80.705854104528598</c:v>
                </c:pt>
                <c:pt idx="350">
                  <c:v>81.176436715596765</c:v>
                </c:pt>
                <c:pt idx="352">
                  <c:v>75.400000000000006</c:v>
                </c:pt>
                <c:pt idx="353">
                  <c:v>75.7</c:v>
                </c:pt>
                <c:pt idx="354">
                  <c:v>75.599999999999994</c:v>
                </c:pt>
                <c:pt idx="355">
                  <c:v>76.2</c:v>
                </c:pt>
                <c:pt idx="356">
                  <c:v>76.400000000000006</c:v>
                </c:pt>
                <c:pt idx="357">
                  <c:v>76.599999999999994</c:v>
                </c:pt>
                <c:pt idx="358">
                  <c:v>77</c:v>
                </c:pt>
                <c:pt idx="359">
                  <c:v>76.7</c:v>
                </c:pt>
                <c:pt idx="360">
                  <c:v>76.8</c:v>
                </c:pt>
                <c:pt idx="361">
                  <c:v>76.501106192790772</c:v>
                </c:pt>
                <c:pt idx="362">
                  <c:v>76.739287074336644</c:v>
                </c:pt>
                <c:pt idx="363">
                  <c:v>77.196278601444945</c:v>
                </c:pt>
                <c:pt idx="364">
                  <c:v>77.607455650310669</c:v>
                </c:pt>
                <c:pt idx="365">
                  <c:v>78.064508907093554</c:v>
                </c:pt>
                <c:pt idx="366">
                  <c:v>78.213337811452192</c:v>
                </c:pt>
                <c:pt idx="367">
                  <c:v>78.299936536145566</c:v>
                </c:pt>
                <c:pt idx="368">
                  <c:v>78.762739185533945</c:v>
                </c:pt>
                <c:pt idx="369">
                  <c:v>79.248487995141033</c:v>
                </c:pt>
                <c:pt idx="370" formatCode="#,##0.0">
                  <c:v>79.848788565793868</c:v>
                </c:pt>
                <c:pt idx="371" formatCode="#,##0.0">
                  <c:v>80.65499626403556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8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Argyll &amp; Bute</c:v>
                  </c:pt>
                  <c:pt idx="44">
                    <c:v>South Ayrshire</c:v>
                  </c:pt>
                  <c:pt idx="66">
                    <c:v>Shetland Islands</c:v>
                  </c:pt>
                  <c:pt idx="88">
                    <c:v>Fife</c:v>
                  </c:pt>
                  <c:pt idx="110">
                    <c:v>Dumfries &amp; Galloway</c:v>
                  </c:pt>
                  <c:pt idx="132">
                    <c:v>Mid - lothian</c:v>
                  </c:pt>
                  <c:pt idx="154">
                    <c:v>Aberdeen City</c:v>
                  </c:pt>
                  <c:pt idx="176">
                    <c:v>Perth &amp; Kinross</c:v>
                  </c:pt>
                  <c:pt idx="198">
                    <c:v>Moray</c:v>
                  </c:pt>
                  <c:pt idx="220">
                    <c:v>Orkney Islands</c:v>
                  </c:pt>
                  <c:pt idx="242">
                    <c:v>East Lothian</c:v>
                  </c:pt>
                  <c:pt idx="264">
                    <c:v>Angus</c:v>
                  </c:pt>
                  <c:pt idx="286">
                    <c:v>Scottish Borders</c:v>
                  </c:pt>
                  <c:pt idx="308">
                    <c:v>Aberdeen - shire</c:v>
                  </c:pt>
                  <c:pt idx="330">
                    <c:v>East Dun - barton - shire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8 data'!$D$378:$D$749</c:f>
              <c:numCache>
                <c:formatCode>0.0</c:formatCode>
                <c:ptCount val="372"/>
                <c:pt idx="0">
                  <c:v>71.465974930740956</c:v>
                </c:pt>
                <c:pt idx="1">
                  <c:v>71.699747978873248</c:v>
                </c:pt>
                <c:pt idx="2">
                  <c:v>71.874844206461333</c:v>
                </c:pt>
                <c:pt idx="3">
                  <c:v>72.09680757176524</c:v>
                </c:pt>
                <c:pt idx="4">
                  <c:v>72.256164793008125</c:v>
                </c:pt>
                <c:pt idx="5">
                  <c:v>72.425884288239232</c:v>
                </c:pt>
                <c:pt idx="6">
                  <c:v>72.655661076084854</c:v>
                </c:pt>
                <c:pt idx="7">
                  <c:v>72.864231070987486</c:v>
                </c:pt>
                <c:pt idx="8">
                  <c:v>73.119156689855629</c:v>
                </c:pt>
                <c:pt idx="9">
                  <c:v>73.342900649386749</c:v>
                </c:pt>
                <c:pt idx="10">
                  <c:v>73.502762392900991</c:v>
                </c:pt>
                <c:pt idx="11">
                  <c:v>73.774566834358765</c:v>
                </c:pt>
                <c:pt idx="12">
                  <c:v>74.225875336510299</c:v>
                </c:pt>
                <c:pt idx="13">
                  <c:v>74.627417387877728</c:v>
                </c:pt>
                <c:pt idx="14">
                  <c:v>74.852463955503509</c:v>
                </c:pt>
                <c:pt idx="15">
                  <c:v>75.066913674900135</c:v>
                </c:pt>
                <c:pt idx="16">
                  <c:v>75.434818882824942</c:v>
                </c:pt>
                <c:pt idx="17">
                  <c:v>75.900001256279594</c:v>
                </c:pt>
                <c:pt idx="18">
                  <c:v>76.320560842729364</c:v>
                </c:pt>
                <c:pt idx="19">
                  <c:v>76.611449872424643</c:v>
                </c:pt>
                <c:pt idx="20">
                  <c:v>76.875553977222467</c:v>
                </c:pt>
                <c:pt idx="22">
                  <c:v>71.958243462105159</c:v>
                </c:pt>
                <c:pt idx="23">
                  <c:v>71.455060877160406</c:v>
                </c:pt>
                <c:pt idx="24">
                  <c:v>71.60792993206195</c:v>
                </c:pt>
                <c:pt idx="25">
                  <c:v>72.185610049755994</c:v>
                </c:pt>
                <c:pt idx="26">
                  <c:v>72.893704329710559</c:v>
                </c:pt>
                <c:pt idx="27">
                  <c:v>72.933478472105008</c:v>
                </c:pt>
                <c:pt idx="28">
                  <c:v>72.765921753203799</c:v>
                </c:pt>
                <c:pt idx="29">
                  <c:v>73.107084405814561</c:v>
                </c:pt>
                <c:pt idx="30">
                  <c:v>73.554059972129693</c:v>
                </c:pt>
                <c:pt idx="31">
                  <c:v>74.432790705414206</c:v>
                </c:pt>
                <c:pt idx="32">
                  <c:v>74.740627049741917</c:v>
                </c:pt>
                <c:pt idx="33">
                  <c:v>74.650943598777218</c:v>
                </c:pt>
                <c:pt idx="34">
                  <c:v>74.927781147623605</c:v>
                </c:pt>
                <c:pt idx="35">
                  <c:v>75.601920827938798</c:v>
                </c:pt>
                <c:pt idx="36">
                  <c:v>76.023258672049508</c:v>
                </c:pt>
                <c:pt idx="37">
                  <c:v>76.111327170261262</c:v>
                </c:pt>
                <c:pt idx="38">
                  <c:v>76.338892691966805</c:v>
                </c:pt>
                <c:pt idx="39">
                  <c:v>76.815138737347837</c:v>
                </c:pt>
                <c:pt idx="40">
                  <c:v>77.333120494795367</c:v>
                </c:pt>
                <c:pt idx="41">
                  <c:v>77.26289270012127</c:v>
                </c:pt>
                <c:pt idx="42">
                  <c:v>78.207824270839495</c:v>
                </c:pt>
                <c:pt idx="44" formatCode="#,##0.0">
                  <c:v>72.026895315496134</c:v>
                </c:pt>
                <c:pt idx="45" formatCode="#,##0.0">
                  <c:v>72.909877554093612</c:v>
                </c:pt>
                <c:pt idx="46" formatCode="#,##0.0">
                  <c:v>73.140497537419833</c:v>
                </c:pt>
                <c:pt idx="47" formatCode="#,##0.0">
                  <c:v>73.716836402613779</c:v>
                </c:pt>
                <c:pt idx="48" formatCode="#,##0.0">
                  <c:v>73.435572808957986</c:v>
                </c:pt>
                <c:pt idx="49" formatCode="#,##0.0">
                  <c:v>73.307869859374478</c:v>
                </c:pt>
                <c:pt idx="50" formatCode="#,##0.0">
                  <c:v>73.842215432421639</c:v>
                </c:pt>
                <c:pt idx="51" formatCode="#,##0.0">
                  <c:v>74.12672446483036</c:v>
                </c:pt>
                <c:pt idx="52" formatCode="#,##0.0">
                  <c:v>74.220828589717129</c:v>
                </c:pt>
                <c:pt idx="53" formatCode="#,##0.0">
                  <c:v>73.896953628399814</c:v>
                </c:pt>
                <c:pt idx="54" formatCode="#,##0.0">
                  <c:v>74.019657773281352</c:v>
                </c:pt>
                <c:pt idx="55" formatCode="#,##0.0">
                  <c:v>74.408919962738821</c:v>
                </c:pt>
                <c:pt idx="56" formatCode="#,##0.0">
                  <c:v>74.986879615466762</c:v>
                </c:pt>
                <c:pt idx="57" formatCode="#,##0.0">
                  <c:v>75.74371097152688</c:v>
                </c:pt>
                <c:pt idx="58" formatCode="#,##0.0">
                  <c:v>75.671092741981653</c:v>
                </c:pt>
                <c:pt idx="59" formatCode="#,##0.0">
                  <c:v>75.538166893918145</c:v>
                </c:pt>
                <c:pt idx="60" formatCode="#,##0.0">
                  <c:v>75.864147814913522</c:v>
                </c:pt>
                <c:pt idx="61" formatCode="#,##0.0">
                  <c:v>76.378441840485706</c:v>
                </c:pt>
                <c:pt idx="62" formatCode="#,##0.0">
                  <c:v>77.14966250237282</c:v>
                </c:pt>
                <c:pt idx="63" formatCode="#,##0.0">
                  <c:v>77.341199542264349</c:v>
                </c:pt>
                <c:pt idx="64" formatCode="#,##0.0">
                  <c:v>77.734153886633308</c:v>
                </c:pt>
                <c:pt idx="66" formatCode="#,##0.00">
                  <c:v>72.080901442194047</c:v>
                </c:pt>
                <c:pt idx="67" formatCode="#,##0.00">
                  <c:v>71.32177885189121</c:v>
                </c:pt>
                <c:pt idx="68" formatCode="#,##0.00">
                  <c:v>71.110413913583983</c:v>
                </c:pt>
                <c:pt idx="69" formatCode="#,##0.00">
                  <c:v>71.644674177490344</c:v>
                </c:pt>
                <c:pt idx="70" formatCode="#,##0.00">
                  <c:v>72.099313615267221</c:v>
                </c:pt>
                <c:pt idx="71" formatCode="#,##0.00">
                  <c:v>72.099560468009145</c:v>
                </c:pt>
                <c:pt idx="72" formatCode="#,##0.00">
                  <c:v>72.900463963379835</c:v>
                </c:pt>
                <c:pt idx="73" formatCode="#,##0.00">
                  <c:v>74.214994191028907</c:v>
                </c:pt>
                <c:pt idx="74" formatCode="#,##0.00">
                  <c:v>74.943835720798944</c:v>
                </c:pt>
                <c:pt idx="75" formatCode="#,##0.00">
                  <c:v>74.996653403116071</c:v>
                </c:pt>
                <c:pt idx="76" formatCode="#,##0.00">
                  <c:v>73.539982553609818</c:v>
                </c:pt>
                <c:pt idx="77" formatCode="#,##0.00">
                  <c:v>74.107973582146002</c:v>
                </c:pt>
                <c:pt idx="78" formatCode="#,##0.00">
                  <c:v>75.243834483148248</c:v>
                </c:pt>
                <c:pt idx="79" formatCode="#,##0.00">
                  <c:v>76.44027977913855</c:v>
                </c:pt>
                <c:pt idx="80" formatCode="#,##0.00">
                  <c:v>75.939087520717251</c:v>
                </c:pt>
                <c:pt idx="81" formatCode="#,##0.00">
                  <c:v>74.876075856662268</c:v>
                </c:pt>
                <c:pt idx="82" formatCode="#,##0.00">
                  <c:v>76.010729718138194</c:v>
                </c:pt>
                <c:pt idx="83" formatCode="#,##0.00">
                  <c:v>77.039731050806182</c:v>
                </c:pt>
                <c:pt idx="84" formatCode="#,##0.00">
                  <c:v>78.011612594514872</c:v>
                </c:pt>
                <c:pt idx="85" formatCode="#,##0.00">
                  <c:v>77.432819242407405</c:v>
                </c:pt>
                <c:pt idx="86" formatCode="#,##0.00">
                  <c:v>77.850744531288839</c:v>
                </c:pt>
                <c:pt idx="88">
                  <c:v>72.535565227128131</c:v>
                </c:pt>
                <c:pt idx="89">
                  <c:v>72.722129245058184</c:v>
                </c:pt>
                <c:pt idx="90">
                  <c:v>72.9727588790862</c:v>
                </c:pt>
                <c:pt idx="91">
                  <c:v>73.131391568622647</c:v>
                </c:pt>
                <c:pt idx="92">
                  <c:v>73.333184872255998</c:v>
                </c:pt>
                <c:pt idx="93">
                  <c:v>73.353735374990976</c:v>
                </c:pt>
                <c:pt idx="94">
                  <c:v>73.760648142295892</c:v>
                </c:pt>
                <c:pt idx="95">
                  <c:v>74.031307264469319</c:v>
                </c:pt>
                <c:pt idx="96">
                  <c:v>74.471869031456677</c:v>
                </c:pt>
                <c:pt idx="97">
                  <c:v>74.336584856668864</c:v>
                </c:pt>
                <c:pt idx="98">
                  <c:v>74.558555061961684</c:v>
                </c:pt>
                <c:pt idx="99">
                  <c:v>74.670591673475499</c:v>
                </c:pt>
                <c:pt idx="100">
                  <c:v>75.366380709925295</c:v>
                </c:pt>
                <c:pt idx="101">
                  <c:v>75.469796838142571</c:v>
                </c:pt>
                <c:pt idx="102">
                  <c:v>75.829384326746805</c:v>
                </c:pt>
                <c:pt idx="103">
                  <c:v>75.886721793032535</c:v>
                </c:pt>
                <c:pt idx="104">
                  <c:v>76.131023252438595</c:v>
                </c:pt>
                <c:pt idx="105">
                  <c:v>76.352916629871714</c:v>
                </c:pt>
                <c:pt idx="106">
                  <c:v>76.710579176425995</c:v>
                </c:pt>
                <c:pt idx="107">
                  <c:v>77.011064418721659</c:v>
                </c:pt>
                <c:pt idx="108">
                  <c:v>77.185038832971401</c:v>
                </c:pt>
                <c:pt idx="110">
                  <c:v>72.541624214770451</c:v>
                </c:pt>
                <c:pt idx="111">
                  <c:v>72.977652451930481</c:v>
                </c:pt>
                <c:pt idx="112">
                  <c:v>73.328620796809204</c:v>
                </c:pt>
                <c:pt idx="113">
                  <c:v>73.669254760811469</c:v>
                </c:pt>
                <c:pt idx="114">
                  <c:v>73.851545713721578</c:v>
                </c:pt>
                <c:pt idx="115">
                  <c:v>74.061915802203274</c:v>
                </c:pt>
                <c:pt idx="116">
                  <c:v>74.339027053222011</c:v>
                </c:pt>
                <c:pt idx="117">
                  <c:v>74.886245185693127</c:v>
                </c:pt>
                <c:pt idx="118">
                  <c:v>74.926932060596855</c:v>
                </c:pt>
                <c:pt idx="119">
                  <c:v>75.175042069134037</c:v>
                </c:pt>
                <c:pt idx="120">
                  <c:v>74.807839573870538</c:v>
                </c:pt>
                <c:pt idx="121">
                  <c:v>75.431086925035672</c:v>
                </c:pt>
                <c:pt idx="122">
                  <c:v>75.692122155420861</c:v>
                </c:pt>
                <c:pt idx="123">
                  <c:v>76.122492316322862</c:v>
                </c:pt>
                <c:pt idx="124">
                  <c:v>76.251494902920953</c:v>
                </c:pt>
                <c:pt idx="125">
                  <c:v>76.518716658524923</c:v>
                </c:pt>
                <c:pt idx="126">
                  <c:v>76.911236048903774</c:v>
                </c:pt>
                <c:pt idx="127">
                  <c:v>76.827016256833573</c:v>
                </c:pt>
                <c:pt idx="128">
                  <c:v>77.334331080608237</c:v>
                </c:pt>
                <c:pt idx="129">
                  <c:v>77.516259156882796</c:v>
                </c:pt>
                <c:pt idx="130">
                  <c:v>78.037678519196589</c:v>
                </c:pt>
                <c:pt idx="132" formatCode="#,##0.0">
                  <c:v>72.600227515387218</c:v>
                </c:pt>
                <c:pt idx="133" formatCode="#,##0.0">
                  <c:v>73.064647856110469</c:v>
                </c:pt>
                <c:pt idx="134" formatCode="#,##0.0">
                  <c:v>73.154682118062013</c:v>
                </c:pt>
                <c:pt idx="135" formatCode="#,##0.0">
                  <c:v>73.41177027632628</c:v>
                </c:pt>
                <c:pt idx="136" formatCode="#,##0.0">
                  <c:v>73.113939222514333</c:v>
                </c:pt>
                <c:pt idx="137" formatCode="#,##0.0">
                  <c:v>73.062490027043424</c:v>
                </c:pt>
                <c:pt idx="138" formatCode="#,##0.0">
                  <c:v>73.520443126823366</c:v>
                </c:pt>
                <c:pt idx="139" formatCode="#,##0.0">
                  <c:v>73.717252417848584</c:v>
                </c:pt>
                <c:pt idx="140" formatCode="#,##0.0">
                  <c:v>74.236052715102701</c:v>
                </c:pt>
                <c:pt idx="141" formatCode="#,##0.0">
                  <c:v>74.127245663872188</c:v>
                </c:pt>
                <c:pt idx="142" formatCode="#,##0.0">
                  <c:v>74.681015653142794</c:v>
                </c:pt>
                <c:pt idx="143" formatCode="#,##0.0">
                  <c:v>74.966192571425751</c:v>
                </c:pt>
                <c:pt idx="144" formatCode="#,##0.0">
                  <c:v>75.270993018977563</c:v>
                </c:pt>
                <c:pt idx="145" formatCode="#,##0.0">
                  <c:v>75.147358766970399</c:v>
                </c:pt>
                <c:pt idx="146" formatCode="#,##0.0">
                  <c:v>76.041660920362702</c:v>
                </c:pt>
                <c:pt idx="147" formatCode="#,##0.0">
                  <c:v>76.44021792887068</c:v>
                </c:pt>
                <c:pt idx="148" formatCode="#,##0.0">
                  <c:v>76.68299990654819</c:v>
                </c:pt>
                <c:pt idx="149" formatCode="#,##0.0">
                  <c:v>76.718893903570802</c:v>
                </c:pt>
                <c:pt idx="150" formatCode="#,##0.0">
                  <c:v>77.070745801704106</c:v>
                </c:pt>
                <c:pt idx="151" formatCode="#,##0.0">
                  <c:v>77.591826515017303</c:v>
                </c:pt>
                <c:pt idx="152" formatCode="#,##0.0">
                  <c:v>77.254705979799212</c:v>
                </c:pt>
                <c:pt idx="154">
                  <c:v>72.652241805984346</c:v>
                </c:pt>
                <c:pt idx="155">
                  <c:v>73.222827170358116</c:v>
                </c:pt>
                <c:pt idx="156">
                  <c:v>73.18691023331418</c:v>
                </c:pt>
                <c:pt idx="157">
                  <c:v>72.860636256396674</c:v>
                </c:pt>
                <c:pt idx="158">
                  <c:v>72.814628146853465</c:v>
                </c:pt>
                <c:pt idx="159">
                  <c:v>73.238086104279731</c:v>
                </c:pt>
                <c:pt idx="160">
                  <c:v>73.684260773316254</c:v>
                </c:pt>
                <c:pt idx="161">
                  <c:v>73.838001600111483</c:v>
                </c:pt>
                <c:pt idx="162">
                  <c:v>73.737916698697063</c:v>
                </c:pt>
                <c:pt idx="163">
                  <c:v>73.855341675326031</c:v>
                </c:pt>
                <c:pt idx="164">
                  <c:v>74.147386792851037</c:v>
                </c:pt>
                <c:pt idx="165">
                  <c:v>74.417966249729048</c:v>
                </c:pt>
                <c:pt idx="166">
                  <c:v>74.951183887147295</c:v>
                </c:pt>
                <c:pt idx="167">
                  <c:v>74.90412353661749</c:v>
                </c:pt>
                <c:pt idx="168">
                  <c:v>75.182496518015441</c:v>
                </c:pt>
                <c:pt idx="169">
                  <c:v>75.383207416179161</c:v>
                </c:pt>
                <c:pt idx="170">
                  <c:v>75.691123907277856</c:v>
                </c:pt>
                <c:pt idx="171">
                  <c:v>76.251584726344305</c:v>
                </c:pt>
                <c:pt idx="172">
                  <c:v>76.66312876361485</c:v>
                </c:pt>
                <c:pt idx="173">
                  <c:v>77.125624679695918</c:v>
                </c:pt>
                <c:pt idx="174">
                  <c:v>77.131308653081575</c:v>
                </c:pt>
                <c:pt idx="176" formatCode="#,##0.0">
                  <c:v>72.748388872048906</c:v>
                </c:pt>
                <c:pt idx="177" formatCode="#,##0.0">
                  <c:v>73.215651335225473</c:v>
                </c:pt>
                <c:pt idx="178" formatCode="#,##0.0">
                  <c:v>73.165783888564675</c:v>
                </c:pt>
                <c:pt idx="179" formatCode="#,##0.0">
                  <c:v>73.615963420927883</c:v>
                </c:pt>
                <c:pt idx="180" formatCode="#,##0.0">
                  <c:v>73.867868758059871</c:v>
                </c:pt>
                <c:pt idx="181" formatCode="#,##0.0">
                  <c:v>74.472330317767216</c:v>
                </c:pt>
                <c:pt idx="182" formatCode="#,##0.0">
                  <c:v>74.804265177744185</c:v>
                </c:pt>
                <c:pt idx="183" formatCode="#,##0.0">
                  <c:v>75.275244004254887</c:v>
                </c:pt>
                <c:pt idx="184" formatCode="#,##0.0">
                  <c:v>75.449617788180632</c:v>
                </c:pt>
                <c:pt idx="185" formatCode="#,##0.0">
                  <c:v>75.929541969315991</c:v>
                </c:pt>
                <c:pt idx="186" formatCode="#,##0.0">
                  <c:v>75.996382331796497</c:v>
                </c:pt>
                <c:pt idx="187" formatCode="#,##0.0">
                  <c:v>76.181389783249614</c:v>
                </c:pt>
                <c:pt idx="188" formatCode="#,##0.0">
                  <c:v>76.341390444746821</c:v>
                </c:pt>
                <c:pt idx="189" formatCode="#,##0.0">
                  <c:v>76.400441824247096</c:v>
                </c:pt>
                <c:pt idx="190" formatCode="#,##0.0">
                  <c:v>76.755122741086794</c:v>
                </c:pt>
                <c:pt idx="191" formatCode="#,##0.0">
                  <c:v>77.411991365825912</c:v>
                </c:pt>
                <c:pt idx="192" formatCode="#,##0.0">
                  <c:v>78.071369334414371</c:v>
                </c:pt>
                <c:pt idx="193" formatCode="#,##0.0">
                  <c:v>78.961789679893371</c:v>
                </c:pt>
                <c:pt idx="194" formatCode="#,##0.0">
                  <c:v>79.293848521849966</c:v>
                </c:pt>
                <c:pt idx="195" formatCode="#,##0.0">
                  <c:v>79.495336983385641</c:v>
                </c:pt>
                <c:pt idx="196" formatCode="#,##0.0">
                  <c:v>79.273277645087234</c:v>
                </c:pt>
                <c:pt idx="198" formatCode="#,##0.0">
                  <c:v>72.866059291737528</c:v>
                </c:pt>
                <c:pt idx="199" formatCode="#,##0.0">
                  <c:v>72.63939881437463</c:v>
                </c:pt>
                <c:pt idx="200" formatCode="#,##0.0">
                  <c:v>72.654422475011884</c:v>
                </c:pt>
                <c:pt idx="201" formatCode="#,##0.0">
                  <c:v>73.044133805901225</c:v>
                </c:pt>
                <c:pt idx="202" formatCode="#,##0.0">
                  <c:v>73.915703521352498</c:v>
                </c:pt>
                <c:pt idx="203" formatCode="#,##0.0">
                  <c:v>74.43689343944726</c:v>
                </c:pt>
                <c:pt idx="204" formatCode="#,##0.0">
                  <c:v>74.644983388270177</c:v>
                </c:pt>
                <c:pt idx="205" formatCode="#,##0.0">
                  <c:v>74.471310976579417</c:v>
                </c:pt>
                <c:pt idx="206" formatCode="#,##0.0">
                  <c:v>74.310148094088248</c:v>
                </c:pt>
                <c:pt idx="207" formatCode="#,##0.0">
                  <c:v>74.031049805777869</c:v>
                </c:pt>
                <c:pt idx="208" formatCode="#,##0.0">
                  <c:v>74.178627622394259</c:v>
                </c:pt>
                <c:pt idx="209" formatCode="#,##0.0">
                  <c:v>74.952905581029583</c:v>
                </c:pt>
                <c:pt idx="210" formatCode="#,##0.0">
                  <c:v>75.607740762387166</c:v>
                </c:pt>
                <c:pt idx="211" formatCode="#,##0.0">
                  <c:v>75.931372467689883</c:v>
                </c:pt>
                <c:pt idx="212" formatCode="#,##0.0">
                  <c:v>76.054345419432266</c:v>
                </c:pt>
                <c:pt idx="213" formatCode="#,##0.0">
                  <c:v>76.574675359700407</c:v>
                </c:pt>
                <c:pt idx="214" formatCode="#,##0.0">
                  <c:v>76.926007633292215</c:v>
                </c:pt>
                <c:pt idx="215" formatCode="#,##0.0">
                  <c:v>77.143018504684321</c:v>
                </c:pt>
                <c:pt idx="216" formatCode="#,##0.0">
                  <c:v>77.153383364016875</c:v>
                </c:pt>
                <c:pt idx="217" formatCode="#,##0.0">
                  <c:v>77.357959954363778</c:v>
                </c:pt>
                <c:pt idx="218" formatCode="#,##0.0">
                  <c:v>77.91530304196371</c:v>
                </c:pt>
                <c:pt idx="220" formatCode="#,##0.0">
                  <c:v>73.086839725157986</c:v>
                </c:pt>
                <c:pt idx="221" formatCode="#,##0.0">
                  <c:v>72.994146644321944</c:v>
                </c:pt>
                <c:pt idx="222" formatCode="#,##0.0">
                  <c:v>73.29584816681205</c:v>
                </c:pt>
                <c:pt idx="223" formatCode="#,##0.0">
                  <c:v>73.309583664395831</c:v>
                </c:pt>
                <c:pt idx="224" formatCode="#,##0.0">
                  <c:v>73.43524258685477</c:v>
                </c:pt>
                <c:pt idx="225" formatCode="#,##0.0">
                  <c:v>73.37564285368282</c:v>
                </c:pt>
                <c:pt idx="226" formatCode="#,##0.0">
                  <c:v>73.447339182124338</c:v>
                </c:pt>
                <c:pt idx="227" formatCode="#,##0.0">
                  <c:v>74.045419227203283</c:v>
                </c:pt>
                <c:pt idx="228" formatCode="#,##0.0">
                  <c:v>74.409764843561049</c:v>
                </c:pt>
                <c:pt idx="229" formatCode="#,##0.0">
                  <c:v>75.390325055919931</c:v>
                </c:pt>
                <c:pt idx="230" formatCode="#,##0.0">
                  <c:v>75.929772927614692</c:v>
                </c:pt>
                <c:pt idx="231" formatCode="#,##0.0">
                  <c:v>76.568166884117019</c:v>
                </c:pt>
                <c:pt idx="232" formatCode="#,##0.0">
                  <c:v>76.413600358703903</c:v>
                </c:pt>
                <c:pt idx="233" formatCode="#,##0.0">
                  <c:v>76.287073753405238</c:v>
                </c:pt>
                <c:pt idx="234" formatCode="#,##0.0">
                  <c:v>75.26072289008134</c:v>
                </c:pt>
                <c:pt idx="235" formatCode="#,##0.0">
                  <c:v>74.953023940117532</c:v>
                </c:pt>
                <c:pt idx="236" formatCode="#,##0.0">
                  <c:v>76.167410940460755</c:v>
                </c:pt>
                <c:pt idx="237" formatCode="#,##0.0">
                  <c:v>78.040802194195848</c:v>
                </c:pt>
                <c:pt idx="238" formatCode="#,##0.0">
                  <c:v>79.650713056081898</c:v>
                </c:pt>
                <c:pt idx="239" formatCode="#,##0.0">
                  <c:v>79.70521905688301</c:v>
                </c:pt>
                <c:pt idx="240" formatCode="#,##0.0">
                  <c:v>78.762685603605945</c:v>
                </c:pt>
                <c:pt idx="242">
                  <c:v>73.196184573586876</c:v>
                </c:pt>
                <c:pt idx="243">
                  <c:v>73.439319432656418</c:v>
                </c:pt>
                <c:pt idx="244">
                  <c:v>73.423625798397893</c:v>
                </c:pt>
                <c:pt idx="245">
                  <c:v>73.773971959536681</c:v>
                </c:pt>
                <c:pt idx="246">
                  <c:v>73.983075063600921</c:v>
                </c:pt>
                <c:pt idx="247">
                  <c:v>73.950436841640908</c:v>
                </c:pt>
                <c:pt idx="248">
                  <c:v>74.273981075227454</c:v>
                </c:pt>
                <c:pt idx="249">
                  <c:v>74.63891745704683</c:v>
                </c:pt>
                <c:pt idx="250">
                  <c:v>75.583596211255383</c:v>
                </c:pt>
                <c:pt idx="251">
                  <c:v>75.656003568183451</c:v>
                </c:pt>
                <c:pt idx="252">
                  <c:v>75.625922306756735</c:v>
                </c:pt>
                <c:pt idx="253">
                  <c:v>75.606026545240184</c:v>
                </c:pt>
                <c:pt idx="254">
                  <c:v>76.131121260627594</c:v>
                </c:pt>
                <c:pt idx="255">
                  <c:v>76.346133568726614</c:v>
                </c:pt>
                <c:pt idx="256">
                  <c:v>76.237225789309406</c:v>
                </c:pt>
                <c:pt idx="257">
                  <c:v>76.692424432658711</c:v>
                </c:pt>
                <c:pt idx="258">
                  <c:v>76.818385647862485</c:v>
                </c:pt>
                <c:pt idx="259">
                  <c:v>77.434896214510232</c:v>
                </c:pt>
                <c:pt idx="260">
                  <c:v>77.63409962568808</c:v>
                </c:pt>
                <c:pt idx="261">
                  <c:v>78.210494151291471</c:v>
                </c:pt>
                <c:pt idx="262">
                  <c:v>78.513348184104984</c:v>
                </c:pt>
                <c:pt idx="264">
                  <c:v>73.404574800605474</c:v>
                </c:pt>
                <c:pt idx="265">
                  <c:v>73.308796174507222</c:v>
                </c:pt>
                <c:pt idx="266">
                  <c:v>73.548705861962844</c:v>
                </c:pt>
                <c:pt idx="267">
                  <c:v>73.482175109724537</c:v>
                </c:pt>
                <c:pt idx="268">
                  <c:v>74.135042561365537</c:v>
                </c:pt>
                <c:pt idx="269">
                  <c:v>74.61363715552821</c:v>
                </c:pt>
                <c:pt idx="270">
                  <c:v>75.01810830928207</c:v>
                </c:pt>
                <c:pt idx="271">
                  <c:v>74.73131301859118</c:v>
                </c:pt>
                <c:pt idx="272">
                  <c:v>74.653452711551566</c:v>
                </c:pt>
                <c:pt idx="273">
                  <c:v>74.70383615970826</c:v>
                </c:pt>
                <c:pt idx="274">
                  <c:v>75.281229174731024</c:v>
                </c:pt>
                <c:pt idx="275">
                  <c:v>75.742995933035843</c:v>
                </c:pt>
                <c:pt idx="276">
                  <c:v>75.773574586893545</c:v>
                </c:pt>
                <c:pt idx="277">
                  <c:v>76.253333324211468</c:v>
                </c:pt>
                <c:pt idx="278">
                  <c:v>76.136070036012143</c:v>
                </c:pt>
                <c:pt idx="279">
                  <c:v>76.951870695663359</c:v>
                </c:pt>
                <c:pt idx="280">
                  <c:v>77.138744209767324</c:v>
                </c:pt>
                <c:pt idx="281">
                  <c:v>77.792880268888126</c:v>
                </c:pt>
                <c:pt idx="282">
                  <c:v>78.227629441423076</c:v>
                </c:pt>
                <c:pt idx="283">
                  <c:v>78.271020749696106</c:v>
                </c:pt>
                <c:pt idx="284">
                  <c:v>78.497907634913318</c:v>
                </c:pt>
                <c:pt idx="286" formatCode="#,##0.0">
                  <c:v>73.467772758574014</c:v>
                </c:pt>
                <c:pt idx="287" formatCode="#,##0.0">
                  <c:v>74.125439705654045</c:v>
                </c:pt>
                <c:pt idx="288" formatCode="#,##0.0">
                  <c:v>74.482081147484195</c:v>
                </c:pt>
                <c:pt idx="289" formatCode="#,##0.0">
                  <c:v>74.806635584124209</c:v>
                </c:pt>
                <c:pt idx="290" formatCode="#,##0.0">
                  <c:v>74.726968452104472</c:v>
                </c:pt>
                <c:pt idx="291" formatCode="#,##0.0">
                  <c:v>74.892458580402533</c:v>
                </c:pt>
                <c:pt idx="292" formatCode="#,##0.0">
                  <c:v>74.94232901796704</c:v>
                </c:pt>
                <c:pt idx="293" formatCode="#,##0.0">
                  <c:v>75.124421810537569</c:v>
                </c:pt>
                <c:pt idx="294" formatCode="#,##0.0">
                  <c:v>75.719811936599569</c:v>
                </c:pt>
                <c:pt idx="295" formatCode="#,##0.0">
                  <c:v>75.401720459043389</c:v>
                </c:pt>
                <c:pt idx="296" formatCode="#,##0.0">
                  <c:v>75.44601642156141</c:v>
                </c:pt>
                <c:pt idx="297" formatCode="#,##0.0">
                  <c:v>75.292874607923252</c:v>
                </c:pt>
                <c:pt idx="298" formatCode="#,##0.0">
                  <c:v>75.890946524306543</c:v>
                </c:pt>
                <c:pt idx="299" formatCode="#,##0.0">
                  <c:v>76.591553022020662</c:v>
                </c:pt>
                <c:pt idx="300" formatCode="#,##0.0">
                  <c:v>76.742078642652871</c:v>
                </c:pt>
                <c:pt idx="301" formatCode="#,##0.0">
                  <c:v>77.321634937468374</c:v>
                </c:pt>
                <c:pt idx="302" formatCode="#,##0.0">
                  <c:v>77.380041690929389</c:v>
                </c:pt>
                <c:pt idx="303" formatCode="#,##0.0">
                  <c:v>77.775842214539821</c:v>
                </c:pt>
                <c:pt idx="304" formatCode="#,##0.0">
                  <c:v>78.115189030173539</c:v>
                </c:pt>
                <c:pt idx="305" formatCode="#,##0.0">
                  <c:v>78.72401046602333</c:v>
                </c:pt>
                <c:pt idx="306" formatCode="#,##0.0">
                  <c:v>79.294419990379907</c:v>
                </c:pt>
                <c:pt idx="308">
                  <c:v>73.863327107770999</c:v>
                </c:pt>
                <c:pt idx="309">
                  <c:v>73.903236831298727</c:v>
                </c:pt>
                <c:pt idx="310">
                  <c:v>74.307235262700203</c:v>
                </c:pt>
                <c:pt idx="311">
                  <c:v>74.866557991059395</c:v>
                </c:pt>
                <c:pt idx="312">
                  <c:v>75.128343476923021</c:v>
                </c:pt>
                <c:pt idx="313">
                  <c:v>75.075069102577842</c:v>
                </c:pt>
                <c:pt idx="314">
                  <c:v>75.051392288050664</c:v>
                </c:pt>
                <c:pt idx="315">
                  <c:v>75.180647383800803</c:v>
                </c:pt>
                <c:pt idx="316">
                  <c:v>75.545128531339628</c:v>
                </c:pt>
                <c:pt idx="317">
                  <c:v>75.97821473280186</c:v>
                </c:pt>
                <c:pt idx="318">
                  <c:v>76.108964361709326</c:v>
                </c:pt>
                <c:pt idx="319">
                  <c:v>76.275601485643989</c:v>
                </c:pt>
                <c:pt idx="320">
                  <c:v>76.692785411771951</c:v>
                </c:pt>
                <c:pt idx="321">
                  <c:v>76.994546293300914</c:v>
                </c:pt>
                <c:pt idx="322">
                  <c:v>77.54341190203948</c:v>
                </c:pt>
                <c:pt idx="323">
                  <c:v>77.520230786692466</c:v>
                </c:pt>
                <c:pt idx="324">
                  <c:v>78.027185492497949</c:v>
                </c:pt>
                <c:pt idx="325">
                  <c:v>78.159150887908325</c:v>
                </c:pt>
                <c:pt idx="326">
                  <c:v>78.576481252549698</c:v>
                </c:pt>
                <c:pt idx="327">
                  <c:v>78.942727895545119</c:v>
                </c:pt>
                <c:pt idx="328">
                  <c:v>79.242851521244532</c:v>
                </c:pt>
                <c:pt idx="330">
                  <c:v>74.038715734066173</c:v>
                </c:pt>
                <c:pt idx="331">
                  <c:v>74.268760109395529</c:v>
                </c:pt>
                <c:pt idx="332">
                  <c:v>74.893833511451959</c:v>
                </c:pt>
                <c:pt idx="333">
                  <c:v>74.768933526441899</c:v>
                </c:pt>
                <c:pt idx="334">
                  <c:v>75.033396513543266</c:v>
                </c:pt>
                <c:pt idx="335">
                  <c:v>74.809933521231216</c:v>
                </c:pt>
                <c:pt idx="336">
                  <c:v>75.783826539020609</c:v>
                </c:pt>
                <c:pt idx="337">
                  <c:v>75.868784683608808</c:v>
                </c:pt>
                <c:pt idx="338">
                  <c:v>76.525334087398903</c:v>
                </c:pt>
                <c:pt idx="339">
                  <c:v>76.481925319298568</c:v>
                </c:pt>
                <c:pt idx="340">
                  <c:v>77.107967857600343</c:v>
                </c:pt>
                <c:pt idx="341">
                  <c:v>76.960145503741572</c:v>
                </c:pt>
                <c:pt idx="342">
                  <c:v>77.612793387096332</c:v>
                </c:pt>
                <c:pt idx="343">
                  <c:v>77.95056118344155</c:v>
                </c:pt>
                <c:pt idx="344">
                  <c:v>78.029703562061627</c:v>
                </c:pt>
                <c:pt idx="345">
                  <c:v>78.082501156639523</c:v>
                </c:pt>
                <c:pt idx="346">
                  <c:v>78.441040272311312</c:v>
                </c:pt>
                <c:pt idx="347">
                  <c:v>79.567819750349912</c:v>
                </c:pt>
                <c:pt idx="348">
                  <c:v>79.878624844206598</c:v>
                </c:pt>
                <c:pt idx="349">
                  <c:v>80.05035668502795</c:v>
                </c:pt>
                <c:pt idx="350">
                  <c:v>80.524496644733532</c:v>
                </c:pt>
                <c:pt idx="352">
                  <c:v>74.655100776522502</c:v>
                </c:pt>
                <c:pt idx="353">
                  <c:v>75.030279128672348</c:v>
                </c:pt>
                <c:pt idx="354">
                  <c:v>74.887874364098167</c:v>
                </c:pt>
                <c:pt idx="355">
                  <c:v>75.461360311791651</c:v>
                </c:pt>
                <c:pt idx="356">
                  <c:v>75.663405982285397</c:v>
                </c:pt>
                <c:pt idx="357">
                  <c:v>75.938407919397122</c:v>
                </c:pt>
                <c:pt idx="358">
                  <c:v>76.307899838477994</c:v>
                </c:pt>
                <c:pt idx="359">
                  <c:v>75.920428261112093</c:v>
                </c:pt>
                <c:pt idx="360">
                  <c:v>76.052782180436395</c:v>
                </c:pt>
                <c:pt idx="361">
                  <c:v>75.72691346683807</c:v>
                </c:pt>
                <c:pt idx="362">
                  <c:v>75.993559610711998</c:v>
                </c:pt>
                <c:pt idx="363">
                  <c:v>76.464194111784209</c:v>
                </c:pt>
                <c:pt idx="364">
                  <c:v>76.880519285393092</c:v>
                </c:pt>
                <c:pt idx="365">
                  <c:v>77.308126684509091</c:v>
                </c:pt>
                <c:pt idx="366">
                  <c:v>77.462712483214887</c:v>
                </c:pt>
                <c:pt idx="367">
                  <c:v>77.540919702303526</c:v>
                </c:pt>
                <c:pt idx="368">
                  <c:v>77.998773792018241</c:v>
                </c:pt>
                <c:pt idx="369">
                  <c:v>78.482476847368503</c:v>
                </c:pt>
                <c:pt idx="370" formatCode="#,##0.0">
                  <c:v>79.099513002793913</c:v>
                </c:pt>
                <c:pt idx="371" formatCode="#,##0.0">
                  <c:v>79.922301007000613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8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Argyll &amp; Bute</c:v>
                  </c:pt>
                  <c:pt idx="44">
                    <c:v>South Ayrshire</c:v>
                  </c:pt>
                  <c:pt idx="66">
                    <c:v>Shetland Islands</c:v>
                  </c:pt>
                  <c:pt idx="88">
                    <c:v>Fife</c:v>
                  </c:pt>
                  <c:pt idx="110">
                    <c:v>Dumfries &amp; Galloway</c:v>
                  </c:pt>
                  <c:pt idx="132">
                    <c:v>Mid - lothian</c:v>
                  </c:pt>
                  <c:pt idx="154">
                    <c:v>Aberdeen City</c:v>
                  </c:pt>
                  <c:pt idx="176">
                    <c:v>Perth &amp; Kinross</c:v>
                  </c:pt>
                  <c:pt idx="198">
                    <c:v>Moray</c:v>
                  </c:pt>
                  <c:pt idx="220">
                    <c:v>Orkney Islands</c:v>
                  </c:pt>
                  <c:pt idx="242">
                    <c:v>East Lothian</c:v>
                  </c:pt>
                  <c:pt idx="264">
                    <c:v>Angus</c:v>
                  </c:pt>
                  <c:pt idx="286">
                    <c:v>Scottish Borders</c:v>
                  </c:pt>
                  <c:pt idx="308">
                    <c:v>Aberdeen - shire</c:v>
                  </c:pt>
                  <c:pt idx="330">
                    <c:v>East Dun - barton - shire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8 data'!$E$378:$E$749</c:f>
              <c:numCache>
                <c:formatCode>0.0</c:formatCode>
                <c:ptCount val="372"/>
                <c:pt idx="0">
                  <c:v>71.37</c:v>
                </c:pt>
                <c:pt idx="1">
                  <c:v>71.599999999999994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73.242464734115615</c:v>
                </c:pt>
                <c:pt idx="10">
                  <c:v>73.402782638374802</c:v>
                </c:pt>
                <c:pt idx="11">
                  <c:v>73.674993469108117</c:v>
                </c:pt>
                <c:pt idx="12">
                  <c:v>74.127258480843921</c:v>
                </c:pt>
                <c:pt idx="13">
                  <c:v>74.528341093786992</c:v>
                </c:pt>
                <c:pt idx="14">
                  <c:v>74.75341251100231</c:v>
                </c:pt>
                <c:pt idx="15">
                  <c:v>74.967952166398391</c:v>
                </c:pt>
                <c:pt idx="16">
                  <c:v>75.336698551260199</c:v>
                </c:pt>
                <c:pt idx="17">
                  <c:v>75.802920816216471</c:v>
                </c:pt>
                <c:pt idx="18">
                  <c:v>76.224254745142048</c:v>
                </c:pt>
                <c:pt idx="19">
                  <c:v>76.515927788476617</c:v>
                </c:pt>
                <c:pt idx="20">
                  <c:v>76.781034986614159</c:v>
                </c:pt>
                <c:pt idx="22">
                  <c:v>71.2</c:v>
                </c:pt>
                <c:pt idx="23">
                  <c:v>70.7</c:v>
                </c:pt>
                <c:pt idx="24">
                  <c:v>70.900000000000006</c:v>
                </c:pt>
                <c:pt idx="25">
                  <c:v>71.400000000000006</c:v>
                </c:pt>
                <c:pt idx="26">
                  <c:v>72.2</c:v>
                </c:pt>
                <c:pt idx="27">
                  <c:v>72.2</c:v>
                </c:pt>
                <c:pt idx="28">
                  <c:v>72</c:v>
                </c:pt>
                <c:pt idx="29">
                  <c:v>72.400000000000006</c:v>
                </c:pt>
                <c:pt idx="30">
                  <c:v>72.8</c:v>
                </c:pt>
                <c:pt idx="31">
                  <c:v>73.682280976594953</c:v>
                </c:pt>
                <c:pt idx="32">
                  <c:v>74.028293055922575</c:v>
                </c:pt>
                <c:pt idx="33">
                  <c:v>73.921279138087129</c:v>
                </c:pt>
                <c:pt idx="34">
                  <c:v>74.183135422106972</c:v>
                </c:pt>
                <c:pt idx="35">
                  <c:v>74.841002088725361</c:v>
                </c:pt>
                <c:pt idx="36">
                  <c:v>75.259909093743886</c:v>
                </c:pt>
                <c:pt idx="37">
                  <c:v>75.352970059290229</c:v>
                </c:pt>
                <c:pt idx="38">
                  <c:v>75.595731622488046</c:v>
                </c:pt>
                <c:pt idx="39">
                  <c:v>76.102872763317762</c:v>
                </c:pt>
                <c:pt idx="40">
                  <c:v>76.635936253071421</c:v>
                </c:pt>
                <c:pt idx="41">
                  <c:v>76.552596556714789</c:v>
                </c:pt>
                <c:pt idx="42">
                  <c:v>77.506938251428437</c:v>
                </c:pt>
                <c:pt idx="44" formatCode="#,##0.0">
                  <c:v>71.400000000000006</c:v>
                </c:pt>
                <c:pt idx="45" formatCode="#,##0.0">
                  <c:v>72.3</c:v>
                </c:pt>
                <c:pt idx="46" formatCode="#,##0.0">
                  <c:v>72.5</c:v>
                </c:pt>
                <c:pt idx="47" formatCode="#,##0.0">
                  <c:v>73.099999999999994</c:v>
                </c:pt>
                <c:pt idx="48" formatCode="#,##0.0">
                  <c:v>72.8</c:v>
                </c:pt>
                <c:pt idx="49" formatCode="#,##0.0">
                  <c:v>72.599999999999994</c:v>
                </c:pt>
                <c:pt idx="50" formatCode="#,##0.0">
                  <c:v>73.2</c:v>
                </c:pt>
                <c:pt idx="51" formatCode="#,##0.0">
                  <c:v>73.5</c:v>
                </c:pt>
                <c:pt idx="52" formatCode="#,##0.0">
                  <c:v>73.5</c:v>
                </c:pt>
                <c:pt idx="53" formatCode="#,##0.0">
                  <c:v>73.184371952877711</c:v>
                </c:pt>
                <c:pt idx="54" formatCode="#,##0.0">
                  <c:v>73.324068996866686</c:v>
                </c:pt>
                <c:pt idx="55" formatCode="#,##0.0">
                  <c:v>73.715524785542272</c:v>
                </c:pt>
                <c:pt idx="56" formatCode="#,##0.0">
                  <c:v>74.281878788875403</c:v>
                </c:pt>
                <c:pt idx="57" formatCode="#,##0.0">
                  <c:v>75.051312731892565</c:v>
                </c:pt>
                <c:pt idx="58" formatCode="#,##0.0">
                  <c:v>74.958662329245371</c:v>
                </c:pt>
                <c:pt idx="59" formatCode="#,##0.0">
                  <c:v>74.808777311785903</c:v>
                </c:pt>
                <c:pt idx="60" formatCode="#,##0.0">
                  <c:v>75.138931135643574</c:v>
                </c:pt>
                <c:pt idx="61" formatCode="#,##0.0">
                  <c:v>75.707041804011808</c:v>
                </c:pt>
                <c:pt idx="62" formatCode="#,##0.0">
                  <c:v>76.515918589169544</c:v>
                </c:pt>
                <c:pt idx="63" formatCode="#,##0.0">
                  <c:v>76.696049561857976</c:v>
                </c:pt>
                <c:pt idx="64" formatCode="#,##0.0">
                  <c:v>77.073125211326158</c:v>
                </c:pt>
                <c:pt idx="66" formatCode="#,##0.00">
                  <c:v>70.7</c:v>
                </c:pt>
                <c:pt idx="67" formatCode="#,##0.00">
                  <c:v>70</c:v>
                </c:pt>
                <c:pt idx="68" formatCode="#,##0.00">
                  <c:v>69.7</c:v>
                </c:pt>
                <c:pt idx="69" formatCode="#,##0.00">
                  <c:v>70.2</c:v>
                </c:pt>
                <c:pt idx="70" formatCode="#,##0.00">
                  <c:v>70.7</c:v>
                </c:pt>
                <c:pt idx="71" formatCode="#,##0.00">
                  <c:v>70.7</c:v>
                </c:pt>
                <c:pt idx="72" formatCode="#,##0.00">
                  <c:v>71.599999999999994</c:v>
                </c:pt>
                <c:pt idx="73" formatCode="#,##0.00">
                  <c:v>72.900000000000006</c:v>
                </c:pt>
                <c:pt idx="74" formatCode="#,##0.00">
                  <c:v>73.599999999999994</c:v>
                </c:pt>
                <c:pt idx="75" formatCode="#,##0.00">
                  <c:v>73.497479789164487</c:v>
                </c:pt>
                <c:pt idx="76" formatCode="#,##0.00">
                  <c:v>71.871857758987957</c:v>
                </c:pt>
                <c:pt idx="77" formatCode="#,##0.00">
                  <c:v>72.419855934936052</c:v>
                </c:pt>
                <c:pt idx="78" formatCode="#,##0.00">
                  <c:v>73.550604916555216</c:v>
                </c:pt>
                <c:pt idx="79" formatCode="#,##0.00">
                  <c:v>74.740732393118847</c:v>
                </c:pt>
                <c:pt idx="80" formatCode="#,##0.00">
                  <c:v>74.15285570093981</c:v>
                </c:pt>
                <c:pt idx="81" formatCode="#,##0.00">
                  <c:v>73.048502953880416</c:v>
                </c:pt>
                <c:pt idx="82" formatCode="#,##0.00">
                  <c:v>74.357463262747729</c:v>
                </c:pt>
                <c:pt idx="83" formatCode="#,##0.00">
                  <c:v>75.597380258734745</c:v>
                </c:pt>
                <c:pt idx="84" formatCode="#,##0.00">
                  <c:v>76.668770073602388</c:v>
                </c:pt>
                <c:pt idx="85" formatCode="#,##0.00">
                  <c:v>76.020720415680685</c:v>
                </c:pt>
                <c:pt idx="86" formatCode="#,##0.00">
                  <c:v>76.401493615297881</c:v>
                </c:pt>
                <c:pt idx="88">
                  <c:v>72.2</c:v>
                </c:pt>
                <c:pt idx="89">
                  <c:v>72.400000000000006</c:v>
                </c:pt>
                <c:pt idx="90">
                  <c:v>72.599999999999994</c:v>
                </c:pt>
                <c:pt idx="91">
                  <c:v>72.8</c:v>
                </c:pt>
                <c:pt idx="92">
                  <c:v>73</c:v>
                </c:pt>
                <c:pt idx="93">
                  <c:v>73</c:v>
                </c:pt>
                <c:pt idx="94">
                  <c:v>73.400000000000006</c:v>
                </c:pt>
                <c:pt idx="95">
                  <c:v>73.7</c:v>
                </c:pt>
                <c:pt idx="96">
                  <c:v>74.099999999999994</c:v>
                </c:pt>
                <c:pt idx="97">
                  <c:v>73.957145331589345</c:v>
                </c:pt>
                <c:pt idx="98">
                  <c:v>74.181962372575228</c:v>
                </c:pt>
                <c:pt idx="99">
                  <c:v>74.288398892337284</c:v>
                </c:pt>
                <c:pt idx="100">
                  <c:v>74.994283853184683</c:v>
                </c:pt>
                <c:pt idx="101">
                  <c:v>75.090478884356557</c:v>
                </c:pt>
                <c:pt idx="102">
                  <c:v>75.45285981987594</c:v>
                </c:pt>
                <c:pt idx="103">
                  <c:v>75.508656471547837</c:v>
                </c:pt>
                <c:pt idx="104">
                  <c:v>75.75933135447508</c:v>
                </c:pt>
                <c:pt idx="105">
                  <c:v>75.980449582960972</c:v>
                </c:pt>
                <c:pt idx="106">
                  <c:v>76.346538849216103</c:v>
                </c:pt>
                <c:pt idx="107">
                  <c:v>76.643009569907392</c:v>
                </c:pt>
                <c:pt idx="108">
                  <c:v>76.820125889918799</c:v>
                </c:pt>
                <c:pt idx="110">
                  <c:v>72</c:v>
                </c:pt>
                <c:pt idx="111">
                  <c:v>72.400000000000006</c:v>
                </c:pt>
                <c:pt idx="112">
                  <c:v>72.8</c:v>
                </c:pt>
                <c:pt idx="113">
                  <c:v>73.099999999999994</c:v>
                </c:pt>
                <c:pt idx="114">
                  <c:v>73.3</c:v>
                </c:pt>
                <c:pt idx="115">
                  <c:v>73.5</c:v>
                </c:pt>
                <c:pt idx="116">
                  <c:v>73.8</c:v>
                </c:pt>
                <c:pt idx="117">
                  <c:v>74.3</c:v>
                </c:pt>
                <c:pt idx="118">
                  <c:v>74.3</c:v>
                </c:pt>
                <c:pt idx="119">
                  <c:v>74.572073802464601</c:v>
                </c:pt>
                <c:pt idx="120">
                  <c:v>74.178231633078966</c:v>
                </c:pt>
                <c:pt idx="121">
                  <c:v>74.836328584614179</c:v>
                </c:pt>
                <c:pt idx="122">
                  <c:v>75.114195370923213</c:v>
                </c:pt>
                <c:pt idx="123">
                  <c:v>75.541943669890756</c:v>
                </c:pt>
                <c:pt idx="124">
                  <c:v>75.655337715827983</c:v>
                </c:pt>
                <c:pt idx="125">
                  <c:v>75.921150784995817</c:v>
                </c:pt>
                <c:pt idx="126">
                  <c:v>76.324379269503183</c:v>
                </c:pt>
                <c:pt idx="127">
                  <c:v>76.242704033741404</c:v>
                </c:pt>
                <c:pt idx="128">
                  <c:v>76.743089186627444</c:v>
                </c:pt>
                <c:pt idx="129">
                  <c:v>76.916478816388832</c:v>
                </c:pt>
                <c:pt idx="130">
                  <c:v>77.443533497145793</c:v>
                </c:pt>
                <c:pt idx="132" formatCode="#,##0.0">
                  <c:v>71.900000000000006</c:v>
                </c:pt>
                <c:pt idx="133" formatCode="#,##0.0">
                  <c:v>72.3</c:v>
                </c:pt>
                <c:pt idx="134" formatCode="#,##0.0">
                  <c:v>72.400000000000006</c:v>
                </c:pt>
                <c:pt idx="135" formatCode="#,##0.0">
                  <c:v>72.7</c:v>
                </c:pt>
                <c:pt idx="136" formatCode="#,##0.0">
                  <c:v>72.3</c:v>
                </c:pt>
                <c:pt idx="137" formatCode="#,##0.0">
                  <c:v>72.3</c:v>
                </c:pt>
                <c:pt idx="138" formatCode="#,##0.0">
                  <c:v>72.8</c:v>
                </c:pt>
                <c:pt idx="139" formatCode="#,##0.0">
                  <c:v>73</c:v>
                </c:pt>
                <c:pt idx="140" formatCode="#,##0.0">
                  <c:v>73.5</c:v>
                </c:pt>
                <c:pt idx="141" formatCode="#,##0.0">
                  <c:v>73.356421413428592</c:v>
                </c:pt>
                <c:pt idx="142" formatCode="#,##0.0">
                  <c:v>73.912207651555562</c:v>
                </c:pt>
                <c:pt idx="143" formatCode="#,##0.0">
                  <c:v>74.204023099478476</c:v>
                </c:pt>
                <c:pt idx="144" formatCode="#,##0.0">
                  <c:v>74.461980028840614</c:v>
                </c:pt>
                <c:pt idx="145" formatCode="#,##0.0">
                  <c:v>74.290099501512586</c:v>
                </c:pt>
                <c:pt idx="146" formatCode="#,##0.0">
                  <c:v>75.220813357813711</c:v>
                </c:pt>
                <c:pt idx="147" formatCode="#,##0.0">
                  <c:v>75.675306072043597</c:v>
                </c:pt>
                <c:pt idx="148" formatCode="#,##0.0">
                  <c:v>75.95652335253304</c:v>
                </c:pt>
                <c:pt idx="149" formatCode="#,##0.0">
                  <c:v>75.973097668971846</c:v>
                </c:pt>
                <c:pt idx="150" formatCode="#,##0.0">
                  <c:v>76.304850825398319</c:v>
                </c:pt>
                <c:pt idx="151" formatCode="#,##0.0">
                  <c:v>76.832225834983817</c:v>
                </c:pt>
                <c:pt idx="152" formatCode="#,##0.0">
                  <c:v>76.485351645807938</c:v>
                </c:pt>
                <c:pt idx="154">
                  <c:v>72.2</c:v>
                </c:pt>
                <c:pt idx="155">
                  <c:v>72.8</c:v>
                </c:pt>
                <c:pt idx="156">
                  <c:v>72.7</c:v>
                </c:pt>
                <c:pt idx="157">
                  <c:v>72.400000000000006</c:v>
                </c:pt>
                <c:pt idx="158">
                  <c:v>72.3</c:v>
                </c:pt>
                <c:pt idx="159">
                  <c:v>72.8</c:v>
                </c:pt>
                <c:pt idx="160">
                  <c:v>73.2</c:v>
                </c:pt>
                <c:pt idx="161">
                  <c:v>73.400000000000006</c:v>
                </c:pt>
                <c:pt idx="162">
                  <c:v>73.3</c:v>
                </c:pt>
                <c:pt idx="163">
                  <c:v>73.371716356214876</c:v>
                </c:pt>
                <c:pt idx="164">
                  <c:v>73.655566160722771</c:v>
                </c:pt>
                <c:pt idx="165">
                  <c:v>73.922273147698021</c:v>
                </c:pt>
                <c:pt idx="166">
                  <c:v>74.460851321819419</c:v>
                </c:pt>
                <c:pt idx="167">
                  <c:v>74.406793645990859</c:v>
                </c:pt>
                <c:pt idx="168">
                  <c:v>74.70616170595234</c:v>
                </c:pt>
                <c:pt idx="169">
                  <c:v>74.909339398510994</c:v>
                </c:pt>
                <c:pt idx="170">
                  <c:v>75.226995667082676</c:v>
                </c:pt>
                <c:pt idx="171">
                  <c:v>75.781180186930328</c:v>
                </c:pt>
                <c:pt idx="172">
                  <c:v>76.191134529670904</c:v>
                </c:pt>
                <c:pt idx="173">
                  <c:v>76.664720648592152</c:v>
                </c:pt>
                <c:pt idx="174">
                  <c:v>76.667518682213384</c:v>
                </c:pt>
                <c:pt idx="176" formatCode="#,##0.0">
                  <c:v>72.2</c:v>
                </c:pt>
                <c:pt idx="177" formatCode="#,##0.0">
                  <c:v>72.599999999999994</c:v>
                </c:pt>
                <c:pt idx="178" formatCode="#,##0.0">
                  <c:v>72.599999999999994</c:v>
                </c:pt>
                <c:pt idx="179" formatCode="#,##0.0">
                  <c:v>73</c:v>
                </c:pt>
                <c:pt idx="180" formatCode="#,##0.0">
                  <c:v>73.3</c:v>
                </c:pt>
                <c:pt idx="181" formatCode="#,##0.0">
                  <c:v>73.900000000000006</c:v>
                </c:pt>
                <c:pt idx="182" formatCode="#,##0.0">
                  <c:v>74.2</c:v>
                </c:pt>
                <c:pt idx="183" formatCode="#,##0.0">
                  <c:v>74.7</c:v>
                </c:pt>
                <c:pt idx="184" formatCode="#,##0.0">
                  <c:v>74.900000000000006</c:v>
                </c:pt>
                <c:pt idx="185" formatCode="#,##0.0">
                  <c:v>75.322775125707594</c:v>
                </c:pt>
                <c:pt idx="186" formatCode="#,##0.0">
                  <c:v>75.373562398133615</c:v>
                </c:pt>
                <c:pt idx="187" formatCode="#,##0.0">
                  <c:v>75.572008443448539</c:v>
                </c:pt>
                <c:pt idx="188" formatCode="#,##0.0">
                  <c:v>75.727664315443945</c:v>
                </c:pt>
                <c:pt idx="189" formatCode="#,##0.0">
                  <c:v>75.796800834886682</c:v>
                </c:pt>
                <c:pt idx="190" formatCode="#,##0.0">
                  <c:v>76.153387356213088</c:v>
                </c:pt>
                <c:pt idx="191" formatCode="#,##0.0">
                  <c:v>76.842234132469827</c:v>
                </c:pt>
                <c:pt idx="192" formatCode="#,##0.0">
                  <c:v>77.499807759693539</c:v>
                </c:pt>
                <c:pt idx="193" formatCode="#,##0.0">
                  <c:v>78.406747799047892</c:v>
                </c:pt>
                <c:pt idx="194" formatCode="#,##0.0">
                  <c:v>78.742453891286289</c:v>
                </c:pt>
                <c:pt idx="195" formatCode="#,##0.0">
                  <c:v>78.971555825847929</c:v>
                </c:pt>
                <c:pt idx="196" formatCode="#,##0.0">
                  <c:v>78.748378596396094</c:v>
                </c:pt>
                <c:pt idx="198" formatCode="#,##0.0">
                  <c:v>72.2</c:v>
                </c:pt>
                <c:pt idx="199" formatCode="#,##0.0">
                  <c:v>71.900000000000006</c:v>
                </c:pt>
                <c:pt idx="200" formatCode="#,##0.0">
                  <c:v>71.900000000000006</c:v>
                </c:pt>
                <c:pt idx="201" formatCode="#,##0.0">
                  <c:v>72.3</c:v>
                </c:pt>
                <c:pt idx="202" formatCode="#,##0.0">
                  <c:v>73.2</c:v>
                </c:pt>
                <c:pt idx="203" formatCode="#,##0.0">
                  <c:v>73.7</c:v>
                </c:pt>
                <c:pt idx="204" formatCode="#,##0.0">
                  <c:v>73.900000000000006</c:v>
                </c:pt>
                <c:pt idx="205" formatCode="#,##0.0">
                  <c:v>73.7</c:v>
                </c:pt>
                <c:pt idx="206" formatCode="#,##0.0">
                  <c:v>73.599999999999994</c:v>
                </c:pt>
                <c:pt idx="207" formatCode="#,##0.0">
                  <c:v>73.258105350605902</c:v>
                </c:pt>
                <c:pt idx="208" formatCode="#,##0.0">
                  <c:v>73.410224142306333</c:v>
                </c:pt>
                <c:pt idx="209" formatCode="#,##0.0">
                  <c:v>74.194730864598029</c:v>
                </c:pt>
                <c:pt idx="210" formatCode="#,##0.0">
                  <c:v>74.858433009835082</c:v>
                </c:pt>
                <c:pt idx="211" formatCode="#,##0.0">
                  <c:v>75.172995941918771</c:v>
                </c:pt>
                <c:pt idx="212" formatCode="#,##0.0">
                  <c:v>75.32691745048011</c:v>
                </c:pt>
                <c:pt idx="213" formatCode="#,##0.0">
                  <c:v>75.861312227046156</c:v>
                </c:pt>
                <c:pt idx="214" formatCode="#,##0.0">
                  <c:v>76.213800720512509</c:v>
                </c:pt>
                <c:pt idx="215" formatCode="#,##0.0">
                  <c:v>76.421367663823744</c:v>
                </c:pt>
                <c:pt idx="216" formatCode="#,##0.0">
                  <c:v>76.433532505152911</c:v>
                </c:pt>
                <c:pt idx="217" formatCode="#,##0.0">
                  <c:v>76.644735986728165</c:v>
                </c:pt>
                <c:pt idx="218" formatCode="#,##0.0">
                  <c:v>77.218262432194734</c:v>
                </c:pt>
                <c:pt idx="220" formatCode="#,##0.0">
                  <c:v>71.400000000000006</c:v>
                </c:pt>
                <c:pt idx="221" formatCode="#,##0.0">
                  <c:v>71.400000000000006</c:v>
                </c:pt>
                <c:pt idx="222" formatCode="#,##0.0">
                  <c:v>71.8</c:v>
                </c:pt>
                <c:pt idx="223" formatCode="#,##0.0">
                  <c:v>71.900000000000006</c:v>
                </c:pt>
                <c:pt idx="224" formatCode="#,##0.0">
                  <c:v>72</c:v>
                </c:pt>
                <c:pt idx="225" formatCode="#,##0.0">
                  <c:v>71.900000000000006</c:v>
                </c:pt>
                <c:pt idx="226" formatCode="#,##0.0">
                  <c:v>72</c:v>
                </c:pt>
                <c:pt idx="227" formatCode="#,##0.0">
                  <c:v>72.599999999999994</c:v>
                </c:pt>
                <c:pt idx="228" formatCode="#,##0.0">
                  <c:v>72.900000000000006</c:v>
                </c:pt>
                <c:pt idx="229" formatCode="#,##0.0">
                  <c:v>73.898849597601725</c:v>
                </c:pt>
                <c:pt idx="230" formatCode="#,##0.0">
                  <c:v>74.434198264292959</c:v>
                </c:pt>
                <c:pt idx="231" formatCode="#,##0.0">
                  <c:v>75.098798377236278</c:v>
                </c:pt>
                <c:pt idx="232" formatCode="#,##0.0">
                  <c:v>74.986927707683449</c:v>
                </c:pt>
                <c:pt idx="233" formatCode="#,##0.0">
                  <c:v>74.856093154246608</c:v>
                </c:pt>
                <c:pt idx="234" formatCode="#,##0.0">
                  <c:v>73.730848867689801</c:v>
                </c:pt>
                <c:pt idx="235" formatCode="#,##0.0">
                  <c:v>73.330401766939005</c:v>
                </c:pt>
                <c:pt idx="236" formatCode="#,##0.0">
                  <c:v>74.558979705177507</c:v>
                </c:pt>
                <c:pt idx="237" formatCode="#,##0.0">
                  <c:v>76.405205325684946</c:v>
                </c:pt>
                <c:pt idx="238" formatCode="#,##0.0">
                  <c:v>78.091366148839072</c:v>
                </c:pt>
                <c:pt idx="239" formatCode="#,##0.0">
                  <c:v>78.1134496797427</c:v>
                </c:pt>
                <c:pt idx="240" formatCode="#,##0.0">
                  <c:v>77.187131729429012</c:v>
                </c:pt>
                <c:pt idx="242">
                  <c:v>72.5</c:v>
                </c:pt>
                <c:pt idx="243">
                  <c:v>72.7</c:v>
                </c:pt>
                <c:pt idx="244">
                  <c:v>72.7</c:v>
                </c:pt>
                <c:pt idx="245">
                  <c:v>73</c:v>
                </c:pt>
                <c:pt idx="246">
                  <c:v>73.3</c:v>
                </c:pt>
                <c:pt idx="247">
                  <c:v>73.2</c:v>
                </c:pt>
                <c:pt idx="248">
                  <c:v>73.599999999999994</c:v>
                </c:pt>
                <c:pt idx="249">
                  <c:v>73.900000000000006</c:v>
                </c:pt>
                <c:pt idx="250">
                  <c:v>74.900000000000006</c:v>
                </c:pt>
                <c:pt idx="251">
                  <c:v>74.910858390283025</c:v>
                </c:pt>
                <c:pt idx="252">
                  <c:v>74.879703071409011</c:v>
                </c:pt>
                <c:pt idx="253">
                  <c:v>74.864567665812004</c:v>
                </c:pt>
                <c:pt idx="254">
                  <c:v>75.422431450504931</c:v>
                </c:pt>
                <c:pt idx="255">
                  <c:v>75.643536472233464</c:v>
                </c:pt>
                <c:pt idx="256">
                  <c:v>75.519779799165107</c:v>
                </c:pt>
                <c:pt idx="257">
                  <c:v>75.988734931664681</c:v>
                </c:pt>
                <c:pt idx="258">
                  <c:v>76.0994182492135</c:v>
                </c:pt>
                <c:pt idx="259">
                  <c:v>76.720470861220605</c:v>
                </c:pt>
                <c:pt idx="260">
                  <c:v>76.894341665073156</c:v>
                </c:pt>
                <c:pt idx="261">
                  <c:v>77.500982311062145</c:v>
                </c:pt>
                <c:pt idx="262">
                  <c:v>77.839679820273318</c:v>
                </c:pt>
                <c:pt idx="264">
                  <c:v>72.8</c:v>
                </c:pt>
                <c:pt idx="265">
                  <c:v>72.7</c:v>
                </c:pt>
                <c:pt idx="266">
                  <c:v>72.900000000000006</c:v>
                </c:pt>
                <c:pt idx="267">
                  <c:v>72.900000000000006</c:v>
                </c:pt>
                <c:pt idx="268">
                  <c:v>73.5</c:v>
                </c:pt>
                <c:pt idx="269">
                  <c:v>74</c:v>
                </c:pt>
                <c:pt idx="270">
                  <c:v>74.400000000000006</c:v>
                </c:pt>
                <c:pt idx="271">
                  <c:v>74.099999999999994</c:v>
                </c:pt>
                <c:pt idx="272">
                  <c:v>74</c:v>
                </c:pt>
                <c:pt idx="273">
                  <c:v>74.0101524505925</c:v>
                </c:pt>
                <c:pt idx="274">
                  <c:v>74.601488676060072</c:v>
                </c:pt>
                <c:pt idx="275">
                  <c:v>75.081531382121142</c:v>
                </c:pt>
                <c:pt idx="276">
                  <c:v>75.112529599234449</c:v>
                </c:pt>
                <c:pt idx="277">
                  <c:v>75.597469045911595</c:v>
                </c:pt>
                <c:pt idx="278">
                  <c:v>75.432327030809148</c:v>
                </c:pt>
                <c:pt idx="279">
                  <c:v>76.250280256907473</c:v>
                </c:pt>
                <c:pt idx="280">
                  <c:v>76.418619562255955</c:v>
                </c:pt>
                <c:pt idx="281">
                  <c:v>77.095066001903021</c:v>
                </c:pt>
                <c:pt idx="282">
                  <c:v>77.545276743066509</c:v>
                </c:pt>
                <c:pt idx="283">
                  <c:v>77.618311226524341</c:v>
                </c:pt>
                <c:pt idx="284">
                  <c:v>77.867732008285003</c:v>
                </c:pt>
                <c:pt idx="286" formatCode="#,##0.0">
                  <c:v>72.8</c:v>
                </c:pt>
                <c:pt idx="287" formatCode="#,##0.0">
                  <c:v>73.5</c:v>
                </c:pt>
                <c:pt idx="288" formatCode="#,##0.0">
                  <c:v>73.900000000000006</c:v>
                </c:pt>
                <c:pt idx="289" formatCode="#,##0.0">
                  <c:v>74.2</c:v>
                </c:pt>
                <c:pt idx="290" formatCode="#,##0.0">
                  <c:v>74.099999999999994</c:v>
                </c:pt>
                <c:pt idx="291" formatCode="#,##0.0">
                  <c:v>74.2</c:v>
                </c:pt>
                <c:pt idx="292" formatCode="#,##0.0">
                  <c:v>74.2</c:v>
                </c:pt>
                <c:pt idx="293" formatCode="#,##0.0">
                  <c:v>74.400000000000006</c:v>
                </c:pt>
                <c:pt idx="294" formatCode="#,##0.0">
                  <c:v>75</c:v>
                </c:pt>
                <c:pt idx="295" formatCode="#,##0.0">
                  <c:v>74.706894178360699</c:v>
                </c:pt>
                <c:pt idx="296" formatCode="#,##0.0">
                  <c:v>74.758115777253636</c:v>
                </c:pt>
                <c:pt idx="297" formatCode="#,##0.0">
                  <c:v>74.568367687577165</c:v>
                </c:pt>
                <c:pt idx="298" formatCode="#,##0.0">
                  <c:v>75.17315051451726</c:v>
                </c:pt>
                <c:pt idx="299" formatCode="#,##0.0">
                  <c:v>75.893990221988403</c:v>
                </c:pt>
                <c:pt idx="300" formatCode="#,##0.0">
                  <c:v>76.060367744080281</c:v>
                </c:pt>
                <c:pt idx="301" formatCode="#,##0.0">
                  <c:v>76.659680411209251</c:v>
                </c:pt>
                <c:pt idx="302" formatCode="#,##0.0">
                  <c:v>76.702143608270262</c:v>
                </c:pt>
                <c:pt idx="303" formatCode="#,##0.0">
                  <c:v>77.099682321811542</c:v>
                </c:pt>
                <c:pt idx="304" formatCode="#,##0.0">
                  <c:v>77.442580960972435</c:v>
                </c:pt>
                <c:pt idx="305" formatCode="#,##0.0">
                  <c:v>78.068882966312529</c:v>
                </c:pt>
                <c:pt idx="306" formatCode="#,##0.0">
                  <c:v>78.667037352348359</c:v>
                </c:pt>
                <c:pt idx="308">
                  <c:v>73.400000000000006</c:v>
                </c:pt>
                <c:pt idx="309">
                  <c:v>73.400000000000006</c:v>
                </c:pt>
                <c:pt idx="310">
                  <c:v>73.900000000000006</c:v>
                </c:pt>
                <c:pt idx="311">
                  <c:v>74.400000000000006</c:v>
                </c:pt>
                <c:pt idx="312">
                  <c:v>74.7</c:v>
                </c:pt>
                <c:pt idx="313">
                  <c:v>74.599999999999994</c:v>
                </c:pt>
                <c:pt idx="314">
                  <c:v>74.599999999999994</c:v>
                </c:pt>
                <c:pt idx="315">
                  <c:v>74.7</c:v>
                </c:pt>
                <c:pt idx="316">
                  <c:v>75.099999999999994</c:v>
                </c:pt>
                <c:pt idx="317">
                  <c:v>75.513101507018177</c:v>
                </c:pt>
                <c:pt idx="318">
                  <c:v>75.638093944368222</c:v>
                </c:pt>
                <c:pt idx="319">
                  <c:v>75.803436883992958</c:v>
                </c:pt>
                <c:pt idx="320">
                  <c:v>76.223223082819075</c:v>
                </c:pt>
                <c:pt idx="321">
                  <c:v>76.524074744906741</c:v>
                </c:pt>
                <c:pt idx="322">
                  <c:v>77.089094017770492</c:v>
                </c:pt>
                <c:pt idx="323">
                  <c:v>77.069754895719242</c:v>
                </c:pt>
                <c:pt idx="324">
                  <c:v>77.59159266426245</c:v>
                </c:pt>
                <c:pt idx="325">
                  <c:v>77.721026281572136</c:v>
                </c:pt>
                <c:pt idx="326">
                  <c:v>78.141949952807508</c:v>
                </c:pt>
                <c:pt idx="327">
                  <c:v>78.513496197277831</c:v>
                </c:pt>
                <c:pt idx="328">
                  <c:v>78.829001343714282</c:v>
                </c:pt>
                <c:pt idx="330">
                  <c:v>73.400000000000006</c:v>
                </c:pt>
                <c:pt idx="331">
                  <c:v>73.599999999999994</c:v>
                </c:pt>
                <c:pt idx="332">
                  <c:v>74.3</c:v>
                </c:pt>
                <c:pt idx="333">
                  <c:v>74.099999999999994</c:v>
                </c:pt>
                <c:pt idx="334">
                  <c:v>74.400000000000006</c:v>
                </c:pt>
                <c:pt idx="335">
                  <c:v>74.2</c:v>
                </c:pt>
                <c:pt idx="336">
                  <c:v>75.2</c:v>
                </c:pt>
                <c:pt idx="337">
                  <c:v>75.2</c:v>
                </c:pt>
                <c:pt idx="338">
                  <c:v>75.900000000000006</c:v>
                </c:pt>
                <c:pt idx="339">
                  <c:v>75.83335926495765</c:v>
                </c:pt>
                <c:pt idx="340">
                  <c:v>76.443450304914663</c:v>
                </c:pt>
                <c:pt idx="341">
                  <c:v>76.271849470034184</c:v>
                </c:pt>
                <c:pt idx="342">
                  <c:v>76.951661804162626</c:v>
                </c:pt>
                <c:pt idx="343">
                  <c:v>77.291556153885651</c:v>
                </c:pt>
                <c:pt idx="344">
                  <c:v>77.386450124144218</c:v>
                </c:pt>
                <c:pt idx="345">
                  <c:v>77.403554147873422</c:v>
                </c:pt>
                <c:pt idx="346">
                  <c:v>77.752169147495067</c:v>
                </c:pt>
                <c:pt idx="347">
                  <c:v>78.904435580447583</c:v>
                </c:pt>
                <c:pt idx="348">
                  <c:v>79.216039689424676</c:v>
                </c:pt>
                <c:pt idx="349">
                  <c:v>79.394859265527302</c:v>
                </c:pt>
                <c:pt idx="350">
                  <c:v>79.872556573870298</c:v>
                </c:pt>
                <c:pt idx="352">
                  <c:v>73.900000000000006</c:v>
                </c:pt>
                <c:pt idx="353">
                  <c:v>74.3</c:v>
                </c:pt>
                <c:pt idx="354">
                  <c:v>74.2</c:v>
                </c:pt>
                <c:pt idx="355">
                  <c:v>74.7</c:v>
                </c:pt>
                <c:pt idx="356">
                  <c:v>74.900000000000006</c:v>
                </c:pt>
                <c:pt idx="357">
                  <c:v>75.2</c:v>
                </c:pt>
                <c:pt idx="358">
                  <c:v>75.599999999999994</c:v>
                </c:pt>
                <c:pt idx="359">
                  <c:v>75.2</c:v>
                </c:pt>
                <c:pt idx="360">
                  <c:v>75.3</c:v>
                </c:pt>
                <c:pt idx="361">
                  <c:v>74.952720740885368</c:v>
                </c:pt>
                <c:pt idx="362">
                  <c:v>75.247832147087351</c:v>
                </c:pt>
                <c:pt idx="363">
                  <c:v>75.732109622123474</c:v>
                </c:pt>
                <c:pt idx="364">
                  <c:v>76.153582920475515</c:v>
                </c:pt>
                <c:pt idx="365">
                  <c:v>76.551744461924628</c:v>
                </c:pt>
                <c:pt idx="366">
                  <c:v>76.712087154977581</c:v>
                </c:pt>
                <c:pt idx="367">
                  <c:v>76.781902868461486</c:v>
                </c:pt>
                <c:pt idx="368">
                  <c:v>77.234808398502537</c:v>
                </c:pt>
                <c:pt idx="369">
                  <c:v>77.716465699595972</c:v>
                </c:pt>
                <c:pt idx="370" formatCode="#,##0.0">
                  <c:v>78.350237439793958</c:v>
                </c:pt>
                <c:pt idx="371" formatCode="#,##0.0">
                  <c:v>79.189605749965665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22985088"/>
        <c:axId val="123003648"/>
      </c:lineChart>
      <c:catAx>
        <c:axId val="12298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82881355932203393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00364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23003648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85088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5129265770423"/>
          <c:y val="0.8915254237288136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23576704"/>
        <c:axId val="123578624"/>
      </c:lineChart>
      <c:catAx>
        <c:axId val="12357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5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78624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576704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355932203389831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9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Inverclyde</c:v>
                  </c:pt>
                  <c:pt idx="44">
                    <c:v>North Lanark - shire</c:v>
                  </c:pt>
                  <c:pt idx="66">
                    <c:v>North Ayrshire</c:v>
                  </c:pt>
                  <c:pt idx="88">
                    <c:v>East Ayrshire</c:v>
                  </c:pt>
                  <c:pt idx="110">
                    <c:v>South Lanark - shire</c:v>
                  </c:pt>
                  <c:pt idx="132">
                    <c:v>Dundee City</c:v>
                  </c:pt>
                  <c:pt idx="154">
                    <c:v>Renfrew - shire</c:v>
                  </c:pt>
                  <c:pt idx="176">
                    <c:v>West Lothian</c:v>
                  </c:pt>
                  <c:pt idx="198">
                    <c:v>West Dun - barton - shire</c:v>
                  </c:pt>
                  <c:pt idx="220">
                    <c:v>Falkirk</c:v>
                  </c:pt>
                  <c:pt idx="242">
                    <c:v>Dumfries &amp; Galloway</c:v>
                  </c:pt>
                  <c:pt idx="264">
                    <c:v>SCOT - LAND</c:v>
                  </c:pt>
                  <c:pt idx="286">
                    <c:v>Mid - lothian</c:v>
                  </c:pt>
                  <c:pt idx="308">
                    <c:v>Fife</c:v>
                  </c:pt>
                  <c:pt idx="330">
                    <c:v>South Ayrshire</c:v>
                  </c:pt>
                  <c:pt idx="352">
                    <c:v>Argyll &amp; Bute</c:v>
                  </c:pt>
                </c:lvl>
              </c:multiLvlStrCache>
            </c:multiLvlStrRef>
          </c:cat>
          <c:val>
            <c:numRef>
              <c:f>'Fig 9 data'!$F$4:$F$375</c:f>
              <c:numCache>
                <c:formatCode>#,##0.0</c:formatCode>
                <c:ptCount val="372"/>
                <c:pt idx="0">
                  <c:v>75.3</c:v>
                </c:pt>
                <c:pt idx="1">
                  <c:v>75.3</c:v>
                </c:pt>
                <c:pt idx="2">
                  <c:v>75.5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75.8</c:v>
                </c:pt>
                <c:pt idx="7">
                  <c:v>76</c:v>
                </c:pt>
                <c:pt idx="8">
                  <c:v>76.400000000000006</c:v>
                </c:pt>
                <c:pt idx="9">
                  <c:v>76.641925285146527</c:v>
                </c:pt>
                <c:pt idx="10">
                  <c:v>76.696570986157724</c:v>
                </c:pt>
                <c:pt idx="11">
                  <c:v>76.678729347226493</c:v>
                </c:pt>
                <c:pt idx="12">
                  <c:v>76.926339257999174</c:v>
                </c:pt>
                <c:pt idx="13">
                  <c:v>77.174736729380513</c:v>
                </c:pt>
                <c:pt idx="14">
                  <c:v>77.309075252942549</c:v>
                </c:pt>
                <c:pt idx="15">
                  <c:v>77.464965651320682</c:v>
                </c:pt>
                <c:pt idx="16">
                  <c:v>77.727754582722497</c:v>
                </c:pt>
                <c:pt idx="17">
                  <c:v>78.240336683469835</c:v>
                </c:pt>
                <c:pt idx="18">
                  <c:v>78.638896380016064</c:v>
                </c:pt>
                <c:pt idx="19">
                  <c:v>78.81170452804291</c:v>
                </c:pt>
                <c:pt idx="20">
                  <c:v>78.817201448043292</c:v>
                </c:pt>
                <c:pt idx="22">
                  <c:v>76.2</c:v>
                </c:pt>
                <c:pt idx="23">
                  <c:v>76.7</c:v>
                </c:pt>
                <c:pt idx="24">
                  <c:v>76.5</c:v>
                </c:pt>
                <c:pt idx="25">
                  <c:v>77.099999999999994</c:v>
                </c:pt>
                <c:pt idx="26">
                  <c:v>77.400000000000006</c:v>
                </c:pt>
                <c:pt idx="27">
                  <c:v>77.900000000000006</c:v>
                </c:pt>
                <c:pt idx="28">
                  <c:v>78.3</c:v>
                </c:pt>
                <c:pt idx="29">
                  <c:v>78</c:v>
                </c:pt>
                <c:pt idx="30">
                  <c:v>77.900000000000006</c:v>
                </c:pt>
                <c:pt idx="31">
                  <c:v>77.994685640036153</c:v>
                </c:pt>
                <c:pt idx="32">
                  <c:v>78.542091958933796</c:v>
                </c:pt>
                <c:pt idx="33">
                  <c:v>78.769113920965424</c:v>
                </c:pt>
                <c:pt idx="34">
                  <c:v>78.630528861146956</c:v>
                </c:pt>
                <c:pt idx="35">
                  <c:v>78.609433198202368</c:v>
                </c:pt>
                <c:pt idx="36">
                  <c:v>78.981064476315666</c:v>
                </c:pt>
                <c:pt idx="37">
                  <c:v>79.456887456240196</c:v>
                </c:pt>
                <c:pt idx="38">
                  <c:v>79.842477673481511</c:v>
                </c:pt>
                <c:pt idx="39">
                  <c:v>80.053207403225784</c:v>
                </c:pt>
                <c:pt idx="40">
                  <c:v>80.365993199038257</c:v>
                </c:pt>
                <c:pt idx="41">
                  <c:v>80.629097842751705</c:v>
                </c:pt>
                <c:pt idx="42">
                  <c:v>81.333019053086943</c:v>
                </c:pt>
                <c:pt idx="44">
                  <c:v>76.2</c:v>
                </c:pt>
                <c:pt idx="45">
                  <c:v>76.599999999999994</c:v>
                </c:pt>
                <c:pt idx="46">
                  <c:v>76.5</c:v>
                </c:pt>
                <c:pt idx="47">
                  <c:v>76.599999999999994</c:v>
                </c:pt>
                <c:pt idx="48">
                  <c:v>76.599999999999994</c:v>
                </c:pt>
                <c:pt idx="49">
                  <c:v>77</c:v>
                </c:pt>
                <c:pt idx="50">
                  <c:v>77.400000000000006</c:v>
                </c:pt>
                <c:pt idx="51">
                  <c:v>77.7</c:v>
                </c:pt>
                <c:pt idx="52">
                  <c:v>77.900000000000006</c:v>
                </c:pt>
                <c:pt idx="53">
                  <c:v>77.969470013428449</c:v>
                </c:pt>
                <c:pt idx="54">
                  <c:v>77.724991051732545</c:v>
                </c:pt>
                <c:pt idx="55">
                  <c:v>77.762516413901849</c:v>
                </c:pt>
                <c:pt idx="56">
                  <c:v>77.975018658430031</c:v>
                </c:pt>
                <c:pt idx="57">
                  <c:v>78.541197713536576</c:v>
                </c:pt>
                <c:pt idx="58">
                  <c:v>78.735667459254088</c:v>
                </c:pt>
                <c:pt idx="59">
                  <c:v>78.780078941214541</c:v>
                </c:pt>
                <c:pt idx="60">
                  <c:v>78.879681815837571</c:v>
                </c:pt>
                <c:pt idx="61">
                  <c:v>79.08872852890255</c:v>
                </c:pt>
                <c:pt idx="62">
                  <c:v>79.372540911277895</c:v>
                </c:pt>
                <c:pt idx="63">
                  <c:v>79.449343141566956</c:v>
                </c:pt>
                <c:pt idx="64">
                  <c:v>79.732325530644999</c:v>
                </c:pt>
                <c:pt idx="66">
                  <c:v>77.099999999999994</c:v>
                </c:pt>
                <c:pt idx="67">
                  <c:v>77.5</c:v>
                </c:pt>
                <c:pt idx="68">
                  <c:v>77.5</c:v>
                </c:pt>
                <c:pt idx="69">
                  <c:v>78.3</c:v>
                </c:pt>
                <c:pt idx="70">
                  <c:v>78.3</c:v>
                </c:pt>
                <c:pt idx="71">
                  <c:v>78.7</c:v>
                </c:pt>
                <c:pt idx="72">
                  <c:v>78.400000000000006</c:v>
                </c:pt>
                <c:pt idx="73">
                  <c:v>78.599999999999994</c:v>
                </c:pt>
                <c:pt idx="74">
                  <c:v>78.3</c:v>
                </c:pt>
                <c:pt idx="75">
                  <c:v>78.849876986046709</c:v>
                </c:pt>
                <c:pt idx="76">
                  <c:v>79.038873206471109</c:v>
                </c:pt>
                <c:pt idx="77">
                  <c:v>79.571731595633608</c:v>
                </c:pt>
                <c:pt idx="78">
                  <c:v>79.428792104712343</c:v>
                </c:pt>
                <c:pt idx="79">
                  <c:v>79.541128367972576</c:v>
                </c:pt>
                <c:pt idx="80">
                  <c:v>79.635340197123995</c:v>
                </c:pt>
                <c:pt idx="81">
                  <c:v>79.629583976270041</c:v>
                </c:pt>
                <c:pt idx="82">
                  <c:v>79.795412493554608</c:v>
                </c:pt>
                <c:pt idx="83">
                  <c:v>80.158942713659144</c:v>
                </c:pt>
                <c:pt idx="84">
                  <c:v>80.855600533377654</c:v>
                </c:pt>
                <c:pt idx="85">
                  <c:v>81.224179278663144</c:v>
                </c:pt>
                <c:pt idx="86">
                  <c:v>81.45422207906816</c:v>
                </c:pt>
                <c:pt idx="88" formatCode="0.0">
                  <c:v>77.3</c:v>
                </c:pt>
                <c:pt idx="89" formatCode="0.0">
                  <c:v>77.5</c:v>
                </c:pt>
                <c:pt idx="90" formatCode="0.0">
                  <c:v>77.8</c:v>
                </c:pt>
                <c:pt idx="91" formatCode="0.0">
                  <c:v>78.099999999999994</c:v>
                </c:pt>
                <c:pt idx="92" formatCode="0.0">
                  <c:v>77.900000000000006</c:v>
                </c:pt>
                <c:pt idx="93" formatCode="0.0">
                  <c:v>77.900000000000006</c:v>
                </c:pt>
                <c:pt idx="94" formatCode="0.0">
                  <c:v>77.400000000000006</c:v>
                </c:pt>
                <c:pt idx="95" formatCode="0.0">
                  <c:v>77.5</c:v>
                </c:pt>
                <c:pt idx="96" formatCode="0.0">
                  <c:v>77.3</c:v>
                </c:pt>
                <c:pt idx="97" formatCode="0.0">
                  <c:v>78.106154300097401</c:v>
                </c:pt>
                <c:pt idx="98" formatCode="0.0">
                  <c:v>78.479237050737652</c:v>
                </c:pt>
                <c:pt idx="99" formatCode="0.0">
                  <c:v>78.914400923725836</c:v>
                </c:pt>
                <c:pt idx="100" formatCode="0.0">
                  <c:v>78.49291839882774</c:v>
                </c:pt>
                <c:pt idx="101" formatCode="0.0">
                  <c:v>78.742829055717039</c:v>
                </c:pt>
                <c:pt idx="102" formatCode="0.0">
                  <c:v>78.509751958236919</c:v>
                </c:pt>
                <c:pt idx="103" formatCode="0.0">
                  <c:v>79.03801920507054</c:v>
                </c:pt>
                <c:pt idx="104" formatCode="0.0">
                  <c:v>79.32186322356462</c:v>
                </c:pt>
                <c:pt idx="105" formatCode="0.0">
                  <c:v>80.079857926728494</c:v>
                </c:pt>
                <c:pt idx="106" formatCode="0.0">
                  <c:v>80.498031934071264</c:v>
                </c:pt>
                <c:pt idx="107" formatCode="0.0">
                  <c:v>80.813371461450373</c:v>
                </c:pt>
                <c:pt idx="108" formatCode="0.0">
                  <c:v>80.294326626653785</c:v>
                </c:pt>
                <c:pt idx="110">
                  <c:v>77.099999999999994</c:v>
                </c:pt>
                <c:pt idx="111">
                  <c:v>77.3</c:v>
                </c:pt>
                <c:pt idx="112">
                  <c:v>77.400000000000006</c:v>
                </c:pt>
                <c:pt idx="113">
                  <c:v>77.7</c:v>
                </c:pt>
                <c:pt idx="114">
                  <c:v>77.8</c:v>
                </c:pt>
                <c:pt idx="115">
                  <c:v>78</c:v>
                </c:pt>
                <c:pt idx="116">
                  <c:v>78</c:v>
                </c:pt>
                <c:pt idx="117">
                  <c:v>78.3</c:v>
                </c:pt>
                <c:pt idx="118">
                  <c:v>78.400000000000006</c:v>
                </c:pt>
                <c:pt idx="119" formatCode="0.0">
                  <c:v>78.730630540728754</c:v>
                </c:pt>
                <c:pt idx="120" formatCode="0.0">
                  <c:v>78.876662391653454</c:v>
                </c:pt>
                <c:pt idx="121" formatCode="0.0">
                  <c:v>79.002007075369207</c:v>
                </c:pt>
                <c:pt idx="122" formatCode="0.0">
                  <c:v>79.421729912267409</c:v>
                </c:pt>
                <c:pt idx="123" formatCode="0.0">
                  <c:v>79.628138268102873</c:v>
                </c:pt>
                <c:pt idx="124" formatCode="0.0">
                  <c:v>79.799993324159544</c:v>
                </c:pt>
                <c:pt idx="125" formatCode="0.0">
                  <c:v>79.873118729617119</c:v>
                </c:pt>
                <c:pt idx="126" formatCode="0.0">
                  <c:v>80.234442556171189</c:v>
                </c:pt>
                <c:pt idx="127" formatCode="0.0">
                  <c:v>80.549707996143908</c:v>
                </c:pt>
                <c:pt idx="128" formatCode="0.0">
                  <c:v>80.796398836815541</c:v>
                </c:pt>
                <c:pt idx="129" formatCode="0.0">
                  <c:v>80.843766282434203</c:v>
                </c:pt>
                <c:pt idx="130" formatCode="0.0">
                  <c:v>80.992071403295924</c:v>
                </c:pt>
                <c:pt idx="132" formatCode="0.0">
                  <c:v>77.400000000000006</c:v>
                </c:pt>
                <c:pt idx="133" formatCode="0.0">
                  <c:v>77.7</c:v>
                </c:pt>
                <c:pt idx="134" formatCode="0.0">
                  <c:v>78.099999999999994</c:v>
                </c:pt>
                <c:pt idx="135" formatCode="0.0">
                  <c:v>78.3</c:v>
                </c:pt>
                <c:pt idx="136" formatCode="0.0">
                  <c:v>78</c:v>
                </c:pt>
                <c:pt idx="137" formatCode="0.0">
                  <c:v>77.8</c:v>
                </c:pt>
                <c:pt idx="138" formatCode="0.0">
                  <c:v>78.3</c:v>
                </c:pt>
                <c:pt idx="139" formatCode="0.0">
                  <c:v>78.400000000000006</c:v>
                </c:pt>
                <c:pt idx="140" formatCode="0.0">
                  <c:v>78.5</c:v>
                </c:pt>
                <c:pt idx="141" formatCode="0.0">
                  <c:v>78.499945848654548</c:v>
                </c:pt>
                <c:pt idx="142" formatCode="0.0">
                  <c:v>78.312223360168616</c:v>
                </c:pt>
                <c:pt idx="143" formatCode="0.0">
                  <c:v>78.885326543347702</c:v>
                </c:pt>
                <c:pt idx="144" formatCode="0.0">
                  <c:v>78.837388317421357</c:v>
                </c:pt>
                <c:pt idx="145" formatCode="0.0">
                  <c:v>79.616893243950628</c:v>
                </c:pt>
                <c:pt idx="146" formatCode="0.0">
                  <c:v>79.82131661389046</c:v>
                </c:pt>
                <c:pt idx="147" formatCode="0.0">
                  <c:v>80.10444392860272</c:v>
                </c:pt>
                <c:pt idx="148" formatCode="0.0">
                  <c:v>79.759584433255355</c:v>
                </c:pt>
                <c:pt idx="149" formatCode="0.0">
                  <c:v>79.543020634981644</c:v>
                </c:pt>
                <c:pt idx="150" formatCode="0.0">
                  <c:v>79.673240340253855</c:v>
                </c:pt>
                <c:pt idx="151" formatCode="0.0">
                  <c:v>79.849682872792272</c:v>
                </c:pt>
                <c:pt idx="152" formatCode="0.0">
                  <c:v>80.287226616456266</c:v>
                </c:pt>
                <c:pt idx="154">
                  <c:v>77.400000000000006</c:v>
                </c:pt>
                <c:pt idx="155">
                  <c:v>77.400000000000006</c:v>
                </c:pt>
                <c:pt idx="156">
                  <c:v>77.599999999999994</c:v>
                </c:pt>
                <c:pt idx="157">
                  <c:v>77.7</c:v>
                </c:pt>
                <c:pt idx="158">
                  <c:v>77.900000000000006</c:v>
                </c:pt>
                <c:pt idx="159">
                  <c:v>77.8</c:v>
                </c:pt>
                <c:pt idx="160">
                  <c:v>78</c:v>
                </c:pt>
                <c:pt idx="161">
                  <c:v>78.099999999999994</c:v>
                </c:pt>
                <c:pt idx="162">
                  <c:v>78.2</c:v>
                </c:pt>
                <c:pt idx="163" formatCode="0.0">
                  <c:v>78.629306461156872</c:v>
                </c:pt>
                <c:pt idx="164" formatCode="0.0">
                  <c:v>78.577242389577293</c:v>
                </c:pt>
                <c:pt idx="165" formatCode="0.0">
                  <c:v>78.698164041959657</c:v>
                </c:pt>
                <c:pt idx="166" formatCode="0.0">
                  <c:v>78.715459381403591</c:v>
                </c:pt>
                <c:pt idx="167" formatCode="0.0">
                  <c:v>78.983670508410853</c:v>
                </c:pt>
                <c:pt idx="168" formatCode="0.0">
                  <c:v>79.392367843000613</c:v>
                </c:pt>
                <c:pt idx="169" formatCode="0.0">
                  <c:v>79.407869668211802</c:v>
                </c:pt>
                <c:pt idx="170" formatCode="0.0">
                  <c:v>79.868089452273267</c:v>
                </c:pt>
                <c:pt idx="171" formatCode="0.0">
                  <c:v>80.197085921345277</c:v>
                </c:pt>
                <c:pt idx="172" formatCode="0.0">
                  <c:v>80.821688751118756</c:v>
                </c:pt>
                <c:pt idx="173" formatCode="0.0">
                  <c:v>80.872782575830001</c:v>
                </c:pt>
                <c:pt idx="174" formatCode="0.0">
                  <c:v>81.046401993867619</c:v>
                </c:pt>
                <c:pt idx="176">
                  <c:v>77.5</c:v>
                </c:pt>
                <c:pt idx="177">
                  <c:v>78.2</c:v>
                </c:pt>
                <c:pt idx="178">
                  <c:v>78</c:v>
                </c:pt>
                <c:pt idx="179">
                  <c:v>78.099999999999994</c:v>
                </c:pt>
                <c:pt idx="180">
                  <c:v>77.599999999999994</c:v>
                </c:pt>
                <c:pt idx="181">
                  <c:v>77.599999999999994</c:v>
                </c:pt>
                <c:pt idx="182">
                  <c:v>77.400000000000006</c:v>
                </c:pt>
                <c:pt idx="183">
                  <c:v>77.8</c:v>
                </c:pt>
                <c:pt idx="184">
                  <c:v>78.400000000000006</c:v>
                </c:pt>
                <c:pt idx="185" formatCode="0.0">
                  <c:v>78.512830582714088</c:v>
                </c:pt>
                <c:pt idx="186" formatCode="0.0">
                  <c:v>78.159276787490356</c:v>
                </c:pt>
                <c:pt idx="187" formatCode="0.0">
                  <c:v>78.455443774099507</c:v>
                </c:pt>
                <c:pt idx="188" formatCode="0.0">
                  <c:v>78.846545671790807</c:v>
                </c:pt>
                <c:pt idx="189" formatCode="0.0">
                  <c:v>79.413126061752209</c:v>
                </c:pt>
                <c:pt idx="190" formatCode="0.0">
                  <c:v>79.37921585977827</c:v>
                </c:pt>
                <c:pt idx="191" formatCode="0.0">
                  <c:v>79.68774951547536</c:v>
                </c:pt>
                <c:pt idx="192" formatCode="0.0">
                  <c:v>80.095222337850828</c:v>
                </c:pt>
                <c:pt idx="193" formatCode="0.0">
                  <c:v>80.329775935313251</c:v>
                </c:pt>
                <c:pt idx="194" formatCode="0.0">
                  <c:v>80.547260195036174</c:v>
                </c:pt>
                <c:pt idx="195" formatCode="0.0">
                  <c:v>80.536840767792398</c:v>
                </c:pt>
                <c:pt idx="196" formatCode="0.0">
                  <c:v>80.703426834133197</c:v>
                </c:pt>
                <c:pt idx="198">
                  <c:v>77.7</c:v>
                </c:pt>
                <c:pt idx="199">
                  <c:v>77.8</c:v>
                </c:pt>
                <c:pt idx="200">
                  <c:v>77.2</c:v>
                </c:pt>
                <c:pt idx="201">
                  <c:v>77.099999999999994</c:v>
                </c:pt>
                <c:pt idx="202">
                  <c:v>77.099999999999994</c:v>
                </c:pt>
                <c:pt idx="203">
                  <c:v>77.400000000000006</c:v>
                </c:pt>
                <c:pt idx="204">
                  <c:v>77.3</c:v>
                </c:pt>
                <c:pt idx="205">
                  <c:v>77.599999999999994</c:v>
                </c:pt>
                <c:pt idx="206">
                  <c:v>77.8</c:v>
                </c:pt>
                <c:pt idx="207" formatCode="0.0">
                  <c:v>78.220839219122453</c:v>
                </c:pt>
                <c:pt idx="208" formatCode="0.0">
                  <c:v>78.110671918482026</c:v>
                </c:pt>
                <c:pt idx="209" formatCode="0.0">
                  <c:v>78.304961173887122</c:v>
                </c:pt>
                <c:pt idx="210" formatCode="0.0">
                  <c:v>78.210663464676628</c:v>
                </c:pt>
                <c:pt idx="211" formatCode="0.0">
                  <c:v>78.39758784641586</c:v>
                </c:pt>
                <c:pt idx="212" formatCode="0.0">
                  <c:v>78.620542877024661</c:v>
                </c:pt>
                <c:pt idx="213" formatCode="0.0">
                  <c:v>78.766795811123586</c:v>
                </c:pt>
                <c:pt idx="214" formatCode="0.0">
                  <c:v>79.08432450703053</c:v>
                </c:pt>
                <c:pt idx="215" formatCode="0.0">
                  <c:v>78.938314137046888</c:v>
                </c:pt>
                <c:pt idx="216" formatCode="0.0">
                  <c:v>79.593445001154791</c:v>
                </c:pt>
                <c:pt idx="217" formatCode="0.0">
                  <c:v>79.396025830907192</c:v>
                </c:pt>
                <c:pt idx="218" formatCode="0.0">
                  <c:v>79.7489220253116</c:v>
                </c:pt>
                <c:pt idx="220" formatCode="0.0">
                  <c:v>77.599999999999994</c:v>
                </c:pt>
                <c:pt idx="221" formatCode="0.0">
                  <c:v>77.3</c:v>
                </c:pt>
                <c:pt idx="222" formatCode="0.0">
                  <c:v>77.599999999999994</c:v>
                </c:pt>
                <c:pt idx="223" formatCode="0.0">
                  <c:v>78.099999999999994</c:v>
                </c:pt>
                <c:pt idx="224" formatCode="0.0">
                  <c:v>78.8</c:v>
                </c:pt>
                <c:pt idx="225" formatCode="0.0">
                  <c:v>79</c:v>
                </c:pt>
                <c:pt idx="226" formatCode="0.0">
                  <c:v>78.8</c:v>
                </c:pt>
                <c:pt idx="227" formatCode="0.0">
                  <c:v>78.900000000000006</c:v>
                </c:pt>
                <c:pt idx="228" formatCode="0.0">
                  <c:v>78.900000000000006</c:v>
                </c:pt>
                <c:pt idx="229" formatCode="0.0">
                  <c:v>79.113183426471181</c:v>
                </c:pt>
                <c:pt idx="230" formatCode="0.0">
                  <c:v>79.099706055008241</c:v>
                </c:pt>
                <c:pt idx="231" formatCode="0.0">
                  <c:v>79.313330212764953</c:v>
                </c:pt>
                <c:pt idx="232" formatCode="0.0">
                  <c:v>79.636135487280498</c:v>
                </c:pt>
                <c:pt idx="233" formatCode="0.0">
                  <c:v>79.918711671710099</c:v>
                </c:pt>
                <c:pt idx="234" formatCode="0.0">
                  <c:v>79.931856008266664</c:v>
                </c:pt>
                <c:pt idx="235" formatCode="0.0">
                  <c:v>80.00478168065095</c:v>
                </c:pt>
                <c:pt idx="236" formatCode="0.0">
                  <c:v>80.2191066508381</c:v>
                </c:pt>
                <c:pt idx="237" formatCode="0.0">
                  <c:v>80.785298438590416</c:v>
                </c:pt>
                <c:pt idx="238" formatCode="0.0">
                  <c:v>80.910154336058653</c:v>
                </c:pt>
                <c:pt idx="239" formatCode="0.0">
                  <c:v>81.105101574084884</c:v>
                </c:pt>
                <c:pt idx="240" formatCode="0.0">
                  <c:v>81.180693176561363</c:v>
                </c:pt>
                <c:pt idx="242" formatCode="0.0">
                  <c:v>77.7</c:v>
                </c:pt>
                <c:pt idx="243" formatCode="0.0">
                  <c:v>78</c:v>
                </c:pt>
                <c:pt idx="244" formatCode="0.0">
                  <c:v>78.7</c:v>
                </c:pt>
                <c:pt idx="245" formatCode="0.0">
                  <c:v>79.3</c:v>
                </c:pt>
                <c:pt idx="246" formatCode="0.0">
                  <c:v>79.599999999999994</c:v>
                </c:pt>
                <c:pt idx="247" formatCode="0.0">
                  <c:v>79.599999999999994</c:v>
                </c:pt>
                <c:pt idx="248" formatCode="0.0">
                  <c:v>79.599999999999994</c:v>
                </c:pt>
                <c:pt idx="249" formatCode="0.0">
                  <c:v>79.7</c:v>
                </c:pt>
                <c:pt idx="250" formatCode="0.0">
                  <c:v>80.2</c:v>
                </c:pt>
                <c:pt idx="251" formatCode="0.0">
                  <c:v>80.409584156284936</c:v>
                </c:pt>
                <c:pt idx="252" formatCode="0.0">
                  <c:v>80.216119446227523</c:v>
                </c:pt>
                <c:pt idx="253" formatCode="0.0">
                  <c:v>80.057022169346922</c:v>
                </c:pt>
                <c:pt idx="254" formatCode="0.0">
                  <c:v>80.295070949809286</c:v>
                </c:pt>
                <c:pt idx="255" formatCode="0.0">
                  <c:v>80.794930043386842</c:v>
                </c:pt>
                <c:pt idx="256" formatCode="0.0">
                  <c:v>80.745965440556049</c:v>
                </c:pt>
                <c:pt idx="257" formatCode="0.0">
                  <c:v>81.047368805335537</c:v>
                </c:pt>
                <c:pt idx="258" formatCode="0.0">
                  <c:v>81.169943297230361</c:v>
                </c:pt>
                <c:pt idx="259" formatCode="0.0">
                  <c:v>81.985773924421267</c:v>
                </c:pt>
                <c:pt idx="260" formatCode="0.0">
                  <c:v>82.104110516544026</c:v>
                </c:pt>
                <c:pt idx="261" formatCode="0.0">
                  <c:v>82.372131755116826</c:v>
                </c:pt>
                <c:pt idx="262" formatCode="0.0">
                  <c:v>82.022615397409325</c:v>
                </c:pt>
                <c:pt idx="264">
                  <c:v>77.256772842761947</c:v>
                </c:pt>
                <c:pt idx="265">
                  <c:v>77.438892089239289</c:v>
                </c:pt>
                <c:pt idx="266">
                  <c:v>77.555994893030487</c:v>
                </c:pt>
                <c:pt idx="267">
                  <c:v>77.86203245270373</c:v>
                </c:pt>
                <c:pt idx="268">
                  <c:v>77.986696686368973</c:v>
                </c:pt>
                <c:pt idx="269">
                  <c:v>78.155377500023491</c:v>
                </c:pt>
                <c:pt idx="270">
                  <c:v>78.27578678690891</c:v>
                </c:pt>
                <c:pt idx="271">
                  <c:v>78.451844869251232</c:v>
                </c:pt>
                <c:pt idx="272">
                  <c:v>78.667936310961281</c:v>
                </c:pt>
                <c:pt idx="273" formatCode="0.0">
                  <c:v>78.892235297964206</c:v>
                </c:pt>
                <c:pt idx="274" formatCode="0.0">
                  <c:v>78.931952190746955</c:v>
                </c:pt>
                <c:pt idx="275" formatCode="0.0">
                  <c:v>79.077124029682963</c:v>
                </c:pt>
                <c:pt idx="276" formatCode="0.0">
                  <c:v>79.278452448026954</c:v>
                </c:pt>
                <c:pt idx="277" formatCode="0.0">
                  <c:v>79.624743585803955</c:v>
                </c:pt>
                <c:pt idx="278" formatCode="0.0">
                  <c:v>79.805682813263488</c:v>
                </c:pt>
                <c:pt idx="279" formatCode="0.0">
                  <c:v>79.98097096270827</c:v>
                </c:pt>
                <c:pt idx="280" formatCode="0.0">
                  <c:v>80.212843059670092</c:v>
                </c:pt>
                <c:pt idx="281" formatCode="0.0">
                  <c:v>80.492916615029472</c:v>
                </c:pt>
                <c:pt idx="282" formatCode="0.0">
                  <c:v>80.811853116193276</c:v>
                </c:pt>
                <c:pt idx="283" formatCode="0.0">
                  <c:v>80.91663725755825</c:v>
                </c:pt>
                <c:pt idx="284" formatCode="0.0">
                  <c:v>81.050419747159864</c:v>
                </c:pt>
                <c:pt idx="286">
                  <c:v>78.099999999999994</c:v>
                </c:pt>
                <c:pt idx="287">
                  <c:v>78.7</c:v>
                </c:pt>
                <c:pt idx="288">
                  <c:v>78.099999999999994</c:v>
                </c:pt>
                <c:pt idx="289">
                  <c:v>78.2</c:v>
                </c:pt>
                <c:pt idx="290">
                  <c:v>78.2</c:v>
                </c:pt>
                <c:pt idx="291">
                  <c:v>78.8</c:v>
                </c:pt>
                <c:pt idx="292">
                  <c:v>79.3</c:v>
                </c:pt>
                <c:pt idx="293">
                  <c:v>79.599999999999994</c:v>
                </c:pt>
                <c:pt idx="294">
                  <c:v>79.599999999999994</c:v>
                </c:pt>
                <c:pt idx="295" formatCode="0.0">
                  <c:v>79.326562126515725</c:v>
                </c:pt>
                <c:pt idx="296" formatCode="0.0">
                  <c:v>79.316525985396169</c:v>
                </c:pt>
                <c:pt idx="297" formatCode="0.0">
                  <c:v>79.800825340595651</c:v>
                </c:pt>
                <c:pt idx="298" formatCode="0.0">
                  <c:v>80.182723948148634</c:v>
                </c:pt>
                <c:pt idx="299" formatCode="0.0">
                  <c:v>80.37965233121065</c:v>
                </c:pt>
                <c:pt idx="300" formatCode="0.0">
                  <c:v>80.390879840977206</c:v>
                </c:pt>
                <c:pt idx="301" formatCode="0.0">
                  <c:v>81.13988423954153</c:v>
                </c:pt>
                <c:pt idx="302" formatCode="0.0">
                  <c:v>81.861316275007326</c:v>
                </c:pt>
                <c:pt idx="303" formatCode="0.0">
                  <c:v>82.014528557959579</c:v>
                </c:pt>
                <c:pt idx="304" formatCode="0.0">
                  <c:v>82.080814958790981</c:v>
                </c:pt>
                <c:pt idx="305" formatCode="0.0">
                  <c:v>81.895878399423808</c:v>
                </c:pt>
                <c:pt idx="306" formatCode="0.0">
                  <c:v>82.367541415265677</c:v>
                </c:pt>
                <c:pt idx="308">
                  <c:v>77.8</c:v>
                </c:pt>
                <c:pt idx="309">
                  <c:v>78.3</c:v>
                </c:pt>
                <c:pt idx="310">
                  <c:v>78.7</c:v>
                </c:pt>
                <c:pt idx="311">
                  <c:v>79</c:v>
                </c:pt>
                <c:pt idx="312">
                  <c:v>79.2</c:v>
                </c:pt>
                <c:pt idx="313">
                  <c:v>79.2</c:v>
                </c:pt>
                <c:pt idx="314">
                  <c:v>79.5</c:v>
                </c:pt>
                <c:pt idx="315">
                  <c:v>79.599999999999994</c:v>
                </c:pt>
                <c:pt idx="316">
                  <c:v>79.900000000000006</c:v>
                </c:pt>
                <c:pt idx="317" formatCode="0.0">
                  <c:v>79.841117993975217</c:v>
                </c:pt>
                <c:pt idx="318" formatCode="0.0">
                  <c:v>79.688262838175817</c:v>
                </c:pt>
                <c:pt idx="319" formatCode="0.0">
                  <c:v>79.757441885633867</c:v>
                </c:pt>
                <c:pt idx="320" formatCode="0.0">
                  <c:v>79.906340876403604</c:v>
                </c:pt>
                <c:pt idx="321" formatCode="0.0">
                  <c:v>80.258916993752436</c:v>
                </c:pt>
                <c:pt idx="322" formatCode="0.0">
                  <c:v>80.490931446479522</c:v>
                </c:pt>
                <c:pt idx="323" formatCode="0.0">
                  <c:v>80.500558565668825</c:v>
                </c:pt>
                <c:pt idx="324" formatCode="0.0">
                  <c:v>80.447110463321664</c:v>
                </c:pt>
                <c:pt idx="325" formatCode="0.0">
                  <c:v>80.740887689108817</c:v>
                </c:pt>
                <c:pt idx="326" formatCode="0.0">
                  <c:v>81.311889903392185</c:v>
                </c:pt>
                <c:pt idx="327" formatCode="0.0">
                  <c:v>81.475557218338949</c:v>
                </c:pt>
                <c:pt idx="328" formatCode="0.0">
                  <c:v>81.52529851892362</c:v>
                </c:pt>
                <c:pt idx="330">
                  <c:v>78.099999999999994</c:v>
                </c:pt>
                <c:pt idx="331">
                  <c:v>78.5</c:v>
                </c:pt>
                <c:pt idx="332">
                  <c:v>78.5</c:v>
                </c:pt>
                <c:pt idx="333">
                  <c:v>78.900000000000006</c:v>
                </c:pt>
                <c:pt idx="334">
                  <c:v>78.8</c:v>
                </c:pt>
                <c:pt idx="335">
                  <c:v>79.3</c:v>
                </c:pt>
                <c:pt idx="336">
                  <c:v>79.3</c:v>
                </c:pt>
                <c:pt idx="337">
                  <c:v>79.3</c:v>
                </c:pt>
                <c:pt idx="338">
                  <c:v>79.400000000000006</c:v>
                </c:pt>
                <c:pt idx="339" formatCode="0.0">
                  <c:v>79.505595501096892</c:v>
                </c:pt>
                <c:pt idx="340" formatCode="0.0">
                  <c:v>79.818520184347804</c:v>
                </c:pt>
                <c:pt idx="341" formatCode="0.0">
                  <c:v>80.189577324071237</c:v>
                </c:pt>
                <c:pt idx="342" formatCode="0.0">
                  <c:v>80.583090274210022</c:v>
                </c:pt>
                <c:pt idx="343" formatCode="0.0">
                  <c:v>81.028152874767798</c:v>
                </c:pt>
                <c:pt idx="344" formatCode="0.0">
                  <c:v>81.193821187940742</c:v>
                </c:pt>
                <c:pt idx="345" formatCode="0.0">
                  <c:v>81.496834918726918</c:v>
                </c:pt>
                <c:pt idx="346" formatCode="0.0">
                  <c:v>81.48665619715517</c:v>
                </c:pt>
                <c:pt idx="347" formatCode="0.0">
                  <c:v>81.704308198036586</c:v>
                </c:pt>
                <c:pt idx="348" formatCode="0.0">
                  <c:v>81.543443717872066</c:v>
                </c:pt>
                <c:pt idx="349" formatCode="0.0">
                  <c:v>81.74907984483545</c:v>
                </c:pt>
                <c:pt idx="350" formatCode="0.0">
                  <c:v>81.503198509778514</c:v>
                </c:pt>
                <c:pt idx="352" formatCode="0.0">
                  <c:v>78.400000000000006</c:v>
                </c:pt>
                <c:pt idx="353" formatCode="0.0">
                  <c:v>78.599999999999994</c:v>
                </c:pt>
                <c:pt idx="354" formatCode="0.0">
                  <c:v>78.599999999999994</c:v>
                </c:pt>
                <c:pt idx="355" formatCode="0.0">
                  <c:v>79</c:v>
                </c:pt>
                <c:pt idx="356" formatCode="0.0">
                  <c:v>79.2</c:v>
                </c:pt>
                <c:pt idx="357" formatCode="0.0">
                  <c:v>78.900000000000006</c:v>
                </c:pt>
                <c:pt idx="358" formatCode="0.0">
                  <c:v>79.5</c:v>
                </c:pt>
                <c:pt idx="359" formatCode="0.0">
                  <c:v>79.3</c:v>
                </c:pt>
                <c:pt idx="360" formatCode="0.0">
                  <c:v>79.900000000000006</c:v>
                </c:pt>
                <c:pt idx="361" formatCode="0.0">
                  <c:v>79.735077495348222</c:v>
                </c:pt>
                <c:pt idx="362" formatCode="0.0">
                  <c:v>80.28649730997094</c:v>
                </c:pt>
                <c:pt idx="363" formatCode="0.0">
                  <c:v>80.589542669645411</c:v>
                </c:pt>
                <c:pt idx="364" formatCode="0.0">
                  <c:v>81.204592937489636</c:v>
                </c:pt>
                <c:pt idx="365" formatCode="0.0">
                  <c:v>81.130576707361911</c:v>
                </c:pt>
                <c:pt idx="366" formatCode="0.0">
                  <c:v>80.70664756160842</c:v>
                </c:pt>
                <c:pt idx="367" formatCode="0.0">
                  <c:v>80.563410103022278</c:v>
                </c:pt>
                <c:pt idx="368" formatCode="0.0">
                  <c:v>81.046285259826163</c:v>
                </c:pt>
                <c:pt idx="369" formatCode="0.0">
                  <c:v>81.495077943473873</c:v>
                </c:pt>
                <c:pt idx="370" formatCode="0.0">
                  <c:v>81.96933656037487</c:v>
                </c:pt>
                <c:pt idx="371" formatCode="0.0">
                  <c:v>81.883177738475439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9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Inverclyde</c:v>
                  </c:pt>
                  <c:pt idx="44">
                    <c:v>North Lanark - shire</c:v>
                  </c:pt>
                  <c:pt idx="66">
                    <c:v>North Ayrshire</c:v>
                  </c:pt>
                  <c:pt idx="88">
                    <c:v>East Ayrshire</c:v>
                  </c:pt>
                  <c:pt idx="110">
                    <c:v>South Lanark - shire</c:v>
                  </c:pt>
                  <c:pt idx="132">
                    <c:v>Dundee City</c:v>
                  </c:pt>
                  <c:pt idx="154">
                    <c:v>Renfrew - shire</c:v>
                  </c:pt>
                  <c:pt idx="176">
                    <c:v>West Lothian</c:v>
                  </c:pt>
                  <c:pt idx="198">
                    <c:v>West Dun - barton - shire</c:v>
                  </c:pt>
                  <c:pt idx="220">
                    <c:v>Falkirk</c:v>
                  </c:pt>
                  <c:pt idx="242">
                    <c:v>Dumfries &amp; Galloway</c:v>
                  </c:pt>
                  <c:pt idx="264">
                    <c:v>SCOT - LAND</c:v>
                  </c:pt>
                  <c:pt idx="286">
                    <c:v>Mid - lothian</c:v>
                  </c:pt>
                  <c:pt idx="308">
                    <c:v>Fife</c:v>
                  </c:pt>
                  <c:pt idx="330">
                    <c:v>South Ayrshire</c:v>
                  </c:pt>
                  <c:pt idx="352">
                    <c:v>Argyll &amp; Bute</c:v>
                  </c:pt>
                </c:lvl>
              </c:multiLvlStrCache>
            </c:multiLvlStrRef>
          </c:cat>
          <c:val>
            <c:numRef>
              <c:f>'Fig 9 data'!$D$4:$D$375</c:f>
              <c:numCache>
                <c:formatCode>#,##0.0</c:formatCode>
                <c:ptCount val="372"/>
                <c:pt idx="0">
                  <c:v>75.026120476605897</c:v>
                </c:pt>
                <c:pt idx="1">
                  <c:v>75.045271132604753</c:v>
                </c:pt>
                <c:pt idx="2">
                  <c:v>75.243152088419848</c:v>
                </c:pt>
                <c:pt idx="3">
                  <c:v>75.412007000579777</c:v>
                </c:pt>
                <c:pt idx="4">
                  <c:v>75.377305603526239</c:v>
                </c:pt>
                <c:pt idx="5">
                  <c:v>75.422342556019416</c:v>
                </c:pt>
                <c:pt idx="6">
                  <c:v>75.51709964088144</c:v>
                </c:pt>
                <c:pt idx="7">
                  <c:v>75.755755708680212</c:v>
                </c:pt>
                <c:pt idx="8">
                  <c:v>76.167289792358787</c:v>
                </c:pt>
                <c:pt idx="9">
                  <c:v>76.354134498886125</c:v>
                </c:pt>
                <c:pt idx="10">
                  <c:v>76.409915342765188</c:v>
                </c:pt>
                <c:pt idx="11">
                  <c:v>76.389479876501724</c:v>
                </c:pt>
                <c:pt idx="12">
                  <c:v>76.644293759700957</c:v>
                </c:pt>
                <c:pt idx="13">
                  <c:v>76.891973051602918</c:v>
                </c:pt>
                <c:pt idx="14">
                  <c:v>77.026240507227158</c:v>
                </c:pt>
                <c:pt idx="15">
                  <c:v>77.183856752920221</c:v>
                </c:pt>
                <c:pt idx="16">
                  <c:v>77.446620341394251</c:v>
                </c:pt>
                <c:pt idx="17">
                  <c:v>77.962153124174392</c:v>
                </c:pt>
                <c:pt idx="18">
                  <c:v>78.3581669370502</c:v>
                </c:pt>
                <c:pt idx="19">
                  <c:v>78.537088252858965</c:v>
                </c:pt>
                <c:pt idx="20">
                  <c:v>78.545413872650343</c:v>
                </c:pt>
                <c:pt idx="22">
                  <c:v>75.453712130940346</c:v>
                </c:pt>
                <c:pt idx="23">
                  <c:v>76.028774276634948</c:v>
                </c:pt>
                <c:pt idx="24">
                  <c:v>75.778546541472949</c:v>
                </c:pt>
                <c:pt idx="25">
                  <c:v>76.372271613643349</c:v>
                </c:pt>
                <c:pt idx="26">
                  <c:v>76.6836811814036</c:v>
                </c:pt>
                <c:pt idx="27">
                  <c:v>77.20477399411827</c:v>
                </c:pt>
                <c:pt idx="28">
                  <c:v>77.684641580151848</c:v>
                </c:pt>
                <c:pt idx="29">
                  <c:v>77.331555295179044</c:v>
                </c:pt>
                <c:pt idx="30">
                  <c:v>77.206355963793655</c:v>
                </c:pt>
                <c:pt idx="31">
                  <c:v>77.228214798029484</c:v>
                </c:pt>
                <c:pt idx="32">
                  <c:v>77.768469369433888</c:v>
                </c:pt>
                <c:pt idx="33">
                  <c:v>78.022698594735587</c:v>
                </c:pt>
                <c:pt idx="34">
                  <c:v>77.868659697091331</c:v>
                </c:pt>
                <c:pt idx="35">
                  <c:v>77.840329128492513</c:v>
                </c:pt>
                <c:pt idx="36">
                  <c:v>78.207021236598223</c:v>
                </c:pt>
                <c:pt idx="37">
                  <c:v>78.661742052658383</c:v>
                </c:pt>
                <c:pt idx="38">
                  <c:v>79.043426775372524</c:v>
                </c:pt>
                <c:pt idx="39">
                  <c:v>79.261005426685472</c:v>
                </c:pt>
                <c:pt idx="40">
                  <c:v>79.642297816389828</c:v>
                </c:pt>
                <c:pt idx="41">
                  <c:v>79.935335189728249</c:v>
                </c:pt>
                <c:pt idx="42">
                  <c:v>80.696287282115904</c:v>
                </c:pt>
                <c:pt idx="44">
                  <c:v>75.866327064675133</c:v>
                </c:pt>
                <c:pt idx="45">
                  <c:v>76.255613092790782</c:v>
                </c:pt>
                <c:pt idx="46">
                  <c:v>76.093666991536566</c:v>
                </c:pt>
                <c:pt idx="47">
                  <c:v>76.265532875539421</c:v>
                </c:pt>
                <c:pt idx="48">
                  <c:v>76.221829068438012</c:v>
                </c:pt>
                <c:pt idx="49">
                  <c:v>76.632028995706278</c:v>
                </c:pt>
                <c:pt idx="50">
                  <c:v>77.027383347944976</c:v>
                </c:pt>
                <c:pt idx="51">
                  <c:v>77.351999526929163</c:v>
                </c:pt>
                <c:pt idx="52">
                  <c:v>77.541618754236268</c:v>
                </c:pt>
                <c:pt idx="53">
                  <c:v>77.612480791474155</c:v>
                </c:pt>
                <c:pt idx="54">
                  <c:v>77.366127962529049</c:v>
                </c:pt>
                <c:pt idx="55">
                  <c:v>77.405604319184889</c:v>
                </c:pt>
                <c:pt idx="56">
                  <c:v>77.611930237040397</c:v>
                </c:pt>
                <c:pt idx="57">
                  <c:v>78.188191164582435</c:v>
                </c:pt>
                <c:pt idx="58">
                  <c:v>78.38662759459676</c:v>
                </c:pt>
                <c:pt idx="59">
                  <c:v>78.438377954950923</c:v>
                </c:pt>
                <c:pt idx="60">
                  <c:v>78.54125793762374</c:v>
                </c:pt>
                <c:pt idx="61">
                  <c:v>78.749645059310126</c:v>
                </c:pt>
                <c:pt idx="62">
                  <c:v>79.03543930285943</c:v>
                </c:pt>
                <c:pt idx="63">
                  <c:v>79.112005997542227</c:v>
                </c:pt>
                <c:pt idx="64">
                  <c:v>79.400564940941223</c:v>
                </c:pt>
                <c:pt idx="66">
                  <c:v>76.514927527082961</c:v>
                </c:pt>
                <c:pt idx="67">
                  <c:v>76.942188764819718</c:v>
                </c:pt>
                <c:pt idx="68">
                  <c:v>76.935043862384532</c:v>
                </c:pt>
                <c:pt idx="69">
                  <c:v>77.782521172750251</c:v>
                </c:pt>
                <c:pt idx="70">
                  <c:v>77.752162856152694</c:v>
                </c:pt>
                <c:pt idx="71">
                  <c:v>78.164510461873974</c:v>
                </c:pt>
                <c:pt idx="72">
                  <c:v>77.828768007693824</c:v>
                </c:pt>
                <c:pt idx="73">
                  <c:v>78.051487137471497</c:v>
                </c:pt>
                <c:pt idx="74">
                  <c:v>77.723535869023308</c:v>
                </c:pt>
                <c:pt idx="75">
                  <c:v>78.284543617801177</c:v>
                </c:pt>
                <c:pt idx="76">
                  <c:v>78.470401647953707</c:v>
                </c:pt>
                <c:pt idx="77">
                  <c:v>79.052763328547101</c:v>
                </c:pt>
                <c:pt idx="78">
                  <c:v>78.879990906315498</c:v>
                </c:pt>
                <c:pt idx="79">
                  <c:v>78.989352756824871</c:v>
                </c:pt>
                <c:pt idx="80">
                  <c:v>79.074304339607409</c:v>
                </c:pt>
                <c:pt idx="81">
                  <c:v>79.079682687459325</c:v>
                </c:pt>
                <c:pt idx="82">
                  <c:v>79.24857698946785</c:v>
                </c:pt>
                <c:pt idx="83">
                  <c:v>79.613181295003116</c:v>
                </c:pt>
                <c:pt idx="84">
                  <c:v>80.32395710326486</c:v>
                </c:pt>
                <c:pt idx="85">
                  <c:v>80.715957511505565</c:v>
                </c:pt>
                <c:pt idx="86">
                  <c:v>80.953969893449056</c:v>
                </c:pt>
                <c:pt idx="88" formatCode="0.0">
                  <c:v>76.749842929811308</c:v>
                </c:pt>
                <c:pt idx="89" formatCode="0.0">
                  <c:v>76.964709449839717</c:v>
                </c:pt>
                <c:pt idx="90" formatCode="0.0">
                  <c:v>77.268570354566222</c:v>
                </c:pt>
                <c:pt idx="91" formatCode="0.0">
                  <c:v>77.505158310226804</c:v>
                </c:pt>
                <c:pt idx="92" formatCode="0.0">
                  <c:v>77.388490057763732</c:v>
                </c:pt>
                <c:pt idx="93" formatCode="0.0">
                  <c:v>77.320279116772085</c:v>
                </c:pt>
                <c:pt idx="94" formatCode="0.0">
                  <c:v>76.803027129638039</c:v>
                </c:pt>
                <c:pt idx="95" formatCode="0.0">
                  <c:v>76.879011721704941</c:v>
                </c:pt>
                <c:pt idx="96" formatCode="0.0">
                  <c:v>76.666253078119013</c:v>
                </c:pt>
                <c:pt idx="97" formatCode="0.0">
                  <c:v>77.517093198583538</c:v>
                </c:pt>
                <c:pt idx="98" formatCode="0.0">
                  <c:v>77.9327641796515</c:v>
                </c:pt>
                <c:pt idx="99" formatCode="0.0">
                  <c:v>78.395222496154389</c:v>
                </c:pt>
                <c:pt idx="100" formatCode="0.0">
                  <c:v>77.934702933680342</c:v>
                </c:pt>
                <c:pt idx="101" formatCode="0.0">
                  <c:v>78.149715900584297</c:v>
                </c:pt>
                <c:pt idx="102" formatCode="0.0">
                  <c:v>77.883642997881154</c:v>
                </c:pt>
                <c:pt idx="103" formatCode="0.0">
                  <c:v>78.425051599048828</c:v>
                </c:pt>
                <c:pt idx="104" formatCode="0.0">
                  <c:v>78.709091840777944</c:v>
                </c:pt>
                <c:pt idx="105" formatCode="0.0">
                  <c:v>79.499503927252931</c:v>
                </c:pt>
                <c:pt idx="106" formatCode="0.0">
                  <c:v>79.912496871712435</c:v>
                </c:pt>
                <c:pt idx="107" formatCode="0.0">
                  <c:v>80.243519385215819</c:v>
                </c:pt>
                <c:pt idx="108" formatCode="0.0">
                  <c:v>79.700278634302961</c:v>
                </c:pt>
                <c:pt idx="110">
                  <c:v>76.762391755326135</c:v>
                </c:pt>
                <c:pt idx="111">
                  <c:v>76.891900081438948</c:v>
                </c:pt>
                <c:pt idx="112">
                  <c:v>76.995421045750447</c:v>
                </c:pt>
                <c:pt idx="113">
                  <c:v>77.356477294622934</c:v>
                </c:pt>
                <c:pt idx="114">
                  <c:v>77.421567917457438</c:v>
                </c:pt>
                <c:pt idx="115">
                  <c:v>77.685413207895778</c:v>
                </c:pt>
                <c:pt idx="116">
                  <c:v>77.68912122990794</c:v>
                </c:pt>
                <c:pt idx="117">
                  <c:v>77.886931749766305</c:v>
                </c:pt>
                <c:pt idx="118">
                  <c:v>78.012798077000681</c:v>
                </c:pt>
                <c:pt idx="119" formatCode="0.0">
                  <c:v>78.370552935665614</c:v>
                </c:pt>
                <c:pt idx="120" formatCode="0.0">
                  <c:v>78.522606797817858</c:v>
                </c:pt>
                <c:pt idx="121" formatCode="0.0">
                  <c:v>78.648646356449945</c:v>
                </c:pt>
                <c:pt idx="122" formatCode="0.0">
                  <c:v>79.081214426759516</c:v>
                </c:pt>
                <c:pt idx="123" formatCode="0.0">
                  <c:v>79.287964018329077</c:v>
                </c:pt>
                <c:pt idx="124" formatCode="0.0">
                  <c:v>79.453813302065086</c:v>
                </c:pt>
                <c:pt idx="125" formatCode="0.0">
                  <c:v>79.522905756527237</c:v>
                </c:pt>
                <c:pt idx="126" formatCode="0.0">
                  <c:v>79.893923315094725</c:v>
                </c:pt>
                <c:pt idx="127" formatCode="0.0">
                  <c:v>80.21659419604012</c:v>
                </c:pt>
                <c:pt idx="128" formatCode="0.0">
                  <c:v>80.461354990493888</c:v>
                </c:pt>
                <c:pt idx="129" formatCode="0.0">
                  <c:v>80.514467466372182</c:v>
                </c:pt>
                <c:pt idx="130" formatCode="0.0">
                  <c:v>80.664071323337552</c:v>
                </c:pt>
                <c:pt idx="132" formatCode="0.0">
                  <c:v>76.806278054991083</c:v>
                </c:pt>
                <c:pt idx="133" formatCode="0.0">
                  <c:v>77.171773751565013</c:v>
                </c:pt>
                <c:pt idx="134" formatCode="0.0">
                  <c:v>77.563535797368374</c:v>
                </c:pt>
                <c:pt idx="135" formatCode="0.0">
                  <c:v>77.77018853478053</c:v>
                </c:pt>
                <c:pt idx="136" formatCode="0.0">
                  <c:v>77.445540914792034</c:v>
                </c:pt>
                <c:pt idx="137" formatCode="0.0">
                  <c:v>77.207576592451346</c:v>
                </c:pt>
                <c:pt idx="138" formatCode="0.0">
                  <c:v>77.722870291745394</c:v>
                </c:pt>
                <c:pt idx="139" formatCode="0.0">
                  <c:v>77.900580331600764</c:v>
                </c:pt>
                <c:pt idx="140" formatCode="0.0">
                  <c:v>77.977337649712481</c:v>
                </c:pt>
                <c:pt idx="141" formatCode="0.0">
                  <c:v>77.923205414112047</c:v>
                </c:pt>
                <c:pt idx="142" formatCode="0.0">
                  <c:v>77.725370344544274</c:v>
                </c:pt>
                <c:pt idx="143" formatCode="0.0">
                  <c:v>78.335107708237317</c:v>
                </c:pt>
                <c:pt idx="144" formatCode="0.0">
                  <c:v>78.282667090928257</c:v>
                </c:pt>
                <c:pt idx="145" formatCode="0.0">
                  <c:v>79.06583618025897</c:v>
                </c:pt>
                <c:pt idx="146" formatCode="0.0">
                  <c:v>79.24335976001386</c:v>
                </c:pt>
                <c:pt idx="147" formatCode="0.0">
                  <c:v>79.546566145711353</c:v>
                </c:pt>
                <c:pt idx="148" formatCode="0.0">
                  <c:v>79.185093193332321</c:v>
                </c:pt>
                <c:pt idx="149" formatCode="0.0">
                  <c:v>78.975780389709129</c:v>
                </c:pt>
                <c:pt idx="150" formatCode="0.0">
                  <c:v>79.087079590649822</c:v>
                </c:pt>
                <c:pt idx="151" formatCode="0.0">
                  <c:v>79.288387649874807</c:v>
                </c:pt>
                <c:pt idx="152" formatCode="0.0">
                  <c:v>79.734671056216115</c:v>
                </c:pt>
                <c:pt idx="154">
                  <c:v>76.92865462527331</c:v>
                </c:pt>
                <c:pt idx="155">
                  <c:v>76.916713051478808</c:v>
                </c:pt>
                <c:pt idx="156">
                  <c:v>77.132897375206511</c:v>
                </c:pt>
                <c:pt idx="157">
                  <c:v>77.245067728884351</c:v>
                </c:pt>
                <c:pt idx="158">
                  <c:v>77.399218065279086</c:v>
                </c:pt>
                <c:pt idx="159">
                  <c:v>77.28826392798895</c:v>
                </c:pt>
                <c:pt idx="160">
                  <c:v>77.512938419224</c:v>
                </c:pt>
                <c:pt idx="161">
                  <c:v>77.608777958586856</c:v>
                </c:pt>
                <c:pt idx="162">
                  <c:v>77.702432302110154</c:v>
                </c:pt>
                <c:pt idx="163" formatCode="0.0">
                  <c:v>78.152365704804822</c:v>
                </c:pt>
                <c:pt idx="164" formatCode="0.0">
                  <c:v>78.093274207571199</c:v>
                </c:pt>
                <c:pt idx="165" formatCode="0.0">
                  <c:v>78.226880686634516</c:v>
                </c:pt>
                <c:pt idx="166" formatCode="0.0">
                  <c:v>78.232721128087363</c:v>
                </c:pt>
                <c:pt idx="167" formatCode="0.0">
                  <c:v>78.512054788138471</c:v>
                </c:pt>
                <c:pt idx="168" formatCode="0.0">
                  <c:v>78.916586036652575</c:v>
                </c:pt>
                <c:pt idx="169" formatCode="0.0">
                  <c:v>78.932732329565368</c:v>
                </c:pt>
                <c:pt idx="170" formatCode="0.0">
                  <c:v>79.406637643420069</c:v>
                </c:pt>
                <c:pt idx="171" formatCode="0.0">
                  <c:v>79.747267817209192</c:v>
                </c:pt>
                <c:pt idx="172" formatCode="0.0">
                  <c:v>80.369040674275439</c:v>
                </c:pt>
                <c:pt idx="173" formatCode="0.0">
                  <c:v>80.416563241435213</c:v>
                </c:pt>
                <c:pt idx="174" formatCode="0.0">
                  <c:v>80.595652038690488</c:v>
                </c:pt>
                <c:pt idx="176">
                  <c:v>76.970429337516507</c:v>
                </c:pt>
                <c:pt idx="177">
                  <c:v>77.705284631752463</c:v>
                </c:pt>
                <c:pt idx="178">
                  <c:v>77.464446101956966</c:v>
                </c:pt>
                <c:pt idx="179">
                  <c:v>77.598750504287779</c:v>
                </c:pt>
                <c:pt idx="180">
                  <c:v>77.066664289972692</c:v>
                </c:pt>
                <c:pt idx="181">
                  <c:v>77.039326956345221</c:v>
                </c:pt>
                <c:pt idx="182">
                  <c:v>76.836052855592257</c:v>
                </c:pt>
                <c:pt idx="183">
                  <c:v>77.305845241140105</c:v>
                </c:pt>
                <c:pt idx="184">
                  <c:v>77.867876696426009</c:v>
                </c:pt>
                <c:pt idx="185" formatCode="0.0">
                  <c:v>78.021216487484224</c:v>
                </c:pt>
                <c:pt idx="186" formatCode="0.0">
                  <c:v>77.670964924098328</c:v>
                </c:pt>
                <c:pt idx="187" formatCode="0.0">
                  <c:v>77.97738708746958</c:v>
                </c:pt>
                <c:pt idx="188" formatCode="0.0">
                  <c:v>78.371809350013635</c:v>
                </c:pt>
                <c:pt idx="189" formatCode="0.0">
                  <c:v>78.943736967744684</c:v>
                </c:pt>
                <c:pt idx="190" formatCode="0.0">
                  <c:v>78.90260067961357</c:v>
                </c:pt>
                <c:pt idx="191" formatCode="0.0">
                  <c:v>79.207041979618168</c:v>
                </c:pt>
                <c:pt idx="192" formatCode="0.0">
                  <c:v>79.618699366012052</c:v>
                </c:pt>
                <c:pt idx="193" formatCode="0.0">
                  <c:v>79.856208462041721</c:v>
                </c:pt>
                <c:pt idx="194" formatCode="0.0">
                  <c:v>80.076083220230529</c:v>
                </c:pt>
                <c:pt idx="195" formatCode="0.0">
                  <c:v>80.065394753801428</c:v>
                </c:pt>
                <c:pt idx="196" formatCode="0.0">
                  <c:v>80.226997059716766</c:v>
                </c:pt>
                <c:pt idx="198">
                  <c:v>77.101131220907448</c:v>
                </c:pt>
                <c:pt idx="199">
                  <c:v>77.16195288441989</c:v>
                </c:pt>
                <c:pt idx="200">
                  <c:v>76.498035283391459</c:v>
                </c:pt>
                <c:pt idx="201">
                  <c:v>76.411780505810015</c:v>
                </c:pt>
                <c:pt idx="202">
                  <c:v>76.431025369321091</c:v>
                </c:pt>
                <c:pt idx="203">
                  <c:v>76.659463242939765</c:v>
                </c:pt>
                <c:pt idx="204">
                  <c:v>76.67334760682877</c:v>
                </c:pt>
                <c:pt idx="205">
                  <c:v>76.901248549495762</c:v>
                </c:pt>
                <c:pt idx="206">
                  <c:v>77.175991235491907</c:v>
                </c:pt>
                <c:pt idx="207" formatCode="0.0">
                  <c:v>77.548302939431977</c:v>
                </c:pt>
                <c:pt idx="208" formatCode="0.0">
                  <c:v>77.44164245779325</c:v>
                </c:pt>
                <c:pt idx="209" formatCode="0.0">
                  <c:v>77.60981138783626</c:v>
                </c:pt>
                <c:pt idx="210" formatCode="0.0">
                  <c:v>77.522817783103932</c:v>
                </c:pt>
                <c:pt idx="211" formatCode="0.0">
                  <c:v>77.680724508566925</c:v>
                </c:pt>
                <c:pt idx="212" formatCode="0.0">
                  <c:v>77.927562677996448</c:v>
                </c:pt>
                <c:pt idx="213" formatCode="0.0">
                  <c:v>78.074232368034743</c:v>
                </c:pt>
                <c:pt idx="214" formatCode="0.0">
                  <c:v>78.412799776528615</c:v>
                </c:pt>
                <c:pt idx="215" formatCode="0.0">
                  <c:v>78.251631678686493</c:v>
                </c:pt>
                <c:pt idx="216" formatCode="0.0">
                  <c:v>78.919323636737815</c:v>
                </c:pt>
                <c:pt idx="217" formatCode="0.0">
                  <c:v>78.73795452329523</c:v>
                </c:pt>
                <c:pt idx="218" formatCode="0.0">
                  <c:v>79.104283365864376</c:v>
                </c:pt>
                <c:pt idx="220" formatCode="0.0">
                  <c:v>77.137965336717869</c:v>
                </c:pt>
                <c:pt idx="221" formatCode="0.0">
                  <c:v>76.808756827866105</c:v>
                </c:pt>
                <c:pt idx="222" formatCode="0.0">
                  <c:v>77.119343929172018</c:v>
                </c:pt>
                <c:pt idx="223" formatCode="0.0">
                  <c:v>77.642522224458915</c:v>
                </c:pt>
                <c:pt idx="224" formatCode="0.0">
                  <c:v>78.317634369229779</c:v>
                </c:pt>
                <c:pt idx="225" formatCode="0.0">
                  <c:v>78.498674676496151</c:v>
                </c:pt>
                <c:pt idx="226" formatCode="0.0">
                  <c:v>78.316333924499446</c:v>
                </c:pt>
                <c:pt idx="227" formatCode="0.0">
                  <c:v>78.353006005324886</c:v>
                </c:pt>
                <c:pt idx="228" formatCode="0.0">
                  <c:v>78.312558945173464</c:v>
                </c:pt>
                <c:pt idx="229" formatCode="0.0">
                  <c:v>78.577537075156854</c:v>
                </c:pt>
                <c:pt idx="230" formatCode="0.0">
                  <c:v>78.570254234040746</c:v>
                </c:pt>
                <c:pt idx="231" formatCode="0.0">
                  <c:v>78.828460253576239</c:v>
                </c:pt>
                <c:pt idx="232" formatCode="0.0">
                  <c:v>79.146254427819485</c:v>
                </c:pt>
                <c:pt idx="233" formatCode="0.0">
                  <c:v>79.44124559673449</c:v>
                </c:pt>
                <c:pt idx="234" formatCode="0.0">
                  <c:v>79.451845741091205</c:v>
                </c:pt>
                <c:pt idx="235" formatCode="0.0">
                  <c:v>79.541078223366441</c:v>
                </c:pt>
                <c:pt idx="236" formatCode="0.0">
                  <c:v>79.746436772571954</c:v>
                </c:pt>
                <c:pt idx="237" formatCode="0.0">
                  <c:v>80.300793419199152</c:v>
                </c:pt>
                <c:pt idx="238" formatCode="0.0">
                  <c:v>80.396756847413997</c:v>
                </c:pt>
                <c:pt idx="239" formatCode="0.0">
                  <c:v>80.595768568965397</c:v>
                </c:pt>
                <c:pt idx="240" formatCode="0.0">
                  <c:v>80.68220196477121</c:v>
                </c:pt>
                <c:pt idx="242" formatCode="0.0">
                  <c:v>77.150146109079699</c:v>
                </c:pt>
                <c:pt idx="243" formatCode="0.0">
                  <c:v>77.453834311373853</c:v>
                </c:pt>
                <c:pt idx="244" formatCode="0.0">
                  <c:v>78.141518074804864</c:v>
                </c:pt>
                <c:pt idx="245" formatCode="0.0">
                  <c:v>78.741080731835538</c:v>
                </c:pt>
                <c:pt idx="246" formatCode="0.0">
                  <c:v>79.111495818565857</c:v>
                </c:pt>
                <c:pt idx="247" formatCode="0.0">
                  <c:v>79.075515126380466</c:v>
                </c:pt>
                <c:pt idx="248" formatCode="0.0">
                  <c:v>79.098386986434392</c:v>
                </c:pt>
                <c:pt idx="249" formatCode="0.0">
                  <c:v>79.205528198576076</c:v>
                </c:pt>
                <c:pt idx="250" formatCode="0.0">
                  <c:v>79.623705934603251</c:v>
                </c:pt>
                <c:pt idx="251" formatCode="0.0">
                  <c:v>79.872584184612862</c:v>
                </c:pt>
                <c:pt idx="252" formatCode="0.0">
                  <c:v>79.683310792446619</c:v>
                </c:pt>
                <c:pt idx="253" formatCode="0.0">
                  <c:v>79.52932757266727</c:v>
                </c:pt>
                <c:pt idx="254" formatCode="0.0">
                  <c:v>79.795621782880502</c:v>
                </c:pt>
                <c:pt idx="255" formatCode="0.0">
                  <c:v>80.32240147464411</c:v>
                </c:pt>
                <c:pt idx="256" formatCode="0.0">
                  <c:v>80.261403150028826</c:v>
                </c:pt>
                <c:pt idx="257" formatCode="0.0">
                  <c:v>80.547461680762083</c:v>
                </c:pt>
                <c:pt idx="258" formatCode="0.0">
                  <c:v>80.649399970973846</c:v>
                </c:pt>
                <c:pt idx="259" formatCode="0.0">
                  <c:v>81.481473149620555</c:v>
                </c:pt>
                <c:pt idx="260" formatCode="0.0">
                  <c:v>81.610679488994549</c:v>
                </c:pt>
                <c:pt idx="261" formatCode="0.0">
                  <c:v>81.90684920973878</c:v>
                </c:pt>
                <c:pt idx="262" formatCode="0.0">
                  <c:v>81.538727591369309</c:v>
                </c:pt>
                <c:pt idx="264">
                  <c:v>77.165748365677743</c:v>
                </c:pt>
                <c:pt idx="265">
                  <c:v>77.348182388918943</c:v>
                </c:pt>
                <c:pt idx="266">
                  <c:v>77.465322560003898</c:v>
                </c:pt>
                <c:pt idx="267">
                  <c:v>77.770774379494753</c:v>
                </c:pt>
                <c:pt idx="268">
                  <c:v>77.895818203660212</c:v>
                </c:pt>
                <c:pt idx="269">
                  <c:v>78.064704530121503</c:v>
                </c:pt>
                <c:pt idx="270">
                  <c:v>78.18610901420044</c:v>
                </c:pt>
                <c:pt idx="271">
                  <c:v>78.361708459025294</c:v>
                </c:pt>
                <c:pt idx="272">
                  <c:v>78.577499633253979</c:v>
                </c:pt>
                <c:pt idx="273" formatCode="0.0">
                  <c:v>78.801333609130367</c:v>
                </c:pt>
                <c:pt idx="274" formatCode="0.0">
                  <c:v>78.841498415839794</c:v>
                </c:pt>
                <c:pt idx="275" formatCode="0.0">
                  <c:v>78.987733198825183</c:v>
                </c:pt>
                <c:pt idx="276" formatCode="0.0">
                  <c:v>79.18909812570439</c:v>
                </c:pt>
                <c:pt idx="277" formatCode="0.0">
                  <c:v>79.535780995547555</c:v>
                </c:pt>
                <c:pt idx="278" formatCode="0.0">
                  <c:v>79.716714091877094</c:v>
                </c:pt>
                <c:pt idx="279" formatCode="0.0">
                  <c:v>79.892936759285931</c:v>
                </c:pt>
                <c:pt idx="280" formatCode="0.0">
                  <c:v>80.125312377844708</c:v>
                </c:pt>
                <c:pt idx="281" formatCode="0.0">
                  <c:v>80.406034349239306</c:v>
                </c:pt>
                <c:pt idx="282" formatCode="0.0">
                  <c:v>80.725187897096689</c:v>
                </c:pt>
                <c:pt idx="283" formatCode="0.0">
                  <c:v>80.831149113552243</c:v>
                </c:pt>
                <c:pt idx="284" formatCode="0.0">
                  <c:v>80.96573740463667</c:v>
                </c:pt>
                <c:pt idx="286">
                  <c:v>77.378486060779352</c:v>
                </c:pt>
                <c:pt idx="287">
                  <c:v>77.976992493730506</c:v>
                </c:pt>
                <c:pt idx="288">
                  <c:v>77.296413532130785</c:v>
                </c:pt>
                <c:pt idx="289">
                  <c:v>77.435610450140274</c:v>
                </c:pt>
                <c:pt idx="290">
                  <c:v>77.514971873722331</c:v>
                </c:pt>
                <c:pt idx="291">
                  <c:v>78.082736853972662</c:v>
                </c:pt>
                <c:pt idx="292">
                  <c:v>78.590089981751277</c:v>
                </c:pt>
                <c:pt idx="293">
                  <c:v>78.851349809155451</c:v>
                </c:pt>
                <c:pt idx="294">
                  <c:v>78.881947267917241</c:v>
                </c:pt>
                <c:pt idx="295" formatCode="0.0">
                  <c:v>78.635975742159573</c:v>
                </c:pt>
                <c:pt idx="296" formatCode="0.0">
                  <c:v>78.616041273483546</c:v>
                </c:pt>
                <c:pt idx="297" formatCode="0.0">
                  <c:v>79.124141363654161</c:v>
                </c:pt>
                <c:pt idx="298" formatCode="0.0">
                  <c:v>79.506965293247433</c:v>
                </c:pt>
                <c:pt idx="299" formatCode="0.0">
                  <c:v>79.713321944052453</c:v>
                </c:pt>
                <c:pt idx="300" formatCode="0.0">
                  <c:v>79.729283541352103</c:v>
                </c:pt>
                <c:pt idx="301" formatCode="0.0">
                  <c:v>80.506597111764862</c:v>
                </c:pt>
                <c:pt idx="302" formatCode="0.0">
                  <c:v>81.255460132261689</c:v>
                </c:pt>
                <c:pt idx="303" formatCode="0.0">
                  <c:v>81.417188161922383</c:v>
                </c:pt>
                <c:pt idx="304" formatCode="0.0">
                  <c:v>81.465220140561755</c:v>
                </c:pt>
                <c:pt idx="305" formatCode="0.0">
                  <c:v>81.262439338568313</c:v>
                </c:pt>
                <c:pt idx="306" formatCode="0.0">
                  <c:v>81.745868028278494</c:v>
                </c:pt>
                <c:pt idx="308">
                  <c:v>77.458008198108061</c:v>
                </c:pt>
                <c:pt idx="309">
                  <c:v>77.982801662158522</c:v>
                </c:pt>
                <c:pt idx="310">
                  <c:v>78.305836941329758</c:v>
                </c:pt>
                <c:pt idx="311">
                  <c:v>78.613320680883334</c:v>
                </c:pt>
                <c:pt idx="312">
                  <c:v>78.851348648381617</c:v>
                </c:pt>
                <c:pt idx="313">
                  <c:v>78.909378048246552</c:v>
                </c:pt>
                <c:pt idx="314">
                  <c:v>79.130263215114738</c:v>
                </c:pt>
                <c:pt idx="315">
                  <c:v>79.318642012522247</c:v>
                </c:pt>
                <c:pt idx="316">
                  <c:v>79.559025915434034</c:v>
                </c:pt>
                <c:pt idx="317" formatCode="0.0">
                  <c:v>79.505704697180107</c:v>
                </c:pt>
                <c:pt idx="318" formatCode="0.0">
                  <c:v>79.354070992721603</c:v>
                </c:pt>
                <c:pt idx="319" formatCode="0.0">
                  <c:v>79.417911621315923</c:v>
                </c:pt>
                <c:pt idx="320" formatCode="0.0">
                  <c:v>79.566814700508118</c:v>
                </c:pt>
                <c:pt idx="321" formatCode="0.0">
                  <c:v>79.914756178337299</c:v>
                </c:pt>
                <c:pt idx="322" formatCode="0.0">
                  <c:v>80.148209057886305</c:v>
                </c:pt>
                <c:pt idx="323" formatCode="0.0">
                  <c:v>80.158987800562016</c:v>
                </c:pt>
                <c:pt idx="324" formatCode="0.0">
                  <c:v>80.106079870753888</c:v>
                </c:pt>
                <c:pt idx="325" formatCode="0.0">
                  <c:v>80.405574104726952</c:v>
                </c:pt>
                <c:pt idx="326" formatCode="0.0">
                  <c:v>80.985778181614904</c:v>
                </c:pt>
                <c:pt idx="327" formatCode="0.0">
                  <c:v>81.14761150629046</c:v>
                </c:pt>
                <c:pt idx="328" formatCode="0.0">
                  <c:v>81.202915961836268</c:v>
                </c:pt>
                <c:pt idx="330">
                  <c:v>77.519410766739838</c:v>
                </c:pt>
                <c:pt idx="331">
                  <c:v>77.939478634396082</c:v>
                </c:pt>
                <c:pt idx="332">
                  <c:v>77.937404431702618</c:v>
                </c:pt>
                <c:pt idx="333">
                  <c:v>78.340348225873257</c:v>
                </c:pt>
                <c:pt idx="334">
                  <c:v>78.271451825372097</c:v>
                </c:pt>
                <c:pt idx="335">
                  <c:v>78.769994242769684</c:v>
                </c:pt>
                <c:pt idx="336">
                  <c:v>78.650008619730016</c:v>
                </c:pt>
                <c:pt idx="337">
                  <c:v>78.604565286672624</c:v>
                </c:pt>
                <c:pt idx="338">
                  <c:v>78.714785582435894</c:v>
                </c:pt>
                <c:pt idx="339" formatCode="0.0">
                  <c:v>78.866598046445304</c:v>
                </c:pt>
                <c:pt idx="340" formatCode="0.0">
                  <c:v>79.208828826900188</c:v>
                </c:pt>
                <c:pt idx="341" formatCode="0.0">
                  <c:v>79.600583068413215</c:v>
                </c:pt>
                <c:pt idx="342" formatCode="0.0">
                  <c:v>79.997088403979077</c:v>
                </c:pt>
                <c:pt idx="343" formatCode="0.0">
                  <c:v>80.469161762914865</c:v>
                </c:pt>
                <c:pt idx="344" formatCode="0.0">
                  <c:v>80.616320952459418</c:v>
                </c:pt>
                <c:pt idx="345" formatCode="0.0">
                  <c:v>80.928048541405104</c:v>
                </c:pt>
                <c:pt idx="346" formatCode="0.0">
                  <c:v>80.909163683523758</c:v>
                </c:pt>
                <c:pt idx="347" formatCode="0.0">
                  <c:v>81.141704020434403</c:v>
                </c:pt>
                <c:pt idx="348" formatCode="0.0">
                  <c:v>80.971430301680044</c:v>
                </c:pt>
                <c:pt idx="349" formatCode="0.0">
                  <c:v>81.181697079121022</c:v>
                </c:pt>
                <c:pt idx="350" formatCode="0.0">
                  <c:v>80.922640013313128</c:v>
                </c:pt>
                <c:pt idx="352" formatCode="0.0">
                  <c:v>77.672416918081055</c:v>
                </c:pt>
                <c:pt idx="353" formatCode="0.0">
                  <c:v>77.95626632415204</c:v>
                </c:pt>
                <c:pt idx="354" formatCode="0.0">
                  <c:v>77.963462893357487</c:v>
                </c:pt>
                <c:pt idx="355" formatCode="0.0">
                  <c:v>78.370472290225024</c:v>
                </c:pt>
                <c:pt idx="356" formatCode="0.0">
                  <c:v>78.487668502439291</c:v>
                </c:pt>
                <c:pt idx="357" formatCode="0.0">
                  <c:v>78.23805391423214</c:v>
                </c:pt>
                <c:pt idx="358" formatCode="0.0">
                  <c:v>78.794508221990341</c:v>
                </c:pt>
                <c:pt idx="359" formatCode="0.0">
                  <c:v>78.606982950937933</c:v>
                </c:pt>
                <c:pt idx="360" formatCode="0.0">
                  <c:v>79.175158034756208</c:v>
                </c:pt>
                <c:pt idx="361" formatCode="0.0">
                  <c:v>79.006373016345862</c:v>
                </c:pt>
                <c:pt idx="362" formatCode="0.0">
                  <c:v>79.608062951055629</c:v>
                </c:pt>
                <c:pt idx="363" formatCode="0.0">
                  <c:v>79.946455430847607</c:v>
                </c:pt>
                <c:pt idx="364" formatCode="0.0">
                  <c:v>80.603232443531141</c:v>
                </c:pt>
                <c:pt idx="365" formatCode="0.0">
                  <c:v>80.47772417004424</c:v>
                </c:pt>
                <c:pt idx="366" formatCode="0.0">
                  <c:v>79.985956373421985</c:v>
                </c:pt>
                <c:pt idx="367" formatCode="0.0">
                  <c:v>79.827943154978982</c:v>
                </c:pt>
                <c:pt idx="368" formatCode="0.0">
                  <c:v>80.358996163323496</c:v>
                </c:pt>
                <c:pt idx="369" formatCode="0.0">
                  <c:v>80.854311232513041</c:v>
                </c:pt>
                <c:pt idx="370" formatCode="0.0">
                  <c:v>81.307779954306142</c:v>
                </c:pt>
                <c:pt idx="371" formatCode="0.0">
                  <c:v>81.196892712611458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9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Inverclyde</c:v>
                  </c:pt>
                  <c:pt idx="44">
                    <c:v>North Lanark - shire</c:v>
                  </c:pt>
                  <c:pt idx="66">
                    <c:v>North Ayrshire</c:v>
                  </c:pt>
                  <c:pt idx="88">
                    <c:v>East Ayrshire</c:v>
                  </c:pt>
                  <c:pt idx="110">
                    <c:v>South Lanark - shire</c:v>
                  </c:pt>
                  <c:pt idx="132">
                    <c:v>Dundee City</c:v>
                  </c:pt>
                  <c:pt idx="154">
                    <c:v>Renfrew - shire</c:v>
                  </c:pt>
                  <c:pt idx="176">
                    <c:v>West Lothian</c:v>
                  </c:pt>
                  <c:pt idx="198">
                    <c:v>West Dun - barton - shire</c:v>
                  </c:pt>
                  <c:pt idx="220">
                    <c:v>Falkirk</c:v>
                  </c:pt>
                  <c:pt idx="242">
                    <c:v>Dumfries &amp; Galloway</c:v>
                  </c:pt>
                  <c:pt idx="264">
                    <c:v>SCOT - LAND</c:v>
                  </c:pt>
                  <c:pt idx="286">
                    <c:v>Mid - lothian</c:v>
                  </c:pt>
                  <c:pt idx="308">
                    <c:v>Fife</c:v>
                  </c:pt>
                  <c:pt idx="330">
                    <c:v>South Ayrshire</c:v>
                  </c:pt>
                  <c:pt idx="352">
                    <c:v>Argyll &amp; Bute</c:v>
                  </c:pt>
                </c:lvl>
              </c:multiLvlStrCache>
            </c:multiLvlStrRef>
          </c:cat>
          <c:val>
            <c:numRef>
              <c:f>'Fig 9 data'!$E$4:$E$375</c:f>
              <c:numCache>
                <c:formatCode>#,##0.0</c:formatCode>
                <c:ptCount val="372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75.099999999999994</c:v>
                </c:pt>
                <c:pt idx="4">
                  <c:v>75.099999999999994</c:v>
                </c:pt>
                <c:pt idx="5">
                  <c:v>75.099999999999994</c:v>
                </c:pt>
                <c:pt idx="6">
                  <c:v>75.2</c:v>
                </c:pt>
                <c:pt idx="7">
                  <c:v>75.5</c:v>
                </c:pt>
                <c:pt idx="8">
                  <c:v>75.900000000000006</c:v>
                </c:pt>
                <c:pt idx="9">
                  <c:v>76.066343712625724</c:v>
                </c:pt>
                <c:pt idx="10">
                  <c:v>76.123259699372653</c:v>
                </c:pt>
                <c:pt idx="11">
                  <c:v>76.100230405776955</c:v>
                </c:pt>
                <c:pt idx="12">
                  <c:v>76.36224826140274</c:v>
                </c:pt>
                <c:pt idx="13">
                  <c:v>76.609209373825323</c:v>
                </c:pt>
                <c:pt idx="14">
                  <c:v>76.743405761511767</c:v>
                </c:pt>
                <c:pt idx="15">
                  <c:v>76.90274785451976</c:v>
                </c:pt>
                <c:pt idx="16">
                  <c:v>77.165486100066005</c:v>
                </c:pt>
                <c:pt idx="17">
                  <c:v>77.68396956487895</c:v>
                </c:pt>
                <c:pt idx="18">
                  <c:v>78.077437494084336</c:v>
                </c:pt>
                <c:pt idx="19">
                  <c:v>78.26247197767502</c:v>
                </c:pt>
                <c:pt idx="20">
                  <c:v>78.273626297257394</c:v>
                </c:pt>
                <c:pt idx="22">
                  <c:v>74.8</c:v>
                </c:pt>
                <c:pt idx="23">
                  <c:v>75.3</c:v>
                </c:pt>
                <c:pt idx="24">
                  <c:v>75.099999999999994</c:v>
                </c:pt>
                <c:pt idx="25">
                  <c:v>75.7</c:v>
                </c:pt>
                <c:pt idx="26">
                  <c:v>76</c:v>
                </c:pt>
                <c:pt idx="27">
                  <c:v>76.5</c:v>
                </c:pt>
                <c:pt idx="28">
                  <c:v>77.099999999999994</c:v>
                </c:pt>
                <c:pt idx="29">
                  <c:v>76.7</c:v>
                </c:pt>
                <c:pt idx="30">
                  <c:v>76.5</c:v>
                </c:pt>
                <c:pt idx="31">
                  <c:v>76.461743956022815</c:v>
                </c:pt>
                <c:pt idx="32">
                  <c:v>76.99484677993398</c:v>
                </c:pt>
                <c:pt idx="33">
                  <c:v>77.27628326850575</c:v>
                </c:pt>
                <c:pt idx="34">
                  <c:v>77.106790533035706</c:v>
                </c:pt>
                <c:pt idx="35">
                  <c:v>77.071225058782659</c:v>
                </c:pt>
                <c:pt idx="36">
                  <c:v>77.43297799688078</c:v>
                </c:pt>
                <c:pt idx="37">
                  <c:v>77.86659664907657</c:v>
                </c:pt>
                <c:pt idx="38">
                  <c:v>78.244375877263536</c:v>
                </c:pt>
                <c:pt idx="39">
                  <c:v>78.46880345014516</c:v>
                </c:pt>
                <c:pt idx="40">
                  <c:v>78.918602433741398</c:v>
                </c:pt>
                <c:pt idx="41">
                  <c:v>79.241572536704794</c:v>
                </c:pt>
                <c:pt idx="42">
                  <c:v>80.059555511144865</c:v>
                </c:pt>
                <c:pt idx="44">
                  <c:v>75.5</c:v>
                </c:pt>
                <c:pt idx="45">
                  <c:v>75.900000000000006</c:v>
                </c:pt>
                <c:pt idx="46">
                  <c:v>75.7</c:v>
                </c:pt>
                <c:pt idx="47">
                  <c:v>75.900000000000006</c:v>
                </c:pt>
                <c:pt idx="48">
                  <c:v>75.900000000000006</c:v>
                </c:pt>
                <c:pt idx="49">
                  <c:v>76.3</c:v>
                </c:pt>
                <c:pt idx="50">
                  <c:v>76.7</c:v>
                </c:pt>
                <c:pt idx="51">
                  <c:v>77</c:v>
                </c:pt>
                <c:pt idx="52">
                  <c:v>77.2</c:v>
                </c:pt>
                <c:pt idx="53">
                  <c:v>77.255491569519862</c:v>
                </c:pt>
                <c:pt idx="54">
                  <c:v>77.007264873325553</c:v>
                </c:pt>
                <c:pt idx="55">
                  <c:v>77.048692224467928</c:v>
                </c:pt>
                <c:pt idx="56">
                  <c:v>77.248841815650763</c:v>
                </c:pt>
                <c:pt idx="57">
                  <c:v>77.835184615628293</c:v>
                </c:pt>
                <c:pt idx="58">
                  <c:v>78.037587729939432</c:v>
                </c:pt>
                <c:pt idx="59">
                  <c:v>78.096676968687305</c:v>
                </c:pt>
                <c:pt idx="60">
                  <c:v>78.202834059409909</c:v>
                </c:pt>
                <c:pt idx="61">
                  <c:v>78.410561589717702</c:v>
                </c:pt>
                <c:pt idx="62">
                  <c:v>78.698337694440966</c:v>
                </c:pt>
                <c:pt idx="63">
                  <c:v>78.774668853517497</c:v>
                </c:pt>
                <c:pt idx="64">
                  <c:v>79.068804351237446</c:v>
                </c:pt>
                <c:pt idx="66">
                  <c:v>75.900000000000006</c:v>
                </c:pt>
                <c:pt idx="67">
                  <c:v>76.400000000000006</c:v>
                </c:pt>
                <c:pt idx="68">
                  <c:v>76.400000000000006</c:v>
                </c:pt>
                <c:pt idx="69">
                  <c:v>77.3</c:v>
                </c:pt>
                <c:pt idx="70">
                  <c:v>77.2</c:v>
                </c:pt>
                <c:pt idx="71">
                  <c:v>77.599999999999994</c:v>
                </c:pt>
                <c:pt idx="72">
                  <c:v>77.3</c:v>
                </c:pt>
                <c:pt idx="73">
                  <c:v>77.5</c:v>
                </c:pt>
                <c:pt idx="74">
                  <c:v>77.2</c:v>
                </c:pt>
                <c:pt idx="75">
                  <c:v>77.719210249555644</c:v>
                </c:pt>
                <c:pt idx="76">
                  <c:v>77.901930089436306</c:v>
                </c:pt>
                <c:pt idx="77">
                  <c:v>78.533795061460594</c:v>
                </c:pt>
                <c:pt idx="78">
                  <c:v>78.331189707918654</c:v>
                </c:pt>
                <c:pt idx="79">
                  <c:v>78.437577145677167</c:v>
                </c:pt>
                <c:pt idx="80">
                  <c:v>78.513268482090822</c:v>
                </c:pt>
                <c:pt idx="81">
                  <c:v>78.529781398648609</c:v>
                </c:pt>
                <c:pt idx="82">
                  <c:v>78.701741485381092</c:v>
                </c:pt>
                <c:pt idx="83">
                  <c:v>79.067419876347088</c:v>
                </c:pt>
                <c:pt idx="84">
                  <c:v>79.792313673152066</c:v>
                </c:pt>
                <c:pt idx="85">
                  <c:v>80.207735744347985</c:v>
                </c:pt>
                <c:pt idx="86">
                  <c:v>80.453717707829952</c:v>
                </c:pt>
                <c:pt idx="88" formatCode="0.0">
                  <c:v>76.2</c:v>
                </c:pt>
                <c:pt idx="89" formatCode="0.0">
                  <c:v>76.400000000000006</c:v>
                </c:pt>
                <c:pt idx="90" formatCode="0.0">
                  <c:v>76.7</c:v>
                </c:pt>
                <c:pt idx="91" formatCode="0.0">
                  <c:v>77</c:v>
                </c:pt>
                <c:pt idx="92" formatCode="0.0">
                  <c:v>76.8</c:v>
                </c:pt>
                <c:pt idx="93" formatCode="0.0">
                  <c:v>76.8</c:v>
                </c:pt>
                <c:pt idx="94" formatCode="0.0">
                  <c:v>76.2</c:v>
                </c:pt>
                <c:pt idx="95" formatCode="0.0">
                  <c:v>76.3</c:v>
                </c:pt>
                <c:pt idx="96" formatCode="0.0">
                  <c:v>76.099999999999994</c:v>
                </c:pt>
                <c:pt idx="97" formatCode="0.0">
                  <c:v>76.928032097069675</c:v>
                </c:pt>
                <c:pt idx="98" formatCode="0.0">
                  <c:v>77.386291308565347</c:v>
                </c:pt>
                <c:pt idx="99" formatCode="0.0">
                  <c:v>77.876044068582942</c:v>
                </c:pt>
                <c:pt idx="100" formatCode="0.0">
                  <c:v>77.376487468532943</c:v>
                </c:pt>
                <c:pt idx="101" formatCode="0.0">
                  <c:v>77.556602745451556</c:v>
                </c:pt>
                <c:pt idx="102" formatCode="0.0">
                  <c:v>77.257534037525389</c:v>
                </c:pt>
                <c:pt idx="103" formatCode="0.0">
                  <c:v>77.812083993027116</c:v>
                </c:pt>
                <c:pt idx="104" formatCode="0.0">
                  <c:v>78.096320457991268</c:v>
                </c:pt>
                <c:pt idx="105" formatCode="0.0">
                  <c:v>78.919149927777369</c:v>
                </c:pt>
                <c:pt idx="106" formatCode="0.0">
                  <c:v>79.326961809353605</c:v>
                </c:pt>
                <c:pt idx="107" formatCode="0.0">
                  <c:v>79.673667308981265</c:v>
                </c:pt>
                <c:pt idx="108" formatCode="0.0">
                  <c:v>79.106230641952138</c:v>
                </c:pt>
                <c:pt idx="110">
                  <c:v>76.400000000000006</c:v>
                </c:pt>
                <c:pt idx="111">
                  <c:v>76.5</c:v>
                </c:pt>
                <c:pt idx="112">
                  <c:v>76.599999999999994</c:v>
                </c:pt>
                <c:pt idx="113">
                  <c:v>77</c:v>
                </c:pt>
                <c:pt idx="114">
                  <c:v>77.099999999999994</c:v>
                </c:pt>
                <c:pt idx="115">
                  <c:v>77.3</c:v>
                </c:pt>
                <c:pt idx="116">
                  <c:v>77.3</c:v>
                </c:pt>
                <c:pt idx="117">
                  <c:v>77.5</c:v>
                </c:pt>
                <c:pt idx="118">
                  <c:v>77.7</c:v>
                </c:pt>
                <c:pt idx="119" formatCode="0.0">
                  <c:v>78.010475330602475</c:v>
                </c:pt>
                <c:pt idx="120" formatCode="0.0">
                  <c:v>78.168551203982261</c:v>
                </c:pt>
                <c:pt idx="121" formatCode="0.0">
                  <c:v>78.295285637530682</c:v>
                </c:pt>
                <c:pt idx="122" formatCode="0.0">
                  <c:v>78.740698941251623</c:v>
                </c:pt>
                <c:pt idx="123" formatCode="0.0">
                  <c:v>78.947789768555282</c:v>
                </c:pt>
                <c:pt idx="124" formatCode="0.0">
                  <c:v>79.107633279970628</c:v>
                </c:pt>
                <c:pt idx="125" formatCode="0.0">
                  <c:v>79.172692783437356</c:v>
                </c:pt>
                <c:pt idx="126" formatCode="0.0">
                  <c:v>79.55340407401826</c:v>
                </c:pt>
                <c:pt idx="127" formatCode="0.0">
                  <c:v>79.883480395936331</c:v>
                </c:pt>
                <c:pt idx="128" formatCode="0.0">
                  <c:v>80.126311144172234</c:v>
                </c:pt>
                <c:pt idx="129" formatCode="0.0">
                  <c:v>80.18516865031016</c:v>
                </c:pt>
                <c:pt idx="130" formatCode="0.0">
                  <c:v>80.33607124337918</c:v>
                </c:pt>
                <c:pt idx="132" formatCode="0.0">
                  <c:v>76.2</c:v>
                </c:pt>
                <c:pt idx="133" formatCode="0.0">
                  <c:v>76.599999999999994</c:v>
                </c:pt>
                <c:pt idx="134" formatCode="0.0">
                  <c:v>77</c:v>
                </c:pt>
                <c:pt idx="135" formatCode="0.0">
                  <c:v>77.2</c:v>
                </c:pt>
                <c:pt idx="136" formatCode="0.0">
                  <c:v>76.900000000000006</c:v>
                </c:pt>
                <c:pt idx="137" formatCode="0.0">
                  <c:v>76.599999999999994</c:v>
                </c:pt>
                <c:pt idx="138" formatCode="0.0">
                  <c:v>77.2</c:v>
                </c:pt>
                <c:pt idx="139" formatCode="0.0">
                  <c:v>77.400000000000006</c:v>
                </c:pt>
                <c:pt idx="140" formatCode="0.0">
                  <c:v>77.400000000000006</c:v>
                </c:pt>
                <c:pt idx="141" formatCode="0.0">
                  <c:v>77.346464979569546</c:v>
                </c:pt>
                <c:pt idx="142" formatCode="0.0">
                  <c:v>77.138517328919932</c:v>
                </c:pt>
                <c:pt idx="143" formatCode="0.0">
                  <c:v>77.784888873126931</c:v>
                </c:pt>
                <c:pt idx="144" formatCode="0.0">
                  <c:v>77.727945864435156</c:v>
                </c:pt>
                <c:pt idx="145" formatCode="0.0">
                  <c:v>78.514779116567311</c:v>
                </c:pt>
                <c:pt idx="146" formatCode="0.0">
                  <c:v>78.66540290613726</c:v>
                </c:pt>
                <c:pt idx="147" formatCode="0.0">
                  <c:v>78.988688362819985</c:v>
                </c:pt>
                <c:pt idx="148" formatCode="0.0">
                  <c:v>78.610601953409287</c:v>
                </c:pt>
                <c:pt idx="149" formatCode="0.0">
                  <c:v>78.408540144436614</c:v>
                </c:pt>
                <c:pt idx="150" formatCode="0.0">
                  <c:v>78.500918841045788</c:v>
                </c:pt>
                <c:pt idx="151" formatCode="0.0">
                  <c:v>78.727092426957341</c:v>
                </c:pt>
                <c:pt idx="152" formatCode="0.0">
                  <c:v>79.182115495975964</c:v>
                </c:pt>
                <c:pt idx="154">
                  <c:v>76.5</c:v>
                </c:pt>
                <c:pt idx="155">
                  <c:v>76.400000000000006</c:v>
                </c:pt>
                <c:pt idx="156">
                  <c:v>76.7</c:v>
                </c:pt>
                <c:pt idx="157">
                  <c:v>76.8</c:v>
                </c:pt>
                <c:pt idx="158">
                  <c:v>76.900000000000006</c:v>
                </c:pt>
                <c:pt idx="159">
                  <c:v>76.8</c:v>
                </c:pt>
                <c:pt idx="160">
                  <c:v>77</c:v>
                </c:pt>
                <c:pt idx="161">
                  <c:v>77.099999999999994</c:v>
                </c:pt>
                <c:pt idx="162">
                  <c:v>77.2</c:v>
                </c:pt>
                <c:pt idx="163" formatCode="0.0">
                  <c:v>77.675424948452772</c:v>
                </c:pt>
                <c:pt idx="164" formatCode="0.0">
                  <c:v>77.609306025565104</c:v>
                </c:pt>
                <c:pt idx="165" formatCode="0.0">
                  <c:v>77.755597331309374</c:v>
                </c:pt>
                <c:pt idx="166" formatCode="0.0">
                  <c:v>77.749982874771135</c:v>
                </c:pt>
                <c:pt idx="167" formatCode="0.0">
                  <c:v>78.040439067866089</c:v>
                </c:pt>
                <c:pt idx="168" formatCode="0.0">
                  <c:v>78.440804230304536</c:v>
                </c:pt>
                <c:pt idx="169" formatCode="0.0">
                  <c:v>78.457594990918935</c:v>
                </c:pt>
                <c:pt idx="170" formatCode="0.0">
                  <c:v>78.945185834566871</c:v>
                </c:pt>
                <c:pt idx="171" formatCode="0.0">
                  <c:v>79.297449713073107</c:v>
                </c:pt>
                <c:pt idx="172" formatCode="0.0">
                  <c:v>79.916392597432122</c:v>
                </c:pt>
                <c:pt idx="173" formatCode="0.0">
                  <c:v>79.960343907040425</c:v>
                </c:pt>
                <c:pt idx="174" formatCode="0.0">
                  <c:v>80.144902083513358</c:v>
                </c:pt>
                <c:pt idx="176">
                  <c:v>76.400000000000006</c:v>
                </c:pt>
                <c:pt idx="177">
                  <c:v>77.2</c:v>
                </c:pt>
                <c:pt idx="178">
                  <c:v>76.900000000000006</c:v>
                </c:pt>
                <c:pt idx="179">
                  <c:v>77.099999999999994</c:v>
                </c:pt>
                <c:pt idx="180">
                  <c:v>76.5</c:v>
                </c:pt>
                <c:pt idx="181">
                  <c:v>76.5</c:v>
                </c:pt>
                <c:pt idx="182">
                  <c:v>76.3</c:v>
                </c:pt>
                <c:pt idx="183">
                  <c:v>76.8</c:v>
                </c:pt>
                <c:pt idx="184">
                  <c:v>77.400000000000006</c:v>
                </c:pt>
                <c:pt idx="185" formatCode="0.0">
                  <c:v>77.529602392254361</c:v>
                </c:pt>
                <c:pt idx="186" formatCode="0.0">
                  <c:v>77.182653060706301</c:v>
                </c:pt>
                <c:pt idx="187" formatCode="0.0">
                  <c:v>77.499330400839654</c:v>
                </c:pt>
                <c:pt idx="188" formatCode="0.0">
                  <c:v>77.897073028236463</c:v>
                </c:pt>
                <c:pt idx="189" formatCode="0.0">
                  <c:v>78.474347873737159</c:v>
                </c:pt>
                <c:pt idx="190" formatCode="0.0">
                  <c:v>78.425985499448871</c:v>
                </c:pt>
                <c:pt idx="191" formatCode="0.0">
                  <c:v>78.726334443760976</c:v>
                </c:pt>
                <c:pt idx="192" formatCode="0.0">
                  <c:v>79.142176394173276</c:v>
                </c:pt>
                <c:pt idx="193" formatCode="0.0">
                  <c:v>79.382640988770191</c:v>
                </c:pt>
                <c:pt idx="194" formatCode="0.0">
                  <c:v>79.604906245424885</c:v>
                </c:pt>
                <c:pt idx="195" formatCode="0.0">
                  <c:v>79.593948739810457</c:v>
                </c:pt>
                <c:pt idx="196" formatCode="0.0">
                  <c:v>79.750567285300335</c:v>
                </c:pt>
                <c:pt idx="198">
                  <c:v>76.5</c:v>
                </c:pt>
                <c:pt idx="199">
                  <c:v>76.5</c:v>
                </c:pt>
                <c:pt idx="200">
                  <c:v>75.8</c:v>
                </c:pt>
                <c:pt idx="201">
                  <c:v>75.7</c:v>
                </c:pt>
                <c:pt idx="202">
                  <c:v>75.7</c:v>
                </c:pt>
                <c:pt idx="203">
                  <c:v>76</c:v>
                </c:pt>
                <c:pt idx="204">
                  <c:v>76</c:v>
                </c:pt>
                <c:pt idx="205">
                  <c:v>76.2</c:v>
                </c:pt>
                <c:pt idx="206">
                  <c:v>76.5</c:v>
                </c:pt>
                <c:pt idx="207" formatCode="0.0">
                  <c:v>76.875766659741501</c:v>
                </c:pt>
                <c:pt idx="208" formatCode="0.0">
                  <c:v>76.772612997104474</c:v>
                </c:pt>
                <c:pt idx="209" formatCode="0.0">
                  <c:v>76.914661601785397</c:v>
                </c:pt>
                <c:pt idx="210" formatCode="0.0">
                  <c:v>76.834972101531235</c:v>
                </c:pt>
                <c:pt idx="211" formatCode="0.0">
                  <c:v>76.96386117071799</c:v>
                </c:pt>
                <c:pt idx="212" formatCode="0.0">
                  <c:v>77.234582478968235</c:v>
                </c:pt>
                <c:pt idx="213" formatCode="0.0">
                  <c:v>77.381668924945899</c:v>
                </c:pt>
                <c:pt idx="214" formatCode="0.0">
                  <c:v>77.741275046026701</c:v>
                </c:pt>
                <c:pt idx="215" formatCode="0.0">
                  <c:v>77.564949220326099</c:v>
                </c:pt>
                <c:pt idx="216" formatCode="0.0">
                  <c:v>78.245202272320839</c:v>
                </c:pt>
                <c:pt idx="217" formatCode="0.0">
                  <c:v>78.079883215683267</c:v>
                </c:pt>
                <c:pt idx="218" formatCode="0.0">
                  <c:v>78.459644706417151</c:v>
                </c:pt>
                <c:pt idx="220" formatCode="0.0">
                  <c:v>76.599999999999994</c:v>
                </c:pt>
                <c:pt idx="221" formatCode="0.0">
                  <c:v>76.3</c:v>
                </c:pt>
                <c:pt idx="222" formatCode="0.0">
                  <c:v>76.599999999999994</c:v>
                </c:pt>
                <c:pt idx="223" formatCode="0.0">
                  <c:v>77.099999999999994</c:v>
                </c:pt>
                <c:pt idx="224" formatCode="0.0">
                  <c:v>77.8</c:v>
                </c:pt>
                <c:pt idx="225" formatCode="0.0">
                  <c:v>78</c:v>
                </c:pt>
                <c:pt idx="226" formatCode="0.0">
                  <c:v>77.8</c:v>
                </c:pt>
                <c:pt idx="227" formatCode="0.0">
                  <c:v>77.8</c:v>
                </c:pt>
                <c:pt idx="228" formatCode="0.0">
                  <c:v>77.8</c:v>
                </c:pt>
                <c:pt idx="229" formatCode="0.0">
                  <c:v>78.041890723842528</c:v>
                </c:pt>
                <c:pt idx="230" formatCode="0.0">
                  <c:v>78.040802413073251</c:v>
                </c:pt>
                <c:pt idx="231" formatCode="0.0">
                  <c:v>78.343590294387525</c:v>
                </c:pt>
                <c:pt idx="232" formatCode="0.0">
                  <c:v>78.656373368358473</c:v>
                </c:pt>
                <c:pt idx="233" formatCode="0.0">
                  <c:v>78.96377952175888</c:v>
                </c:pt>
                <c:pt idx="234" formatCode="0.0">
                  <c:v>78.971835473915746</c:v>
                </c:pt>
                <c:pt idx="235" formatCode="0.0">
                  <c:v>79.077374766081931</c:v>
                </c:pt>
                <c:pt idx="236" formatCode="0.0">
                  <c:v>79.273766894305808</c:v>
                </c:pt>
                <c:pt idx="237" formatCode="0.0">
                  <c:v>79.816288399807888</c:v>
                </c:pt>
                <c:pt idx="238" formatCode="0.0">
                  <c:v>79.88335935876934</c:v>
                </c:pt>
                <c:pt idx="239" formatCode="0.0">
                  <c:v>80.08643556384591</c:v>
                </c:pt>
                <c:pt idx="240" formatCode="0.0">
                  <c:v>80.183710752981057</c:v>
                </c:pt>
                <c:pt idx="242" formatCode="0.0">
                  <c:v>76.599999999999994</c:v>
                </c:pt>
                <c:pt idx="243" formatCode="0.0">
                  <c:v>76.900000000000006</c:v>
                </c:pt>
                <c:pt idx="244" formatCode="0.0">
                  <c:v>77.599999999999994</c:v>
                </c:pt>
                <c:pt idx="245" formatCode="0.0">
                  <c:v>78.2</c:v>
                </c:pt>
                <c:pt idx="246" formatCode="0.0">
                  <c:v>78.599999999999994</c:v>
                </c:pt>
                <c:pt idx="247" formatCode="0.0">
                  <c:v>78.599999999999994</c:v>
                </c:pt>
                <c:pt idx="248" formatCode="0.0">
                  <c:v>78.599999999999994</c:v>
                </c:pt>
                <c:pt idx="249" formatCode="0.0">
                  <c:v>78.7</c:v>
                </c:pt>
                <c:pt idx="250" formatCode="0.0">
                  <c:v>79.099999999999994</c:v>
                </c:pt>
                <c:pt idx="251" formatCode="0.0">
                  <c:v>79.335584212940788</c:v>
                </c:pt>
                <c:pt idx="252" formatCode="0.0">
                  <c:v>79.150502138665715</c:v>
                </c:pt>
                <c:pt idx="253" formatCode="0.0">
                  <c:v>79.001632975987619</c:v>
                </c:pt>
                <c:pt idx="254" formatCode="0.0">
                  <c:v>79.296172615951718</c:v>
                </c:pt>
                <c:pt idx="255" formatCode="0.0">
                  <c:v>79.849872905901378</c:v>
                </c:pt>
                <c:pt idx="256" formatCode="0.0">
                  <c:v>79.776840859501604</c:v>
                </c:pt>
                <c:pt idx="257" formatCode="0.0">
                  <c:v>80.047554556188629</c:v>
                </c:pt>
                <c:pt idx="258" formatCode="0.0">
                  <c:v>80.128856644717331</c:v>
                </c:pt>
                <c:pt idx="259" formatCode="0.0">
                  <c:v>80.977172374819844</c:v>
                </c:pt>
                <c:pt idx="260" formatCode="0.0">
                  <c:v>81.117248461445072</c:v>
                </c:pt>
                <c:pt idx="261" formatCode="0.0">
                  <c:v>81.441566664360735</c:v>
                </c:pt>
                <c:pt idx="262" formatCode="0.0">
                  <c:v>81.054839785329293</c:v>
                </c:pt>
                <c:pt idx="264">
                  <c:v>77.074723888593539</c:v>
                </c:pt>
                <c:pt idx="265">
                  <c:v>77.257472688598597</c:v>
                </c:pt>
                <c:pt idx="266">
                  <c:v>77.374650226977309</c:v>
                </c:pt>
                <c:pt idx="267">
                  <c:v>77.679516306285777</c:v>
                </c:pt>
                <c:pt idx="268">
                  <c:v>77.804939720951452</c:v>
                </c:pt>
                <c:pt idx="269">
                  <c:v>77.974031560219515</c:v>
                </c:pt>
                <c:pt idx="270">
                  <c:v>78.09643124149197</c:v>
                </c:pt>
                <c:pt idx="271">
                  <c:v>78.271572048799356</c:v>
                </c:pt>
                <c:pt idx="272">
                  <c:v>78.487062955546676</c:v>
                </c:pt>
                <c:pt idx="273" formatCode="0.0">
                  <c:v>78.710431920296529</c:v>
                </c:pt>
                <c:pt idx="274" formatCode="0.0">
                  <c:v>78.751044640932633</c:v>
                </c:pt>
                <c:pt idx="275" formatCode="0.0">
                  <c:v>78.898342367967402</c:v>
                </c:pt>
                <c:pt idx="276" formatCode="0.0">
                  <c:v>79.099743803381827</c:v>
                </c:pt>
                <c:pt idx="277" formatCode="0.0">
                  <c:v>79.446818405291154</c:v>
                </c:pt>
                <c:pt idx="278" formatCode="0.0">
                  <c:v>79.6277453704907</c:v>
                </c:pt>
                <c:pt idx="279" formatCode="0.0">
                  <c:v>79.804902555863592</c:v>
                </c:pt>
                <c:pt idx="280" formatCode="0.0">
                  <c:v>80.037781696019323</c:v>
                </c:pt>
                <c:pt idx="281" formatCode="0.0">
                  <c:v>80.31915208344914</c:v>
                </c:pt>
                <c:pt idx="282" formatCode="0.0">
                  <c:v>80.638522678000101</c:v>
                </c:pt>
                <c:pt idx="283" formatCode="0.0">
                  <c:v>80.745660969546236</c:v>
                </c:pt>
                <c:pt idx="284" formatCode="0.0">
                  <c:v>80.881055062113475</c:v>
                </c:pt>
                <c:pt idx="286">
                  <c:v>76.7</c:v>
                </c:pt>
                <c:pt idx="287">
                  <c:v>77.2</c:v>
                </c:pt>
                <c:pt idx="288">
                  <c:v>76.5</c:v>
                </c:pt>
                <c:pt idx="289">
                  <c:v>76.7</c:v>
                </c:pt>
                <c:pt idx="290">
                  <c:v>76.8</c:v>
                </c:pt>
                <c:pt idx="291">
                  <c:v>77.3</c:v>
                </c:pt>
                <c:pt idx="292">
                  <c:v>77.900000000000006</c:v>
                </c:pt>
                <c:pt idx="293">
                  <c:v>78.099999999999994</c:v>
                </c:pt>
                <c:pt idx="294">
                  <c:v>78.2</c:v>
                </c:pt>
                <c:pt idx="295" formatCode="0.0">
                  <c:v>77.945389357803421</c:v>
                </c:pt>
                <c:pt idx="296" formatCode="0.0">
                  <c:v>77.915556561570924</c:v>
                </c:pt>
                <c:pt idx="297" formatCode="0.0">
                  <c:v>78.447457386712671</c:v>
                </c:pt>
                <c:pt idx="298" formatCode="0.0">
                  <c:v>78.831206638346231</c:v>
                </c:pt>
                <c:pt idx="299" formatCode="0.0">
                  <c:v>79.046991556894255</c:v>
                </c:pt>
                <c:pt idx="300" formatCode="0.0">
                  <c:v>79.067687241727</c:v>
                </c:pt>
                <c:pt idx="301" formatCode="0.0">
                  <c:v>79.873309983988193</c:v>
                </c:pt>
                <c:pt idx="302" formatCode="0.0">
                  <c:v>80.649603989516052</c:v>
                </c:pt>
                <c:pt idx="303" formatCode="0.0">
                  <c:v>80.819847765885186</c:v>
                </c:pt>
                <c:pt idx="304" formatCode="0.0">
                  <c:v>80.849625322332528</c:v>
                </c:pt>
                <c:pt idx="305" formatCode="0.0">
                  <c:v>80.629000277712819</c:v>
                </c:pt>
                <c:pt idx="306" formatCode="0.0">
                  <c:v>81.124194641291311</c:v>
                </c:pt>
                <c:pt idx="308">
                  <c:v>77.099999999999994</c:v>
                </c:pt>
                <c:pt idx="309">
                  <c:v>77.599999999999994</c:v>
                </c:pt>
                <c:pt idx="310">
                  <c:v>78</c:v>
                </c:pt>
                <c:pt idx="311">
                  <c:v>78.3</c:v>
                </c:pt>
                <c:pt idx="312">
                  <c:v>78.5</c:v>
                </c:pt>
                <c:pt idx="313">
                  <c:v>78.599999999999994</c:v>
                </c:pt>
                <c:pt idx="314">
                  <c:v>78.8</c:v>
                </c:pt>
                <c:pt idx="315">
                  <c:v>79</c:v>
                </c:pt>
                <c:pt idx="316">
                  <c:v>79.2</c:v>
                </c:pt>
                <c:pt idx="317" formatCode="0.0">
                  <c:v>79.170291400384997</c:v>
                </c:pt>
                <c:pt idx="318" formatCode="0.0">
                  <c:v>79.019879147267389</c:v>
                </c:pt>
                <c:pt idx="319" formatCode="0.0">
                  <c:v>79.07838135699798</c:v>
                </c:pt>
                <c:pt idx="320" formatCode="0.0">
                  <c:v>79.227288524612632</c:v>
                </c:pt>
                <c:pt idx="321" formatCode="0.0">
                  <c:v>79.570595362922163</c:v>
                </c:pt>
                <c:pt idx="322" formatCode="0.0">
                  <c:v>79.805486669293089</c:v>
                </c:pt>
                <c:pt idx="323" formatCode="0.0">
                  <c:v>79.817417035455207</c:v>
                </c:pt>
                <c:pt idx="324" formatCode="0.0">
                  <c:v>79.765049278186112</c:v>
                </c:pt>
                <c:pt idx="325" formatCode="0.0">
                  <c:v>80.070260520345087</c:v>
                </c:pt>
                <c:pt idx="326" formatCode="0.0">
                  <c:v>80.659666459837624</c:v>
                </c:pt>
                <c:pt idx="327" formatCode="0.0">
                  <c:v>80.819665794241971</c:v>
                </c:pt>
                <c:pt idx="328" formatCode="0.0">
                  <c:v>80.880533404748917</c:v>
                </c:pt>
                <c:pt idx="330">
                  <c:v>76.900000000000006</c:v>
                </c:pt>
                <c:pt idx="331">
                  <c:v>77.400000000000006</c:v>
                </c:pt>
                <c:pt idx="332">
                  <c:v>77.400000000000006</c:v>
                </c:pt>
                <c:pt idx="333">
                  <c:v>77.8</c:v>
                </c:pt>
                <c:pt idx="334">
                  <c:v>77.7</c:v>
                </c:pt>
                <c:pt idx="335">
                  <c:v>78.2</c:v>
                </c:pt>
                <c:pt idx="336">
                  <c:v>78</c:v>
                </c:pt>
                <c:pt idx="337">
                  <c:v>77.900000000000006</c:v>
                </c:pt>
                <c:pt idx="338">
                  <c:v>78.099999999999994</c:v>
                </c:pt>
                <c:pt idx="339" formatCode="0.0">
                  <c:v>78.227600591793717</c:v>
                </c:pt>
                <c:pt idx="340" formatCode="0.0">
                  <c:v>78.599137469452572</c:v>
                </c:pt>
                <c:pt idx="341" formatCode="0.0">
                  <c:v>79.011588812755193</c:v>
                </c:pt>
                <c:pt idx="342" formatCode="0.0">
                  <c:v>79.411086533748133</c:v>
                </c:pt>
                <c:pt idx="343" formatCode="0.0">
                  <c:v>79.910170651061932</c:v>
                </c:pt>
                <c:pt idx="344" formatCode="0.0">
                  <c:v>80.038820716978094</c:v>
                </c:pt>
                <c:pt idx="345" formatCode="0.0">
                  <c:v>80.35926216408329</c:v>
                </c:pt>
                <c:pt idx="346" formatCode="0.0">
                  <c:v>80.331671169892346</c:v>
                </c:pt>
                <c:pt idx="347" formatCode="0.0">
                  <c:v>80.579099842832221</c:v>
                </c:pt>
                <c:pt idx="348" formatCode="0.0">
                  <c:v>80.399416885488023</c:v>
                </c:pt>
                <c:pt idx="349" formatCode="0.0">
                  <c:v>80.614314313406595</c:v>
                </c:pt>
                <c:pt idx="350" formatCode="0.0">
                  <c:v>80.342081516847742</c:v>
                </c:pt>
                <c:pt idx="352" formatCode="0.0">
                  <c:v>77</c:v>
                </c:pt>
                <c:pt idx="353" formatCode="0.0">
                  <c:v>77.3</c:v>
                </c:pt>
                <c:pt idx="354" formatCode="0.0">
                  <c:v>77.3</c:v>
                </c:pt>
                <c:pt idx="355" formatCode="0.0">
                  <c:v>77.7</c:v>
                </c:pt>
                <c:pt idx="356" formatCode="0.0">
                  <c:v>77.8</c:v>
                </c:pt>
                <c:pt idx="357" formatCode="0.0">
                  <c:v>77.5</c:v>
                </c:pt>
                <c:pt idx="358" formatCode="0.0">
                  <c:v>78.099999999999994</c:v>
                </c:pt>
                <c:pt idx="359" formatCode="0.0">
                  <c:v>77.900000000000006</c:v>
                </c:pt>
                <c:pt idx="360" formatCode="0.0">
                  <c:v>78.5</c:v>
                </c:pt>
                <c:pt idx="361" formatCode="0.0">
                  <c:v>78.277668537343501</c:v>
                </c:pt>
                <c:pt idx="362" formatCode="0.0">
                  <c:v>78.929628592140318</c:v>
                </c:pt>
                <c:pt idx="363" formatCode="0.0">
                  <c:v>79.303368192049803</c:v>
                </c:pt>
                <c:pt idx="364" formatCode="0.0">
                  <c:v>80.001871949572646</c:v>
                </c:pt>
                <c:pt idx="365" formatCode="0.0">
                  <c:v>79.82487163272657</c:v>
                </c:pt>
                <c:pt idx="366" formatCode="0.0">
                  <c:v>79.265265185235549</c:v>
                </c:pt>
                <c:pt idx="367" formatCode="0.0">
                  <c:v>79.092476206935686</c:v>
                </c:pt>
                <c:pt idx="368" formatCode="0.0">
                  <c:v>79.671707066820829</c:v>
                </c:pt>
                <c:pt idx="369" formatCode="0.0">
                  <c:v>80.213544521552208</c:v>
                </c:pt>
                <c:pt idx="370" formatCode="0.0">
                  <c:v>80.646223348237413</c:v>
                </c:pt>
                <c:pt idx="371" formatCode="0.0">
                  <c:v>80.510607686747477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23305984"/>
        <c:axId val="123307904"/>
      </c:lineChart>
      <c:catAx>
        <c:axId val="12330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82711864406779656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0790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23307904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3050847457627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05984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401240951396069"/>
          <c:y val="0.88644067796610171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355932203389831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9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Clack - mannan - shire</c:v>
                  </c:pt>
                  <c:pt idx="44">
                    <c:v>Angus</c:v>
                  </c:pt>
                  <c:pt idx="66">
                    <c:v>Stirling</c:v>
                  </c:pt>
                  <c:pt idx="88">
                    <c:v>Edinburgh City of</c:v>
                  </c:pt>
                  <c:pt idx="110">
                    <c:v>Perth &amp; Kinross</c:v>
                  </c:pt>
                  <c:pt idx="132">
                    <c:v>Aberdeen City</c:v>
                  </c:pt>
                  <c:pt idx="154">
                    <c:v>Orkney Islands</c:v>
                  </c:pt>
                  <c:pt idx="176">
                    <c:v>Highland</c:v>
                  </c:pt>
                  <c:pt idx="198">
                    <c:v>Aberdeen - shire</c:v>
                  </c:pt>
                  <c:pt idx="220">
                    <c:v>Shetland Islands</c:v>
                  </c:pt>
                  <c:pt idx="242">
                    <c:v>Scottish Borders</c:v>
                  </c:pt>
                  <c:pt idx="264">
                    <c:v>Moray</c:v>
                  </c:pt>
                  <c:pt idx="286">
                    <c:v>Eilean Siar</c:v>
                  </c:pt>
                  <c:pt idx="308">
                    <c:v>East Dun - barton - shire</c:v>
                  </c:pt>
                  <c:pt idx="330">
                    <c:v>East Lothian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9 data'!$F$378:$F$749</c:f>
              <c:numCache>
                <c:formatCode>#,##0.0</c:formatCode>
                <c:ptCount val="372"/>
                <c:pt idx="0">
                  <c:v>77.256772842761947</c:v>
                </c:pt>
                <c:pt idx="1">
                  <c:v>77.438892089239289</c:v>
                </c:pt>
                <c:pt idx="2">
                  <c:v>77.555994893030487</c:v>
                </c:pt>
                <c:pt idx="3">
                  <c:v>77.86203245270373</c:v>
                </c:pt>
                <c:pt idx="4">
                  <c:v>77.986696686368973</c:v>
                </c:pt>
                <c:pt idx="5">
                  <c:v>78.155377500023491</c:v>
                </c:pt>
                <c:pt idx="6">
                  <c:v>78.27578678690891</c:v>
                </c:pt>
                <c:pt idx="7">
                  <c:v>78.451844869251232</c:v>
                </c:pt>
                <c:pt idx="8">
                  <c:v>78.667936310961281</c:v>
                </c:pt>
                <c:pt idx="9" formatCode="0.0">
                  <c:v>78.892235297964206</c:v>
                </c:pt>
                <c:pt idx="10" formatCode="0.0">
                  <c:v>78.931952190746955</c:v>
                </c:pt>
                <c:pt idx="11" formatCode="0.0">
                  <c:v>79.077124029682963</c:v>
                </c:pt>
                <c:pt idx="12" formatCode="0.0">
                  <c:v>79.278452448026954</c:v>
                </c:pt>
                <c:pt idx="13" formatCode="0.0">
                  <c:v>79.624743585803955</c:v>
                </c:pt>
                <c:pt idx="14" formatCode="0.0">
                  <c:v>79.805682813263488</c:v>
                </c:pt>
                <c:pt idx="15" formatCode="0.0">
                  <c:v>79.98097096270827</c:v>
                </c:pt>
                <c:pt idx="16" formatCode="0.0">
                  <c:v>80.212843059670092</c:v>
                </c:pt>
                <c:pt idx="17" formatCode="0.0">
                  <c:v>80.492916615029472</c:v>
                </c:pt>
                <c:pt idx="18" formatCode="0.0">
                  <c:v>80.811853116193276</c:v>
                </c:pt>
                <c:pt idx="19" formatCode="0.0">
                  <c:v>80.91663725755825</c:v>
                </c:pt>
                <c:pt idx="20" formatCode="0.0">
                  <c:v>81.050419747159864</c:v>
                </c:pt>
                <c:pt idx="22" formatCode="0.0">
                  <c:v>78.599999999999994</c:v>
                </c:pt>
                <c:pt idx="23" formatCode="0.0">
                  <c:v>78.400000000000006</c:v>
                </c:pt>
                <c:pt idx="24" formatCode="0.0">
                  <c:v>78.400000000000006</c:v>
                </c:pt>
                <c:pt idx="25" formatCode="0.0">
                  <c:v>78.400000000000006</c:v>
                </c:pt>
                <c:pt idx="26" formatCode="0.0">
                  <c:v>78.7</c:v>
                </c:pt>
                <c:pt idx="27" formatCode="0.0">
                  <c:v>79</c:v>
                </c:pt>
                <c:pt idx="28" formatCode="0.0">
                  <c:v>79.8</c:v>
                </c:pt>
                <c:pt idx="29" formatCode="0.0">
                  <c:v>79.400000000000006</c:v>
                </c:pt>
                <c:pt idx="30" formatCode="0.0">
                  <c:v>79.3</c:v>
                </c:pt>
                <c:pt idx="31" formatCode="0.0">
                  <c:v>79.129431152380903</c:v>
                </c:pt>
                <c:pt idx="32" formatCode="0.0">
                  <c:v>79.652192157577218</c:v>
                </c:pt>
                <c:pt idx="33" formatCode="0.0">
                  <c:v>80.225818902134577</c:v>
                </c:pt>
                <c:pt idx="34" formatCode="0.0">
                  <c:v>79.73177722748521</c:v>
                </c:pt>
                <c:pt idx="35" formatCode="0.0">
                  <c:v>79.759422392645533</c:v>
                </c:pt>
                <c:pt idx="36" formatCode="0.0">
                  <c:v>80.433253594026937</c:v>
                </c:pt>
                <c:pt idx="37" formatCode="0.0">
                  <c:v>81.327916344121306</c:v>
                </c:pt>
                <c:pt idx="38" formatCode="0.0">
                  <c:v>81.824611456371201</c:v>
                </c:pt>
                <c:pt idx="39" formatCode="0.0">
                  <c:v>81.478268628066303</c:v>
                </c:pt>
                <c:pt idx="40" formatCode="0.0">
                  <c:v>81.64690173626748</c:v>
                </c:pt>
                <c:pt idx="41" formatCode="0.0">
                  <c:v>81.423633503777211</c:v>
                </c:pt>
                <c:pt idx="42" formatCode="0.0">
                  <c:v>80.75766030012629</c:v>
                </c:pt>
                <c:pt idx="44" formatCode="0.0">
                  <c:v>78.3</c:v>
                </c:pt>
                <c:pt idx="45" formatCode="0.0">
                  <c:v>78.400000000000006</c:v>
                </c:pt>
                <c:pt idx="46" formatCode="0.0">
                  <c:v>78.7</c:v>
                </c:pt>
                <c:pt idx="47" formatCode="0.0">
                  <c:v>79.099999999999994</c:v>
                </c:pt>
                <c:pt idx="48" formatCode="0.0">
                  <c:v>79.3</c:v>
                </c:pt>
                <c:pt idx="49" formatCode="0.0">
                  <c:v>79.7</c:v>
                </c:pt>
                <c:pt idx="50" formatCode="0.0">
                  <c:v>79.3</c:v>
                </c:pt>
                <c:pt idx="51" formatCode="0.0">
                  <c:v>79.3</c:v>
                </c:pt>
                <c:pt idx="52" formatCode="0.0">
                  <c:v>79.5</c:v>
                </c:pt>
                <c:pt idx="53" formatCode="0.0">
                  <c:v>80.36838587289111</c:v>
                </c:pt>
                <c:pt idx="54" formatCode="0.0">
                  <c:v>80.488055466075863</c:v>
                </c:pt>
                <c:pt idx="55" formatCode="0.0">
                  <c:v>80.064011598744514</c:v>
                </c:pt>
                <c:pt idx="56" formatCode="0.0">
                  <c:v>80.114732032115597</c:v>
                </c:pt>
                <c:pt idx="57" formatCode="0.0">
                  <c:v>80.518138629896853</c:v>
                </c:pt>
                <c:pt idx="58" formatCode="0.0">
                  <c:v>81.237557889279259</c:v>
                </c:pt>
                <c:pt idx="59" formatCode="0.0">
                  <c:v>81.445941006767058</c:v>
                </c:pt>
                <c:pt idx="60" formatCode="0.0">
                  <c:v>81.514755468461559</c:v>
                </c:pt>
                <c:pt idx="61" formatCode="0.0">
                  <c:v>81.245112086307927</c:v>
                </c:pt>
                <c:pt idx="62" formatCode="0.0">
                  <c:v>81.576804185629655</c:v>
                </c:pt>
                <c:pt idx="63" formatCode="0.0">
                  <c:v>81.738607593421364</c:v>
                </c:pt>
                <c:pt idx="64" formatCode="0.0">
                  <c:v>82.177862694603675</c:v>
                </c:pt>
                <c:pt idx="66">
                  <c:v>78.5</c:v>
                </c:pt>
                <c:pt idx="67">
                  <c:v>78.900000000000006</c:v>
                </c:pt>
                <c:pt idx="68">
                  <c:v>79.3</c:v>
                </c:pt>
                <c:pt idx="69">
                  <c:v>79</c:v>
                </c:pt>
                <c:pt idx="70">
                  <c:v>79.2</c:v>
                </c:pt>
                <c:pt idx="71">
                  <c:v>79.2</c:v>
                </c:pt>
                <c:pt idx="72">
                  <c:v>79.900000000000006</c:v>
                </c:pt>
                <c:pt idx="73">
                  <c:v>80.2</c:v>
                </c:pt>
                <c:pt idx="74">
                  <c:v>80.099999999999994</c:v>
                </c:pt>
                <c:pt idx="75" formatCode="0.0">
                  <c:v>80.279606835417866</c:v>
                </c:pt>
                <c:pt idx="76" formatCode="0.0">
                  <c:v>79.963852636181059</c:v>
                </c:pt>
                <c:pt idx="77" formatCode="0.0">
                  <c:v>80.490865681954674</c:v>
                </c:pt>
                <c:pt idx="78" formatCode="0.0">
                  <c:v>80.788045883196247</c:v>
                </c:pt>
                <c:pt idx="79" formatCode="0.0">
                  <c:v>81.284399989529859</c:v>
                </c:pt>
                <c:pt idx="80" formatCode="0.0">
                  <c:v>81.552386785493837</c:v>
                </c:pt>
                <c:pt idx="81" formatCode="0.0">
                  <c:v>81.85374782880001</c:v>
                </c:pt>
                <c:pt idx="82" formatCode="0.0">
                  <c:v>82.336521217072203</c:v>
                </c:pt>
                <c:pt idx="83" formatCode="0.0">
                  <c:v>82.41250178952852</c:v>
                </c:pt>
                <c:pt idx="84" formatCode="0.0">
                  <c:v>82.771599379239433</c:v>
                </c:pt>
                <c:pt idx="85" formatCode="0.0">
                  <c:v>82.562918958172872</c:v>
                </c:pt>
                <c:pt idx="86" formatCode="0.0">
                  <c:v>82.831121943526725</c:v>
                </c:pt>
                <c:pt idx="88" formatCode="0.0">
                  <c:v>78.2</c:v>
                </c:pt>
                <c:pt idx="89" formatCode="0.0">
                  <c:v>78.400000000000006</c:v>
                </c:pt>
                <c:pt idx="90" formatCode="0.0">
                  <c:v>78.7</c:v>
                </c:pt>
                <c:pt idx="91" formatCode="0.0">
                  <c:v>78.8</c:v>
                </c:pt>
                <c:pt idx="92" formatCode="0.0">
                  <c:v>79</c:v>
                </c:pt>
                <c:pt idx="93" formatCode="0.0">
                  <c:v>79</c:v>
                </c:pt>
                <c:pt idx="94" formatCode="0.0">
                  <c:v>79.2</c:v>
                </c:pt>
                <c:pt idx="95" formatCode="0.0">
                  <c:v>79.3</c:v>
                </c:pt>
                <c:pt idx="96" formatCode="0.0">
                  <c:v>79.599999999999994</c:v>
                </c:pt>
                <c:pt idx="97" formatCode="0.0">
                  <c:v>79.992540070924534</c:v>
                </c:pt>
                <c:pt idx="98" formatCode="0.0">
                  <c:v>80.393922356000374</c:v>
                </c:pt>
                <c:pt idx="99" formatCode="0.0">
                  <c:v>80.62633239882409</c:v>
                </c:pt>
                <c:pt idx="100" formatCode="0.0">
                  <c:v>80.778641661778138</c:v>
                </c:pt>
                <c:pt idx="101" formatCode="0.0">
                  <c:v>81.080105834040126</c:v>
                </c:pt>
                <c:pt idx="102" formatCode="0.0">
                  <c:v>81.16340650626428</c:v>
                </c:pt>
                <c:pt idx="103" formatCode="0.0">
                  <c:v>81.479773617905877</c:v>
                </c:pt>
                <c:pt idx="104" formatCode="0.0">
                  <c:v>81.538096131010306</c:v>
                </c:pt>
                <c:pt idx="105" formatCode="0.0">
                  <c:v>81.85128674135386</c:v>
                </c:pt>
                <c:pt idx="106" formatCode="0.0">
                  <c:v>81.989760082719513</c:v>
                </c:pt>
                <c:pt idx="107" formatCode="0.0">
                  <c:v>82.162555821826729</c:v>
                </c:pt>
                <c:pt idx="108" formatCode="0.0">
                  <c:v>82.230444518324887</c:v>
                </c:pt>
                <c:pt idx="110">
                  <c:v>78.5</c:v>
                </c:pt>
                <c:pt idx="111">
                  <c:v>78.3</c:v>
                </c:pt>
                <c:pt idx="112">
                  <c:v>78.599999999999994</c:v>
                </c:pt>
                <c:pt idx="113">
                  <c:v>79.099999999999994</c:v>
                </c:pt>
                <c:pt idx="114">
                  <c:v>79.599999999999994</c:v>
                </c:pt>
                <c:pt idx="115">
                  <c:v>79.7</c:v>
                </c:pt>
                <c:pt idx="116">
                  <c:v>80</c:v>
                </c:pt>
                <c:pt idx="117">
                  <c:v>80.7</c:v>
                </c:pt>
                <c:pt idx="118">
                  <c:v>81.2</c:v>
                </c:pt>
                <c:pt idx="119" formatCode="0.0">
                  <c:v>81.210249385258763</c:v>
                </c:pt>
                <c:pt idx="120" formatCode="0.0">
                  <c:v>80.550759869139782</c:v>
                </c:pt>
                <c:pt idx="121" formatCode="0.0">
                  <c:v>80.668773932077315</c:v>
                </c:pt>
                <c:pt idx="122" formatCode="0.0">
                  <c:v>81.040357525225645</c:v>
                </c:pt>
                <c:pt idx="123" formatCode="0.0">
                  <c:v>81.608561217911642</c:v>
                </c:pt>
                <c:pt idx="124" formatCode="0.0">
                  <c:v>81.686544250674004</c:v>
                </c:pt>
                <c:pt idx="125" formatCode="0.0">
                  <c:v>81.950761422189686</c:v>
                </c:pt>
                <c:pt idx="126" formatCode="0.0">
                  <c:v>82.243191622186117</c:v>
                </c:pt>
                <c:pt idx="127" formatCode="0.0">
                  <c:v>82.765943982352937</c:v>
                </c:pt>
                <c:pt idx="128" formatCode="0.0">
                  <c:v>83.157284891075349</c:v>
                </c:pt>
                <c:pt idx="129" formatCode="0.0">
                  <c:v>83.322589292412758</c:v>
                </c:pt>
                <c:pt idx="130" formatCode="0.0">
                  <c:v>83.254130569907119</c:v>
                </c:pt>
                <c:pt idx="132" formatCode="0.0">
                  <c:v>78.5</c:v>
                </c:pt>
                <c:pt idx="133" formatCode="0.0">
                  <c:v>78.5</c:v>
                </c:pt>
                <c:pt idx="134" formatCode="0.0">
                  <c:v>78.400000000000006</c:v>
                </c:pt>
                <c:pt idx="135" formatCode="0.0">
                  <c:v>79.2</c:v>
                </c:pt>
                <c:pt idx="136" formatCode="0.0">
                  <c:v>79.400000000000006</c:v>
                </c:pt>
                <c:pt idx="137" formatCode="0.0">
                  <c:v>79.8</c:v>
                </c:pt>
                <c:pt idx="138" formatCode="0.0">
                  <c:v>79.7</c:v>
                </c:pt>
                <c:pt idx="139" formatCode="0.0">
                  <c:v>79.599999999999994</c:v>
                </c:pt>
                <c:pt idx="140" formatCode="0.0">
                  <c:v>79.8</c:v>
                </c:pt>
                <c:pt idx="141" formatCode="0.0">
                  <c:v>80.064532227841823</c:v>
                </c:pt>
                <c:pt idx="142" formatCode="0.0">
                  <c:v>80.424380933601455</c:v>
                </c:pt>
                <c:pt idx="143" formatCode="0.0">
                  <c:v>80.373969218339028</c:v>
                </c:pt>
                <c:pt idx="144" formatCode="0.0">
                  <c:v>80.391597664707987</c:v>
                </c:pt>
                <c:pt idx="145" formatCode="0.0">
                  <c:v>80.598609752673283</c:v>
                </c:pt>
                <c:pt idx="146" formatCode="0.0">
                  <c:v>80.694196920615198</c:v>
                </c:pt>
                <c:pt idx="147" formatCode="0.0">
                  <c:v>80.835233784276056</c:v>
                </c:pt>
                <c:pt idx="148" formatCode="0.0">
                  <c:v>81.069515670566489</c:v>
                </c:pt>
                <c:pt idx="149" formatCode="0.0">
                  <c:v>81.308687605367439</c:v>
                </c:pt>
                <c:pt idx="150" formatCode="0.0">
                  <c:v>81.620898735525159</c:v>
                </c:pt>
                <c:pt idx="151" formatCode="0.0">
                  <c:v>81.615431264615225</c:v>
                </c:pt>
                <c:pt idx="152" formatCode="0.0">
                  <c:v>81.78709951213213</c:v>
                </c:pt>
                <c:pt idx="154">
                  <c:v>79.599999999999994</c:v>
                </c:pt>
                <c:pt idx="155">
                  <c:v>79.599999999999994</c:v>
                </c:pt>
                <c:pt idx="156">
                  <c:v>80.5</c:v>
                </c:pt>
                <c:pt idx="157">
                  <c:v>81.2</c:v>
                </c:pt>
                <c:pt idx="158">
                  <c:v>80.7</c:v>
                </c:pt>
                <c:pt idx="159">
                  <c:v>80.400000000000006</c:v>
                </c:pt>
                <c:pt idx="160">
                  <c:v>81.099999999999994</c:v>
                </c:pt>
                <c:pt idx="161">
                  <c:v>82.9</c:v>
                </c:pt>
                <c:pt idx="162">
                  <c:v>83.3</c:v>
                </c:pt>
                <c:pt idx="163" formatCode="0.0">
                  <c:v>82.967111173076944</c:v>
                </c:pt>
                <c:pt idx="164" formatCode="0.0">
                  <c:v>82.437262124466599</c:v>
                </c:pt>
                <c:pt idx="165" formatCode="0.0">
                  <c:v>81.999657583015974</c:v>
                </c:pt>
                <c:pt idx="166" formatCode="0.0">
                  <c:v>82.954988080305412</c:v>
                </c:pt>
                <c:pt idx="167" formatCode="0.0">
                  <c:v>82.583998514403362</c:v>
                </c:pt>
                <c:pt idx="168" formatCode="0.0">
                  <c:v>82.912826671553148</c:v>
                </c:pt>
                <c:pt idx="169" formatCode="0.0">
                  <c:v>82.768009531964594</c:v>
                </c:pt>
                <c:pt idx="170" formatCode="0.0">
                  <c:v>83.140681678269914</c:v>
                </c:pt>
                <c:pt idx="171" formatCode="0.0">
                  <c:v>83.05480370461494</c:v>
                </c:pt>
                <c:pt idx="172" formatCode="0.0">
                  <c:v>82.94893060227642</c:v>
                </c:pt>
                <c:pt idx="173" formatCode="0.0">
                  <c:v>83.108543124195535</c:v>
                </c:pt>
                <c:pt idx="174" formatCode="0.0">
                  <c:v>83.669022754823644</c:v>
                </c:pt>
                <c:pt idx="176">
                  <c:v>78.900000000000006</c:v>
                </c:pt>
                <c:pt idx="177">
                  <c:v>79.2</c:v>
                </c:pt>
                <c:pt idx="178">
                  <c:v>78.8</c:v>
                </c:pt>
                <c:pt idx="179">
                  <c:v>79.2</c:v>
                </c:pt>
                <c:pt idx="180">
                  <c:v>79.099999999999994</c:v>
                </c:pt>
                <c:pt idx="181">
                  <c:v>79.5</c:v>
                </c:pt>
                <c:pt idx="182">
                  <c:v>79.5</c:v>
                </c:pt>
                <c:pt idx="183">
                  <c:v>79.7</c:v>
                </c:pt>
                <c:pt idx="184">
                  <c:v>79.8</c:v>
                </c:pt>
                <c:pt idx="185" formatCode="0.0">
                  <c:v>79.679520522956693</c:v>
                </c:pt>
                <c:pt idx="186" formatCode="0.0">
                  <c:v>79.846506561646265</c:v>
                </c:pt>
                <c:pt idx="187" formatCode="0.0">
                  <c:v>80.198280682738641</c:v>
                </c:pt>
                <c:pt idx="188" formatCode="0.0">
                  <c:v>80.741561024798585</c:v>
                </c:pt>
                <c:pt idx="189" formatCode="0.0">
                  <c:v>81.051203064839072</c:v>
                </c:pt>
                <c:pt idx="190" formatCode="0.0">
                  <c:v>81.065340419675678</c:v>
                </c:pt>
                <c:pt idx="191" formatCode="0.0">
                  <c:v>81.34753044250354</c:v>
                </c:pt>
                <c:pt idx="192" formatCode="0.0">
                  <c:v>81.731971519912364</c:v>
                </c:pt>
                <c:pt idx="193" formatCode="0.0">
                  <c:v>82.09167193506876</c:v>
                </c:pt>
                <c:pt idx="194" formatCode="0.0">
                  <c:v>82.067135830657904</c:v>
                </c:pt>
                <c:pt idx="195" formatCode="0.0">
                  <c:v>82.313770894032402</c:v>
                </c:pt>
                <c:pt idx="196" formatCode="0.0">
                  <c:v>82.641378600857763</c:v>
                </c:pt>
                <c:pt idx="198" formatCode="0.0">
                  <c:v>78.900000000000006</c:v>
                </c:pt>
                <c:pt idx="199" formatCode="0.0">
                  <c:v>79.099999999999994</c:v>
                </c:pt>
                <c:pt idx="200" formatCode="0.0">
                  <c:v>79.400000000000006</c:v>
                </c:pt>
                <c:pt idx="201" formatCode="0.0">
                  <c:v>80.3</c:v>
                </c:pt>
                <c:pt idx="202" formatCode="0.0">
                  <c:v>80.599999999999994</c:v>
                </c:pt>
                <c:pt idx="203" formatCode="0.0">
                  <c:v>80.7</c:v>
                </c:pt>
                <c:pt idx="204" formatCode="0.0">
                  <c:v>80.400000000000006</c:v>
                </c:pt>
                <c:pt idx="205" formatCode="0.0">
                  <c:v>80.599999999999994</c:v>
                </c:pt>
                <c:pt idx="206" formatCode="0.0">
                  <c:v>80.8</c:v>
                </c:pt>
                <c:pt idx="207" formatCode="0.0">
                  <c:v>81.160123201584113</c:v>
                </c:pt>
                <c:pt idx="208" formatCode="0.0">
                  <c:v>81.177894703547082</c:v>
                </c:pt>
                <c:pt idx="209" formatCode="0.0">
                  <c:v>81.180640579405676</c:v>
                </c:pt>
                <c:pt idx="210" formatCode="0.0">
                  <c:v>81.375309457994391</c:v>
                </c:pt>
                <c:pt idx="211" formatCode="0.0">
                  <c:v>81.524346555628284</c:v>
                </c:pt>
                <c:pt idx="212" formatCode="0.0">
                  <c:v>81.68026145276869</c:v>
                </c:pt>
                <c:pt idx="213" formatCode="0.0">
                  <c:v>81.554126763573493</c:v>
                </c:pt>
                <c:pt idx="214" formatCode="0.0">
                  <c:v>81.808747039223718</c:v>
                </c:pt>
                <c:pt idx="215" formatCode="0.0">
                  <c:v>82.047254228281375</c:v>
                </c:pt>
                <c:pt idx="216" formatCode="0.0">
                  <c:v>82.464466401404351</c:v>
                </c:pt>
                <c:pt idx="217" formatCode="0.0">
                  <c:v>82.447451122591787</c:v>
                </c:pt>
                <c:pt idx="218" formatCode="0.0">
                  <c:v>82.569154152091656</c:v>
                </c:pt>
                <c:pt idx="220">
                  <c:v>79.900000000000006</c:v>
                </c:pt>
                <c:pt idx="221">
                  <c:v>79.099999999999994</c:v>
                </c:pt>
                <c:pt idx="222">
                  <c:v>79.900000000000006</c:v>
                </c:pt>
                <c:pt idx="223">
                  <c:v>80.5</c:v>
                </c:pt>
                <c:pt idx="224">
                  <c:v>81.400000000000006</c:v>
                </c:pt>
                <c:pt idx="225">
                  <c:v>80.900000000000006</c:v>
                </c:pt>
                <c:pt idx="226">
                  <c:v>81.2</c:v>
                </c:pt>
                <c:pt idx="227">
                  <c:v>82.2</c:v>
                </c:pt>
                <c:pt idx="228">
                  <c:v>82.5</c:v>
                </c:pt>
                <c:pt idx="229" formatCode="0.0">
                  <c:v>82.709794220760941</c:v>
                </c:pt>
                <c:pt idx="230" formatCode="0.0">
                  <c:v>81.927586985794278</c:v>
                </c:pt>
                <c:pt idx="231" formatCode="0.0">
                  <c:v>81.651433601552839</c:v>
                </c:pt>
                <c:pt idx="232" formatCode="0.0">
                  <c:v>82.504704279618295</c:v>
                </c:pt>
                <c:pt idx="233" formatCode="0.0">
                  <c:v>83.056521038275079</c:v>
                </c:pt>
                <c:pt idx="234" formatCode="0.0">
                  <c:v>84.050272758190914</c:v>
                </c:pt>
                <c:pt idx="235" formatCode="0.0">
                  <c:v>83.121296890863178</c:v>
                </c:pt>
                <c:pt idx="236" formatCode="0.0">
                  <c:v>83.455907735391307</c:v>
                </c:pt>
                <c:pt idx="237" formatCode="0.0">
                  <c:v>82.340934287594351</c:v>
                </c:pt>
                <c:pt idx="238" formatCode="0.0">
                  <c:v>82.29021024137738</c:v>
                </c:pt>
                <c:pt idx="239" formatCode="0.0">
                  <c:v>82.568034417667945</c:v>
                </c:pt>
                <c:pt idx="240" formatCode="0.0">
                  <c:v>83.631337414234835</c:v>
                </c:pt>
                <c:pt idx="242">
                  <c:v>79.3</c:v>
                </c:pt>
                <c:pt idx="243">
                  <c:v>79.599999999999994</c:v>
                </c:pt>
                <c:pt idx="244">
                  <c:v>79.5</c:v>
                </c:pt>
                <c:pt idx="245">
                  <c:v>79.8</c:v>
                </c:pt>
                <c:pt idx="246">
                  <c:v>79.900000000000006</c:v>
                </c:pt>
                <c:pt idx="247">
                  <c:v>80.099999999999994</c:v>
                </c:pt>
                <c:pt idx="248">
                  <c:v>80.099999999999994</c:v>
                </c:pt>
                <c:pt idx="249">
                  <c:v>80.5</c:v>
                </c:pt>
                <c:pt idx="250">
                  <c:v>80.7</c:v>
                </c:pt>
                <c:pt idx="251" formatCode="0.0">
                  <c:v>80.873808787667002</c:v>
                </c:pt>
                <c:pt idx="252" formatCode="0.0">
                  <c:v>80.395689256208172</c:v>
                </c:pt>
                <c:pt idx="253" formatCode="0.0">
                  <c:v>80.467161755140296</c:v>
                </c:pt>
                <c:pt idx="254" formatCode="0.0">
                  <c:v>80.650306810096183</c:v>
                </c:pt>
                <c:pt idx="255" formatCode="0.0">
                  <c:v>81.201784726358056</c:v>
                </c:pt>
                <c:pt idx="256" formatCode="0.0">
                  <c:v>81.506506104836689</c:v>
                </c:pt>
                <c:pt idx="257" formatCode="0.0">
                  <c:v>81.621223452023997</c:v>
                </c:pt>
                <c:pt idx="258" formatCode="0.0">
                  <c:v>82.037964618924036</c:v>
                </c:pt>
                <c:pt idx="259" formatCode="0.0">
                  <c:v>82.201517334661546</c:v>
                </c:pt>
                <c:pt idx="260" formatCode="0.0">
                  <c:v>82.674358233932395</c:v>
                </c:pt>
                <c:pt idx="261" formatCode="0.0">
                  <c:v>82.52972949743922</c:v>
                </c:pt>
                <c:pt idx="262" formatCode="0.0">
                  <c:v>82.955723347256779</c:v>
                </c:pt>
                <c:pt idx="264">
                  <c:v>79.3</c:v>
                </c:pt>
                <c:pt idx="265">
                  <c:v>79.099999999999994</c:v>
                </c:pt>
                <c:pt idx="266">
                  <c:v>79.099999999999994</c:v>
                </c:pt>
                <c:pt idx="267">
                  <c:v>79.5</c:v>
                </c:pt>
                <c:pt idx="268">
                  <c:v>80.099999999999994</c:v>
                </c:pt>
                <c:pt idx="269">
                  <c:v>80.599999999999994</c:v>
                </c:pt>
                <c:pt idx="270">
                  <c:v>80.099999999999994</c:v>
                </c:pt>
                <c:pt idx="271">
                  <c:v>80</c:v>
                </c:pt>
                <c:pt idx="272">
                  <c:v>80</c:v>
                </c:pt>
                <c:pt idx="273" formatCode="0.0">
                  <c:v>80.623944028232188</c:v>
                </c:pt>
                <c:pt idx="274" formatCode="0.0">
                  <c:v>80.816792837028814</c:v>
                </c:pt>
                <c:pt idx="275" formatCode="0.0">
                  <c:v>80.810099057743216</c:v>
                </c:pt>
                <c:pt idx="276" formatCode="0.0">
                  <c:v>80.853407246288455</c:v>
                </c:pt>
                <c:pt idx="277" formatCode="0.0">
                  <c:v>80.75512461760745</c:v>
                </c:pt>
                <c:pt idx="278" formatCode="0.0">
                  <c:v>81.109250135902229</c:v>
                </c:pt>
                <c:pt idx="279" formatCode="0.0">
                  <c:v>81.334646085561971</c:v>
                </c:pt>
                <c:pt idx="280" formatCode="0.0">
                  <c:v>81.944587945484798</c:v>
                </c:pt>
                <c:pt idx="281" formatCode="0.0">
                  <c:v>82.323918299370277</c:v>
                </c:pt>
                <c:pt idx="282" formatCode="0.0">
                  <c:v>82.586835570501236</c:v>
                </c:pt>
                <c:pt idx="283" formatCode="0.0">
                  <c:v>82.359420513455149</c:v>
                </c:pt>
                <c:pt idx="284" formatCode="0.0">
                  <c:v>82.289691245382002</c:v>
                </c:pt>
                <c:pt idx="286" formatCode="0.0">
                  <c:v>80</c:v>
                </c:pt>
                <c:pt idx="287" formatCode="0.0">
                  <c:v>79.7</c:v>
                </c:pt>
                <c:pt idx="288" formatCode="0.0">
                  <c:v>79.400000000000006</c:v>
                </c:pt>
                <c:pt idx="289" formatCode="0.0">
                  <c:v>79.900000000000006</c:v>
                </c:pt>
                <c:pt idx="290" formatCode="0.0">
                  <c:v>79.900000000000006</c:v>
                </c:pt>
                <c:pt idx="291" formatCode="0.0">
                  <c:v>80.099999999999994</c:v>
                </c:pt>
                <c:pt idx="292" formatCode="0.0">
                  <c:v>80.8</c:v>
                </c:pt>
                <c:pt idx="293" formatCode="0.0">
                  <c:v>81.400000000000006</c:v>
                </c:pt>
                <c:pt idx="294" formatCode="0.0">
                  <c:v>81.400000000000006</c:v>
                </c:pt>
                <c:pt idx="295" formatCode="0.0">
                  <c:v>81.316507878268055</c:v>
                </c:pt>
                <c:pt idx="296" formatCode="0.0">
                  <c:v>81.090410616251916</c:v>
                </c:pt>
                <c:pt idx="297" formatCode="0.0">
                  <c:v>81.323454667383217</c:v>
                </c:pt>
                <c:pt idx="298" formatCode="0.0">
                  <c:v>81.043437833982949</c:v>
                </c:pt>
                <c:pt idx="299" formatCode="0.0">
                  <c:v>81.421433581201867</c:v>
                </c:pt>
                <c:pt idx="300" formatCode="0.0">
                  <c:v>81.619392643147222</c:v>
                </c:pt>
                <c:pt idx="301" formatCode="0.0">
                  <c:v>82.719381070719521</c:v>
                </c:pt>
                <c:pt idx="302" formatCode="0.0">
                  <c:v>83.393726116136378</c:v>
                </c:pt>
                <c:pt idx="303" formatCode="0.0">
                  <c:v>83.534123670030894</c:v>
                </c:pt>
                <c:pt idx="304" formatCode="0.0">
                  <c:v>82.275029158456945</c:v>
                </c:pt>
                <c:pt idx="305" formatCode="0.0">
                  <c:v>81.824887668622807</c:v>
                </c:pt>
                <c:pt idx="306" formatCode="0.0">
                  <c:v>81.9200295059767</c:v>
                </c:pt>
                <c:pt idx="308" formatCode="0.0">
                  <c:v>79.400000000000006</c:v>
                </c:pt>
                <c:pt idx="309" formatCode="0.0">
                  <c:v>79.3</c:v>
                </c:pt>
                <c:pt idx="310" formatCode="0.0">
                  <c:v>79.400000000000006</c:v>
                </c:pt>
                <c:pt idx="311" formatCode="0.0">
                  <c:v>79.599999999999994</c:v>
                </c:pt>
                <c:pt idx="312" formatCode="0.0">
                  <c:v>79.8</c:v>
                </c:pt>
                <c:pt idx="313" formatCode="0.0">
                  <c:v>80.099999999999994</c:v>
                </c:pt>
                <c:pt idx="314" formatCode="0.0">
                  <c:v>80.099999999999994</c:v>
                </c:pt>
                <c:pt idx="315" formatCode="0.0">
                  <c:v>80.7</c:v>
                </c:pt>
                <c:pt idx="316" formatCode="0.0">
                  <c:v>80.900000000000006</c:v>
                </c:pt>
                <c:pt idx="317" formatCode="0.0">
                  <c:v>81.137275781125666</c:v>
                </c:pt>
                <c:pt idx="318" formatCode="0.0">
                  <c:v>81.053171470299972</c:v>
                </c:pt>
                <c:pt idx="319" formatCode="0.0">
                  <c:v>81.020310446413916</c:v>
                </c:pt>
                <c:pt idx="320" formatCode="0.0">
                  <c:v>81.714890642168385</c:v>
                </c:pt>
                <c:pt idx="321" formatCode="0.0">
                  <c:v>82.201352102434967</c:v>
                </c:pt>
                <c:pt idx="322" formatCode="0.0">
                  <c:v>82.920425274115388</c:v>
                </c:pt>
                <c:pt idx="323" formatCode="0.0">
                  <c:v>82.976001589637704</c:v>
                </c:pt>
                <c:pt idx="324" formatCode="0.0">
                  <c:v>83.477159125983206</c:v>
                </c:pt>
                <c:pt idx="325" formatCode="0.0">
                  <c:v>83.145765505159815</c:v>
                </c:pt>
                <c:pt idx="326" formatCode="0.0">
                  <c:v>83.769561818871082</c:v>
                </c:pt>
                <c:pt idx="327" formatCode="0.0">
                  <c:v>84.056592939301666</c:v>
                </c:pt>
                <c:pt idx="328" formatCode="0.0">
                  <c:v>84.397265606846886</c:v>
                </c:pt>
                <c:pt idx="330" formatCode="0.0">
                  <c:v>79.5</c:v>
                </c:pt>
                <c:pt idx="331" formatCode="0.0">
                  <c:v>79.400000000000006</c:v>
                </c:pt>
                <c:pt idx="332" formatCode="0.0">
                  <c:v>79.3</c:v>
                </c:pt>
                <c:pt idx="333" formatCode="0.0">
                  <c:v>79.3</c:v>
                </c:pt>
                <c:pt idx="334" formatCode="0.0">
                  <c:v>79.400000000000006</c:v>
                </c:pt>
                <c:pt idx="335" formatCode="0.0">
                  <c:v>79.599999999999994</c:v>
                </c:pt>
                <c:pt idx="336" formatCode="0.0">
                  <c:v>80.099999999999994</c:v>
                </c:pt>
                <c:pt idx="337" formatCode="0.0">
                  <c:v>80.099999999999994</c:v>
                </c:pt>
                <c:pt idx="338" formatCode="0.0">
                  <c:v>80.400000000000006</c:v>
                </c:pt>
                <c:pt idx="339" formatCode="0.0">
                  <c:v>80.526203552606091</c:v>
                </c:pt>
                <c:pt idx="340" formatCode="0.0">
                  <c:v>80.694744030433739</c:v>
                </c:pt>
                <c:pt idx="341" formatCode="0.0">
                  <c:v>80.677374618466288</c:v>
                </c:pt>
                <c:pt idx="342" formatCode="0.0">
                  <c:v>80.734427159614498</c:v>
                </c:pt>
                <c:pt idx="343" formatCode="0.0">
                  <c:v>81.386160000636707</c:v>
                </c:pt>
                <c:pt idx="344" formatCode="0.0">
                  <c:v>81.671253557843741</c:v>
                </c:pt>
                <c:pt idx="345" formatCode="0.0">
                  <c:v>81.915460022740447</c:v>
                </c:pt>
                <c:pt idx="346" formatCode="0.0">
                  <c:v>81.834831049540142</c:v>
                </c:pt>
                <c:pt idx="347" formatCode="0.0">
                  <c:v>81.792506389869828</c:v>
                </c:pt>
                <c:pt idx="348" formatCode="0.0">
                  <c:v>81.925024491608028</c:v>
                </c:pt>
                <c:pt idx="349" formatCode="0.0">
                  <c:v>82.114399083451843</c:v>
                </c:pt>
                <c:pt idx="350" formatCode="0.0">
                  <c:v>82.257199092020002</c:v>
                </c:pt>
                <c:pt idx="352" formatCode="0.0">
                  <c:v>80</c:v>
                </c:pt>
                <c:pt idx="353" formatCode="0.0">
                  <c:v>80.2</c:v>
                </c:pt>
                <c:pt idx="354" formatCode="0.0">
                  <c:v>80.099999999999994</c:v>
                </c:pt>
                <c:pt idx="355" formatCode="0.0">
                  <c:v>80.2</c:v>
                </c:pt>
                <c:pt idx="356" formatCode="0.0">
                  <c:v>80.400000000000006</c:v>
                </c:pt>
                <c:pt idx="357" formatCode="0.0">
                  <c:v>80.900000000000006</c:v>
                </c:pt>
                <c:pt idx="358" formatCode="0.0">
                  <c:v>81.3</c:v>
                </c:pt>
                <c:pt idx="359" formatCode="0.0">
                  <c:v>81.400000000000006</c:v>
                </c:pt>
                <c:pt idx="360" formatCode="0.0">
                  <c:v>81.8</c:v>
                </c:pt>
                <c:pt idx="361" formatCode="0.0">
                  <c:v>81.976281568643103</c:v>
                </c:pt>
                <c:pt idx="362" formatCode="0.0">
                  <c:v>81.743912409408608</c:v>
                </c:pt>
                <c:pt idx="363" formatCode="0.0">
                  <c:v>81.237623705874242</c:v>
                </c:pt>
                <c:pt idx="364" formatCode="0.0">
                  <c:v>81.71521020205634</c:v>
                </c:pt>
                <c:pt idx="365" formatCode="0.0">
                  <c:v>82.553240065461267</c:v>
                </c:pt>
                <c:pt idx="366" formatCode="0.0">
                  <c:v>83.153162534665384</c:v>
                </c:pt>
                <c:pt idx="367" formatCode="0.0">
                  <c:v>82.684392032933502</c:v>
                </c:pt>
                <c:pt idx="368" formatCode="0.0">
                  <c:v>82.766156382901457</c:v>
                </c:pt>
                <c:pt idx="369" formatCode="0.0">
                  <c:v>83.026128235663904</c:v>
                </c:pt>
                <c:pt idx="370" formatCode="0.0">
                  <c:v>83.747943649211379</c:v>
                </c:pt>
                <c:pt idx="371" formatCode="0.0">
                  <c:v>83.530232459554796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9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Clack - mannan - shire</c:v>
                  </c:pt>
                  <c:pt idx="44">
                    <c:v>Angus</c:v>
                  </c:pt>
                  <c:pt idx="66">
                    <c:v>Stirling</c:v>
                  </c:pt>
                  <c:pt idx="88">
                    <c:v>Edinburgh City of</c:v>
                  </c:pt>
                  <c:pt idx="110">
                    <c:v>Perth &amp; Kinross</c:v>
                  </c:pt>
                  <c:pt idx="132">
                    <c:v>Aberdeen City</c:v>
                  </c:pt>
                  <c:pt idx="154">
                    <c:v>Orkney Islands</c:v>
                  </c:pt>
                  <c:pt idx="176">
                    <c:v>Highland</c:v>
                  </c:pt>
                  <c:pt idx="198">
                    <c:v>Aberdeen - shire</c:v>
                  </c:pt>
                  <c:pt idx="220">
                    <c:v>Shetland Islands</c:v>
                  </c:pt>
                  <c:pt idx="242">
                    <c:v>Scottish Borders</c:v>
                  </c:pt>
                  <c:pt idx="264">
                    <c:v>Moray</c:v>
                  </c:pt>
                  <c:pt idx="286">
                    <c:v>Eilean Siar</c:v>
                  </c:pt>
                  <c:pt idx="308">
                    <c:v>East Dun - barton - shire</c:v>
                  </c:pt>
                  <c:pt idx="330">
                    <c:v>East Lothian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9 data'!$D$378:$D$749</c:f>
              <c:numCache>
                <c:formatCode>#,##0.0</c:formatCode>
                <c:ptCount val="372"/>
                <c:pt idx="0">
                  <c:v>77.165748365677743</c:v>
                </c:pt>
                <c:pt idx="1">
                  <c:v>77.348182388918943</c:v>
                </c:pt>
                <c:pt idx="2">
                  <c:v>77.465322560003898</c:v>
                </c:pt>
                <c:pt idx="3">
                  <c:v>77.770774379494753</c:v>
                </c:pt>
                <c:pt idx="4">
                  <c:v>77.895818203660212</c:v>
                </c:pt>
                <c:pt idx="5">
                  <c:v>78.064704530121503</c:v>
                </c:pt>
                <c:pt idx="6">
                  <c:v>78.18610901420044</c:v>
                </c:pt>
                <c:pt idx="7">
                  <c:v>78.361708459025294</c:v>
                </c:pt>
                <c:pt idx="8">
                  <c:v>78.577499633253979</c:v>
                </c:pt>
                <c:pt idx="9" formatCode="0.0">
                  <c:v>78.801333609130367</c:v>
                </c:pt>
                <c:pt idx="10" formatCode="0.0">
                  <c:v>78.841498415839794</c:v>
                </c:pt>
                <c:pt idx="11" formatCode="0.0">
                  <c:v>78.987733198825183</c:v>
                </c:pt>
                <c:pt idx="12" formatCode="0.0">
                  <c:v>79.18909812570439</c:v>
                </c:pt>
                <c:pt idx="13" formatCode="0.0">
                  <c:v>79.535780995547555</c:v>
                </c:pt>
                <c:pt idx="14" formatCode="0.0">
                  <c:v>79.716714091877094</c:v>
                </c:pt>
                <c:pt idx="15" formatCode="0.0">
                  <c:v>79.892936759285931</c:v>
                </c:pt>
                <c:pt idx="16" formatCode="0.0">
                  <c:v>80.125312377844708</c:v>
                </c:pt>
                <c:pt idx="17" formatCode="0.0">
                  <c:v>80.406034349239306</c:v>
                </c:pt>
                <c:pt idx="18" formatCode="0.0">
                  <c:v>80.725187897096689</c:v>
                </c:pt>
                <c:pt idx="19" formatCode="0.0">
                  <c:v>80.831149113552243</c:v>
                </c:pt>
                <c:pt idx="20" formatCode="0.0">
                  <c:v>80.96573740463667</c:v>
                </c:pt>
                <c:pt idx="22" formatCode="0.0">
                  <c:v>77.691853823255471</c:v>
                </c:pt>
                <c:pt idx="23" formatCode="0.0">
                  <c:v>77.494735778254665</c:v>
                </c:pt>
                <c:pt idx="24" formatCode="0.0">
                  <c:v>77.40279887219333</c:v>
                </c:pt>
                <c:pt idx="25" formatCode="0.0">
                  <c:v>77.418678431363659</c:v>
                </c:pt>
                <c:pt idx="26" formatCode="0.0">
                  <c:v>77.73369320818729</c:v>
                </c:pt>
                <c:pt idx="27" formatCode="0.0">
                  <c:v>78.108141565186742</c:v>
                </c:pt>
                <c:pt idx="28" formatCode="0.0">
                  <c:v>78.991765337681841</c:v>
                </c:pt>
                <c:pt idx="29" formatCode="0.0">
                  <c:v>78.459382126367828</c:v>
                </c:pt>
                <c:pt idx="30" formatCode="0.0">
                  <c:v>78.336870141584782</c:v>
                </c:pt>
                <c:pt idx="31" formatCode="0.0">
                  <c:v>78.159509260924168</c:v>
                </c:pt>
                <c:pt idx="32" formatCode="0.0">
                  <c:v>78.671250216426884</c:v>
                </c:pt>
                <c:pt idx="33" formatCode="0.0">
                  <c:v>79.275430244394855</c:v>
                </c:pt>
                <c:pt idx="34" formatCode="0.0">
                  <c:v>78.73338588045236</c:v>
                </c:pt>
                <c:pt idx="35" formatCode="0.0">
                  <c:v>78.817686578111193</c:v>
                </c:pt>
                <c:pt idx="36" formatCode="0.0">
                  <c:v>79.50365223995172</c:v>
                </c:pt>
                <c:pt idx="37" formatCode="0.0">
                  <c:v>80.473984107628851</c:v>
                </c:pt>
                <c:pt idx="38" formatCode="0.0">
                  <c:v>80.978541806123459</c:v>
                </c:pt>
                <c:pt idx="39" formatCode="0.0">
                  <c:v>80.633480987867628</c:v>
                </c:pt>
                <c:pt idx="40" formatCode="0.0">
                  <c:v>80.771734152886765</c:v>
                </c:pt>
                <c:pt idx="41" formatCode="0.0">
                  <c:v>80.568780974391174</c:v>
                </c:pt>
                <c:pt idx="42" formatCode="0.0">
                  <c:v>79.905538835026249</c:v>
                </c:pt>
                <c:pt idx="44" formatCode="0.0">
                  <c:v>77.720998868362571</c:v>
                </c:pt>
                <c:pt idx="45" formatCode="0.0">
                  <c:v>77.792997893261372</c:v>
                </c:pt>
                <c:pt idx="46" formatCode="0.0">
                  <c:v>78.09923558574377</c:v>
                </c:pt>
                <c:pt idx="47" formatCode="0.0">
                  <c:v>78.490576879135403</c:v>
                </c:pt>
                <c:pt idx="48" formatCode="0.0">
                  <c:v>78.756638213308392</c:v>
                </c:pt>
                <c:pt idx="49" formatCode="0.0">
                  <c:v>79.113002721578113</c:v>
                </c:pt>
                <c:pt idx="50" formatCode="0.0">
                  <c:v>78.667340263743256</c:v>
                </c:pt>
                <c:pt idx="51" formatCode="0.0">
                  <c:v>78.676207835441062</c:v>
                </c:pt>
                <c:pt idx="52" formatCode="0.0">
                  <c:v>78.947270599386158</c:v>
                </c:pt>
                <c:pt idx="53" formatCode="0.0">
                  <c:v>79.809382964939147</c:v>
                </c:pt>
                <c:pt idx="54" formatCode="0.0">
                  <c:v>79.931006761326486</c:v>
                </c:pt>
                <c:pt idx="55" formatCode="0.0">
                  <c:v>79.459396063959602</c:v>
                </c:pt>
                <c:pt idx="56" formatCode="0.0">
                  <c:v>79.479880737425503</c:v>
                </c:pt>
                <c:pt idx="57" formatCode="0.0">
                  <c:v>79.876682660859402</c:v>
                </c:pt>
                <c:pt idx="58" formatCode="0.0">
                  <c:v>80.647748617302938</c:v>
                </c:pt>
                <c:pt idx="59" formatCode="0.0">
                  <c:v>80.878772036228355</c:v>
                </c:pt>
                <c:pt idx="60" formatCode="0.0">
                  <c:v>80.919932573132769</c:v>
                </c:pt>
                <c:pt idx="61" formatCode="0.0">
                  <c:v>80.619175499162083</c:v>
                </c:pt>
                <c:pt idx="62" formatCode="0.0">
                  <c:v>80.924086274050012</c:v>
                </c:pt>
                <c:pt idx="63" formatCode="0.0">
                  <c:v>81.101281075324394</c:v>
                </c:pt>
                <c:pt idx="64" formatCode="0.0">
                  <c:v>81.561446144304085</c:v>
                </c:pt>
                <c:pt idx="66">
                  <c:v>77.788220371884748</c:v>
                </c:pt>
                <c:pt idx="67">
                  <c:v>78.131958246912177</c:v>
                </c:pt>
                <c:pt idx="68">
                  <c:v>78.62838266023995</c:v>
                </c:pt>
                <c:pt idx="69">
                  <c:v>78.177355479377709</c:v>
                </c:pt>
                <c:pt idx="70">
                  <c:v>78.433770591330628</c:v>
                </c:pt>
                <c:pt idx="71">
                  <c:v>78.461169963579209</c:v>
                </c:pt>
                <c:pt idx="72">
                  <c:v>79.165229598295127</c:v>
                </c:pt>
                <c:pt idx="73">
                  <c:v>79.587578135514292</c:v>
                </c:pt>
                <c:pt idx="74">
                  <c:v>79.409155920763482</c:v>
                </c:pt>
                <c:pt idx="75" formatCode="0.0">
                  <c:v>79.626575572263093</c:v>
                </c:pt>
                <c:pt idx="76" formatCode="0.0">
                  <c:v>79.292685600041295</c:v>
                </c:pt>
                <c:pt idx="77" formatCode="0.0">
                  <c:v>79.830188567641187</c:v>
                </c:pt>
                <c:pt idx="78" formatCode="0.0">
                  <c:v>80.135629403673562</c:v>
                </c:pt>
                <c:pt idx="79" formatCode="0.0">
                  <c:v>80.620880977705326</c:v>
                </c:pt>
                <c:pt idx="80" formatCode="0.0">
                  <c:v>80.913331055445454</c:v>
                </c:pt>
                <c:pt idx="81" formatCode="0.0">
                  <c:v>81.203463437630873</c:v>
                </c:pt>
                <c:pt idx="82" formatCode="0.0">
                  <c:v>81.707229318123879</c:v>
                </c:pt>
                <c:pt idx="83" formatCode="0.0">
                  <c:v>81.757030978405751</c:v>
                </c:pt>
                <c:pt idx="84" formatCode="0.0">
                  <c:v>82.143133156795784</c:v>
                </c:pt>
                <c:pt idx="85" formatCode="0.0">
                  <c:v>81.909861842639401</c:v>
                </c:pt>
                <c:pt idx="86" formatCode="0.0">
                  <c:v>82.188626791296784</c:v>
                </c:pt>
                <c:pt idx="88" formatCode="0.0">
                  <c:v>77.907995188730439</c:v>
                </c:pt>
                <c:pt idx="89" formatCode="0.0">
                  <c:v>78.056656216998149</c:v>
                </c:pt>
                <c:pt idx="90" formatCode="0.0">
                  <c:v>78.399194817496976</c:v>
                </c:pt>
                <c:pt idx="91" formatCode="0.0">
                  <c:v>78.4810203611476</c:v>
                </c:pt>
                <c:pt idx="92" formatCode="0.0">
                  <c:v>78.729534268043679</c:v>
                </c:pt>
                <c:pt idx="93" formatCode="0.0">
                  <c:v>78.707132523071351</c:v>
                </c:pt>
                <c:pt idx="94" formatCode="0.0">
                  <c:v>78.924739841227719</c:v>
                </c:pt>
                <c:pt idx="95" formatCode="0.0">
                  <c:v>78.975943120054794</c:v>
                </c:pt>
                <c:pt idx="96" formatCode="0.0">
                  <c:v>79.303045041817867</c:v>
                </c:pt>
                <c:pt idx="97" formatCode="0.0">
                  <c:v>79.670726322264343</c:v>
                </c:pt>
                <c:pt idx="98" formatCode="0.0">
                  <c:v>80.077534762110446</c:v>
                </c:pt>
                <c:pt idx="99" formatCode="0.0">
                  <c:v>80.313378133143217</c:v>
                </c:pt>
                <c:pt idx="100" formatCode="0.0">
                  <c:v>80.466441917481873</c:v>
                </c:pt>
                <c:pt idx="101" formatCode="0.0">
                  <c:v>80.769624365787536</c:v>
                </c:pt>
                <c:pt idx="102" formatCode="0.0">
                  <c:v>80.852257912957413</c:v>
                </c:pt>
                <c:pt idx="103" formatCode="0.0">
                  <c:v>81.1729294816097</c:v>
                </c:pt>
                <c:pt idx="104" formatCode="0.0">
                  <c:v>81.232831040725245</c:v>
                </c:pt>
                <c:pt idx="105" formatCode="0.0">
                  <c:v>81.548442996938121</c:v>
                </c:pt>
                <c:pt idx="106" formatCode="0.0">
                  <c:v>81.691045414980806</c:v>
                </c:pt>
                <c:pt idx="107" formatCode="0.0">
                  <c:v>81.872739342355388</c:v>
                </c:pt>
                <c:pt idx="108" formatCode="0.0">
                  <c:v>81.946152864090408</c:v>
                </c:pt>
                <c:pt idx="110">
                  <c:v>77.955197400976459</c:v>
                </c:pt>
                <c:pt idx="111">
                  <c:v>77.735640714846809</c:v>
                </c:pt>
                <c:pt idx="112">
                  <c:v>77.987984096438424</c:v>
                </c:pt>
                <c:pt idx="113">
                  <c:v>78.594719521645601</c:v>
                </c:pt>
                <c:pt idx="114">
                  <c:v>79.026738412046541</c:v>
                </c:pt>
                <c:pt idx="115">
                  <c:v>79.177606581098416</c:v>
                </c:pt>
                <c:pt idx="116">
                  <c:v>79.462820273265052</c:v>
                </c:pt>
                <c:pt idx="117">
                  <c:v>80.182892818801818</c:v>
                </c:pt>
                <c:pt idx="118">
                  <c:v>80.707575869533713</c:v>
                </c:pt>
                <c:pt idx="119" formatCode="0.0">
                  <c:v>80.68388963145226</c:v>
                </c:pt>
                <c:pt idx="120" formatCode="0.0">
                  <c:v>79.992541452466838</c:v>
                </c:pt>
                <c:pt idx="121" formatCode="0.0">
                  <c:v>80.123658654487585</c:v>
                </c:pt>
                <c:pt idx="122" formatCode="0.0">
                  <c:v>80.511961189581896</c:v>
                </c:pt>
                <c:pt idx="123" formatCode="0.0">
                  <c:v>81.095365478801938</c:v>
                </c:pt>
                <c:pt idx="124" formatCode="0.0">
                  <c:v>81.155379946691028</c:v>
                </c:pt>
                <c:pt idx="125" formatCode="0.0">
                  <c:v>81.424663772267238</c:v>
                </c:pt>
                <c:pt idx="126" formatCode="0.0">
                  <c:v>81.722883916550543</c:v>
                </c:pt>
                <c:pt idx="127" formatCode="0.0">
                  <c:v>82.262533924637324</c:v>
                </c:pt>
                <c:pt idx="128" formatCode="0.0">
                  <c:v>82.652609194178311</c:v>
                </c:pt>
                <c:pt idx="129" formatCode="0.0">
                  <c:v>82.832420533343495</c:v>
                </c:pt>
                <c:pt idx="130" formatCode="0.0">
                  <c:v>82.759353236059695</c:v>
                </c:pt>
                <c:pt idx="132" formatCode="0.0">
                  <c:v>78.072792124292931</c:v>
                </c:pt>
                <c:pt idx="133" formatCode="0.0">
                  <c:v>77.998150747492488</c:v>
                </c:pt>
                <c:pt idx="134" formatCode="0.0">
                  <c:v>77.99162144959125</c:v>
                </c:pt>
                <c:pt idx="135" formatCode="0.0">
                  <c:v>78.712922634081153</c:v>
                </c:pt>
                <c:pt idx="136" formatCode="0.0">
                  <c:v>78.942130684662942</c:v>
                </c:pt>
                <c:pt idx="137" formatCode="0.0">
                  <c:v>79.310082311715675</c:v>
                </c:pt>
                <c:pt idx="138" formatCode="0.0">
                  <c:v>79.295748653386653</c:v>
                </c:pt>
                <c:pt idx="139" formatCode="0.0">
                  <c:v>79.144554783430493</c:v>
                </c:pt>
                <c:pt idx="140" formatCode="0.0">
                  <c:v>79.34143377020753</c:v>
                </c:pt>
                <c:pt idx="141" formatCode="0.0">
                  <c:v>79.620825475083038</c:v>
                </c:pt>
                <c:pt idx="142" formatCode="0.0">
                  <c:v>79.985349733635971</c:v>
                </c:pt>
                <c:pt idx="143" formatCode="0.0">
                  <c:v>79.929716277602836</c:v>
                </c:pt>
                <c:pt idx="144" formatCode="0.0">
                  <c:v>79.937883863542794</c:v>
                </c:pt>
                <c:pt idx="145" formatCode="0.0">
                  <c:v>80.134466295382069</c:v>
                </c:pt>
                <c:pt idx="146" formatCode="0.0">
                  <c:v>80.238716253695287</c:v>
                </c:pt>
                <c:pt idx="147" formatCode="0.0">
                  <c:v>80.399221706290689</c:v>
                </c:pt>
                <c:pt idx="148" formatCode="0.0">
                  <c:v>80.654329141291257</c:v>
                </c:pt>
                <c:pt idx="149" formatCode="0.0">
                  <c:v>80.898508145255477</c:v>
                </c:pt>
                <c:pt idx="150" formatCode="0.0">
                  <c:v>81.195371349335616</c:v>
                </c:pt>
                <c:pt idx="151" formatCode="0.0">
                  <c:v>81.187785058572288</c:v>
                </c:pt>
                <c:pt idx="152" formatCode="0.0">
                  <c:v>81.3590729192818</c:v>
                </c:pt>
                <c:pt idx="154">
                  <c:v>78.14419878781861</c:v>
                </c:pt>
                <c:pt idx="155">
                  <c:v>78.168072433174544</c:v>
                </c:pt>
                <c:pt idx="156">
                  <c:v>79.233424749563824</c:v>
                </c:pt>
                <c:pt idx="157">
                  <c:v>79.817809865396896</c:v>
                </c:pt>
                <c:pt idx="158">
                  <c:v>79.297119272465267</c:v>
                </c:pt>
                <c:pt idx="159">
                  <c:v>78.945192133193672</c:v>
                </c:pt>
                <c:pt idx="160">
                  <c:v>79.5380494918777</c:v>
                </c:pt>
                <c:pt idx="161">
                  <c:v>81.481062821246724</c:v>
                </c:pt>
                <c:pt idx="162">
                  <c:v>81.786305034804741</c:v>
                </c:pt>
                <c:pt idx="163" formatCode="0.0">
                  <c:v>81.674861597545217</c:v>
                </c:pt>
                <c:pt idx="164" formatCode="0.0">
                  <c:v>81.016732975511914</c:v>
                </c:pt>
                <c:pt idx="165" formatCode="0.0">
                  <c:v>80.486544999421795</c:v>
                </c:pt>
                <c:pt idx="166" formatCode="0.0">
                  <c:v>81.367285298076965</c:v>
                </c:pt>
                <c:pt idx="167" formatCode="0.0">
                  <c:v>81.091875667391378</c:v>
                </c:pt>
                <c:pt idx="168" formatCode="0.0">
                  <c:v>81.621284112233838</c:v>
                </c:pt>
                <c:pt idx="169" formatCode="0.0">
                  <c:v>81.608357354003971</c:v>
                </c:pt>
                <c:pt idx="170" formatCode="0.0">
                  <c:v>81.965382066778929</c:v>
                </c:pt>
                <c:pt idx="171" formatCode="0.0">
                  <c:v>81.721329054388008</c:v>
                </c:pt>
                <c:pt idx="172" formatCode="0.0">
                  <c:v>81.586017073369405</c:v>
                </c:pt>
                <c:pt idx="173" formatCode="0.0">
                  <c:v>81.807359322992781</c:v>
                </c:pt>
                <c:pt idx="174" formatCode="0.0">
                  <c:v>82.538210716015243</c:v>
                </c:pt>
                <c:pt idx="176">
                  <c:v>78.414320385459021</c:v>
                </c:pt>
                <c:pt idx="177">
                  <c:v>78.756441351767435</c:v>
                </c:pt>
                <c:pt idx="178">
                  <c:v>78.383300070136968</c:v>
                </c:pt>
                <c:pt idx="179">
                  <c:v>78.712750298957545</c:v>
                </c:pt>
                <c:pt idx="180">
                  <c:v>78.629256222110584</c:v>
                </c:pt>
                <c:pt idx="181">
                  <c:v>79.066893418580321</c:v>
                </c:pt>
                <c:pt idx="182">
                  <c:v>79.098373385053677</c:v>
                </c:pt>
                <c:pt idx="183">
                  <c:v>79.295140144039834</c:v>
                </c:pt>
                <c:pt idx="184">
                  <c:v>79.385035302219691</c:v>
                </c:pt>
                <c:pt idx="185" formatCode="0.0">
                  <c:v>79.220448838958106</c:v>
                </c:pt>
                <c:pt idx="186" formatCode="0.0">
                  <c:v>79.395178614353384</c:v>
                </c:pt>
                <c:pt idx="187" formatCode="0.0">
                  <c:v>79.757913648964575</c:v>
                </c:pt>
                <c:pt idx="188" formatCode="0.0">
                  <c:v>80.307840896090255</c:v>
                </c:pt>
                <c:pt idx="189" formatCode="0.0">
                  <c:v>80.617937831977315</c:v>
                </c:pt>
                <c:pt idx="190" formatCode="0.0">
                  <c:v>80.637490096707097</c:v>
                </c:pt>
                <c:pt idx="191" formatCode="0.0">
                  <c:v>80.938381622527515</c:v>
                </c:pt>
                <c:pt idx="192" formatCode="0.0">
                  <c:v>81.319097681780363</c:v>
                </c:pt>
                <c:pt idx="193" formatCode="0.0">
                  <c:v>81.672064579811689</c:v>
                </c:pt>
                <c:pt idx="194" formatCode="0.0">
                  <c:v>81.647959711607129</c:v>
                </c:pt>
                <c:pt idx="195" formatCode="0.0">
                  <c:v>81.898000776069338</c:v>
                </c:pt>
                <c:pt idx="196" formatCode="0.0">
                  <c:v>82.229115990747005</c:v>
                </c:pt>
                <c:pt idx="198" formatCode="0.0">
                  <c:v>78.494931650282112</c:v>
                </c:pt>
                <c:pt idx="199" formatCode="0.0">
                  <c:v>78.648416430051199</c:v>
                </c:pt>
                <c:pt idx="200" formatCode="0.0">
                  <c:v>78.987614033611266</c:v>
                </c:pt>
                <c:pt idx="201" formatCode="0.0">
                  <c:v>79.844790239950498</c:v>
                </c:pt>
                <c:pt idx="202" formatCode="0.0">
                  <c:v>80.192007774033968</c:v>
                </c:pt>
                <c:pt idx="203" formatCode="0.0">
                  <c:v>80.298984642170453</c:v>
                </c:pt>
                <c:pt idx="204" formatCode="0.0">
                  <c:v>79.987594765320253</c:v>
                </c:pt>
                <c:pt idx="205" formatCode="0.0">
                  <c:v>80.206494713415964</c:v>
                </c:pt>
                <c:pt idx="206" formatCode="0.0">
                  <c:v>80.381555105298034</c:v>
                </c:pt>
                <c:pt idx="207" formatCode="0.0">
                  <c:v>80.721506664750777</c:v>
                </c:pt>
                <c:pt idx="208" formatCode="0.0">
                  <c:v>80.74390799929354</c:v>
                </c:pt>
                <c:pt idx="209" formatCode="0.0">
                  <c:v>80.766325770738035</c:v>
                </c:pt>
                <c:pt idx="210" formatCode="0.0">
                  <c:v>80.960675315628635</c:v>
                </c:pt>
                <c:pt idx="211" formatCode="0.0">
                  <c:v>81.120244000764501</c:v>
                </c:pt>
                <c:pt idx="212" formatCode="0.0">
                  <c:v>81.273284147450028</c:v>
                </c:pt>
                <c:pt idx="213" formatCode="0.0">
                  <c:v>81.149036793056638</c:v>
                </c:pt>
                <c:pt idx="214" formatCode="0.0">
                  <c:v>81.408955669416528</c:v>
                </c:pt>
                <c:pt idx="215" formatCode="0.0">
                  <c:v>81.660007497659947</c:v>
                </c:pt>
                <c:pt idx="216" formatCode="0.0">
                  <c:v>82.084917831156716</c:v>
                </c:pt>
                <c:pt idx="217" formatCode="0.0">
                  <c:v>82.062808540849247</c:v>
                </c:pt>
                <c:pt idx="218" formatCode="0.0">
                  <c:v>82.186740193121352</c:v>
                </c:pt>
                <c:pt idx="220">
                  <c:v>78.537405541098025</c:v>
                </c:pt>
                <c:pt idx="221">
                  <c:v>77.668971984164131</c:v>
                </c:pt>
                <c:pt idx="222">
                  <c:v>78.540784913194983</c:v>
                </c:pt>
                <c:pt idx="223">
                  <c:v>79.184039368766022</c:v>
                </c:pt>
                <c:pt idx="224">
                  <c:v>80.066386614901063</c:v>
                </c:pt>
                <c:pt idx="225">
                  <c:v>79.504060508181411</c:v>
                </c:pt>
                <c:pt idx="226">
                  <c:v>79.825619391234184</c:v>
                </c:pt>
                <c:pt idx="227">
                  <c:v>80.825303684478115</c:v>
                </c:pt>
                <c:pt idx="228">
                  <c:v>81.159927426234148</c:v>
                </c:pt>
                <c:pt idx="229" formatCode="0.0">
                  <c:v>81.407288913111643</c:v>
                </c:pt>
                <c:pt idx="230" formatCode="0.0">
                  <c:v>80.595827888736878</c:v>
                </c:pt>
                <c:pt idx="231" formatCode="0.0">
                  <c:v>80.186168754164029</c:v>
                </c:pt>
                <c:pt idx="232" formatCode="0.0">
                  <c:v>80.935611400527279</c:v>
                </c:pt>
                <c:pt idx="233" formatCode="0.0">
                  <c:v>81.486994054834028</c:v>
                </c:pt>
                <c:pt idx="234" formatCode="0.0">
                  <c:v>82.63948986497347</c:v>
                </c:pt>
                <c:pt idx="235" formatCode="0.0">
                  <c:v>81.494952419058436</c:v>
                </c:pt>
                <c:pt idx="236" formatCode="0.0">
                  <c:v>81.8612481989272</c:v>
                </c:pt>
                <c:pt idx="237" formatCode="0.0">
                  <c:v>80.705887794512904</c:v>
                </c:pt>
                <c:pt idx="238" formatCode="0.0">
                  <c:v>81.024595477896796</c:v>
                </c:pt>
                <c:pt idx="239" formatCode="0.0">
                  <c:v>81.31694965472893</c:v>
                </c:pt>
                <c:pt idx="240" formatCode="0.0">
                  <c:v>82.475250593599242</c:v>
                </c:pt>
                <c:pt idx="242">
                  <c:v>78.621521665411009</c:v>
                </c:pt>
                <c:pt idx="243">
                  <c:v>78.950604787766792</c:v>
                </c:pt>
                <c:pt idx="244">
                  <c:v>78.926663694871735</c:v>
                </c:pt>
                <c:pt idx="245">
                  <c:v>79.164291342143358</c:v>
                </c:pt>
                <c:pt idx="246">
                  <c:v>79.313914055020831</c:v>
                </c:pt>
                <c:pt idx="247">
                  <c:v>79.506728710373338</c:v>
                </c:pt>
                <c:pt idx="248">
                  <c:v>79.56063058202578</c:v>
                </c:pt>
                <c:pt idx="249">
                  <c:v>79.902709476588726</c:v>
                </c:pt>
                <c:pt idx="250">
                  <c:v>80.149769407605092</c:v>
                </c:pt>
                <c:pt idx="251" formatCode="0.0">
                  <c:v>80.322750390673335</c:v>
                </c:pt>
                <c:pt idx="252" formatCode="0.0">
                  <c:v>79.796622785127738</c:v>
                </c:pt>
                <c:pt idx="253" formatCode="0.0">
                  <c:v>79.878297520371518</c:v>
                </c:pt>
                <c:pt idx="254" formatCode="0.0">
                  <c:v>80.054800249653979</c:v>
                </c:pt>
                <c:pt idx="255" formatCode="0.0">
                  <c:v>80.632613962455423</c:v>
                </c:pt>
                <c:pt idx="256" formatCode="0.0">
                  <c:v>80.934737950137944</c:v>
                </c:pt>
                <c:pt idx="257" formatCode="0.0">
                  <c:v>81.036875345576178</c:v>
                </c:pt>
                <c:pt idx="258" formatCode="0.0">
                  <c:v>81.460226091772014</c:v>
                </c:pt>
                <c:pt idx="259" formatCode="0.0">
                  <c:v>81.619099287553269</c:v>
                </c:pt>
                <c:pt idx="260" formatCode="0.0">
                  <c:v>82.095897142720986</c:v>
                </c:pt>
                <c:pt idx="261" formatCode="0.0">
                  <c:v>81.954992528853396</c:v>
                </c:pt>
                <c:pt idx="262" formatCode="0.0">
                  <c:v>82.400209706754353</c:v>
                </c:pt>
                <c:pt idx="264">
                  <c:v>78.681822377510883</c:v>
                </c:pt>
                <c:pt idx="265">
                  <c:v>78.428749560602682</c:v>
                </c:pt>
                <c:pt idx="266">
                  <c:v>78.349934970256626</c:v>
                </c:pt>
                <c:pt idx="267">
                  <c:v>78.813221403554564</c:v>
                </c:pt>
                <c:pt idx="268">
                  <c:v>79.366628557308218</c:v>
                </c:pt>
                <c:pt idx="269">
                  <c:v>79.91093139542842</c:v>
                </c:pt>
                <c:pt idx="270">
                  <c:v>79.423377346526223</c:v>
                </c:pt>
                <c:pt idx="271">
                  <c:v>79.300642788517621</c:v>
                </c:pt>
                <c:pt idx="272">
                  <c:v>79.33803497359834</c:v>
                </c:pt>
                <c:pt idx="273" formatCode="0.0">
                  <c:v>79.941043877178899</c:v>
                </c:pt>
                <c:pt idx="274" formatCode="0.0">
                  <c:v>80.125671298693732</c:v>
                </c:pt>
                <c:pt idx="275" formatCode="0.0">
                  <c:v>80.142526049797041</c:v>
                </c:pt>
                <c:pt idx="276" formatCode="0.0">
                  <c:v>80.178912172230795</c:v>
                </c:pt>
                <c:pt idx="277" formatCode="0.0">
                  <c:v>80.075159011636302</c:v>
                </c:pt>
                <c:pt idx="278" formatCode="0.0">
                  <c:v>80.433876044298032</c:v>
                </c:pt>
                <c:pt idx="279" formatCode="0.0">
                  <c:v>80.674600441251911</c:v>
                </c:pt>
                <c:pt idx="280" formatCode="0.0">
                  <c:v>81.28108382597847</c:v>
                </c:pt>
                <c:pt idx="281" formatCode="0.0">
                  <c:v>81.664007639649526</c:v>
                </c:pt>
                <c:pt idx="282" formatCode="0.0">
                  <c:v>81.952072650791337</c:v>
                </c:pt>
                <c:pt idx="283" formatCode="0.0">
                  <c:v>81.733445479182279</c:v>
                </c:pt>
                <c:pt idx="284" formatCode="0.0">
                  <c:v>81.650712742018612</c:v>
                </c:pt>
                <c:pt idx="286" formatCode="0.0">
                  <c:v>78.788080037334666</c:v>
                </c:pt>
                <c:pt idx="287" formatCode="0.0">
                  <c:v>78.487770350878336</c:v>
                </c:pt>
                <c:pt idx="288" formatCode="0.0">
                  <c:v>78.206538294058333</c:v>
                </c:pt>
                <c:pt idx="289" formatCode="0.0">
                  <c:v>78.681230852739375</c:v>
                </c:pt>
                <c:pt idx="290" formatCode="0.0">
                  <c:v>78.66632102843127</c:v>
                </c:pt>
                <c:pt idx="291" formatCode="0.0">
                  <c:v>78.860816576626405</c:v>
                </c:pt>
                <c:pt idx="292" formatCode="0.0">
                  <c:v>79.506062993729131</c:v>
                </c:pt>
                <c:pt idx="293" formatCode="0.0">
                  <c:v>80.292772830719059</c:v>
                </c:pt>
                <c:pt idx="294" formatCode="0.0">
                  <c:v>80.145987947801871</c:v>
                </c:pt>
                <c:pt idx="295" formatCode="0.0">
                  <c:v>79.944955647275378</c:v>
                </c:pt>
                <c:pt idx="296" formatCode="0.0">
                  <c:v>79.622301639422091</c:v>
                </c:pt>
                <c:pt idx="297" formatCode="0.0">
                  <c:v>79.947028100360384</c:v>
                </c:pt>
                <c:pt idx="298" formatCode="0.0">
                  <c:v>79.626464499747541</c:v>
                </c:pt>
                <c:pt idx="299" formatCode="0.0">
                  <c:v>80.036530394677769</c:v>
                </c:pt>
                <c:pt idx="300" formatCode="0.0">
                  <c:v>80.330353563663081</c:v>
                </c:pt>
                <c:pt idx="301" formatCode="0.0">
                  <c:v>81.568798236053013</c:v>
                </c:pt>
                <c:pt idx="302" formatCode="0.0">
                  <c:v>82.282393030098234</c:v>
                </c:pt>
                <c:pt idx="303" formatCode="0.0">
                  <c:v>82.389215436018915</c:v>
                </c:pt>
                <c:pt idx="304" formatCode="0.0">
                  <c:v>80.788061906743977</c:v>
                </c:pt>
                <c:pt idx="305" formatCode="0.0">
                  <c:v>80.230527125167939</c:v>
                </c:pt>
                <c:pt idx="306" formatCode="0.0">
                  <c:v>80.415601386151664</c:v>
                </c:pt>
                <c:pt idx="308" formatCode="0.0">
                  <c:v>78.842837558636617</c:v>
                </c:pt>
                <c:pt idx="309" formatCode="0.0">
                  <c:v>78.685889111759948</c:v>
                </c:pt>
                <c:pt idx="310" formatCode="0.0">
                  <c:v>78.783904398599546</c:v>
                </c:pt>
                <c:pt idx="311" formatCode="0.0">
                  <c:v>78.979316013200474</c:v>
                </c:pt>
                <c:pt idx="312" formatCode="0.0">
                  <c:v>79.119860989589625</c:v>
                </c:pt>
                <c:pt idx="313" formatCode="0.0">
                  <c:v>79.485109580511931</c:v>
                </c:pt>
                <c:pt idx="314" formatCode="0.0">
                  <c:v>79.501562416306598</c:v>
                </c:pt>
                <c:pt idx="315" formatCode="0.0">
                  <c:v>80.073986395850369</c:v>
                </c:pt>
                <c:pt idx="316" formatCode="0.0">
                  <c:v>80.306314388666223</c:v>
                </c:pt>
                <c:pt idx="317" formatCode="0.0">
                  <c:v>80.522667840031673</c:v>
                </c:pt>
                <c:pt idx="318" formatCode="0.0">
                  <c:v>80.444759469235834</c:v>
                </c:pt>
                <c:pt idx="319" formatCode="0.0">
                  <c:v>80.356955351221288</c:v>
                </c:pt>
                <c:pt idx="320" formatCode="0.0">
                  <c:v>81.053615721474799</c:v>
                </c:pt>
                <c:pt idx="321" formatCode="0.0">
                  <c:v>81.556688937352092</c:v>
                </c:pt>
                <c:pt idx="322" formatCode="0.0">
                  <c:v>82.357340193672798</c:v>
                </c:pt>
                <c:pt idx="323" formatCode="0.0">
                  <c:v>82.415999429530544</c:v>
                </c:pt>
                <c:pt idx="324" formatCode="0.0">
                  <c:v>82.903921338667956</c:v>
                </c:pt>
                <c:pt idx="325" formatCode="0.0">
                  <c:v>82.493894853711524</c:v>
                </c:pt>
                <c:pt idx="326" formatCode="0.0">
                  <c:v>83.144839704664008</c:v>
                </c:pt>
                <c:pt idx="327" formatCode="0.0">
                  <c:v>83.446709333436701</c:v>
                </c:pt>
                <c:pt idx="328" formatCode="0.0">
                  <c:v>83.850791984330385</c:v>
                </c:pt>
                <c:pt idx="330" formatCode="0.0">
                  <c:v>78.873895897973043</c:v>
                </c:pt>
                <c:pt idx="331" formatCode="0.0">
                  <c:v>78.784038730233121</c:v>
                </c:pt>
                <c:pt idx="332" formatCode="0.0">
                  <c:v>78.642925029747346</c:v>
                </c:pt>
                <c:pt idx="333" formatCode="0.0">
                  <c:v>78.626079758531702</c:v>
                </c:pt>
                <c:pt idx="334" formatCode="0.0">
                  <c:v>78.712459658220027</c:v>
                </c:pt>
                <c:pt idx="335" formatCode="0.0">
                  <c:v>78.988506115058172</c:v>
                </c:pt>
                <c:pt idx="336" formatCode="0.0">
                  <c:v>79.449031641039937</c:v>
                </c:pt>
                <c:pt idx="337" formatCode="0.0">
                  <c:v>79.446256824962163</c:v>
                </c:pt>
                <c:pt idx="338" formatCode="0.0">
                  <c:v>79.796578430863391</c:v>
                </c:pt>
                <c:pt idx="339" formatCode="0.0">
                  <c:v>79.915707916382303</c:v>
                </c:pt>
                <c:pt idx="340" formatCode="0.0">
                  <c:v>80.09154637287827</c:v>
                </c:pt>
                <c:pt idx="341" formatCode="0.0">
                  <c:v>80.060019206484739</c:v>
                </c:pt>
                <c:pt idx="342" formatCode="0.0">
                  <c:v>80.083523094898652</c:v>
                </c:pt>
                <c:pt idx="343" formatCode="0.0">
                  <c:v>80.734358160288011</c:v>
                </c:pt>
                <c:pt idx="344" formatCode="0.0">
                  <c:v>81.027677009740472</c:v>
                </c:pt>
                <c:pt idx="345" formatCode="0.0">
                  <c:v>81.302459041032293</c:v>
                </c:pt>
                <c:pt idx="346" formatCode="0.0">
                  <c:v>81.217512009762942</c:v>
                </c:pt>
                <c:pt idx="347" formatCode="0.0">
                  <c:v>81.173236949322444</c:v>
                </c:pt>
                <c:pt idx="348" formatCode="0.0">
                  <c:v>81.293931680469882</c:v>
                </c:pt>
                <c:pt idx="349" formatCode="0.0">
                  <c:v>81.501594140959369</c:v>
                </c:pt>
                <c:pt idx="350" formatCode="0.0">
                  <c:v>81.633868640526387</c:v>
                </c:pt>
                <c:pt idx="352" formatCode="0.0">
                  <c:v>79.292374299277682</c:v>
                </c:pt>
                <c:pt idx="353" formatCode="0.0">
                  <c:v>79.563455998863475</c:v>
                </c:pt>
                <c:pt idx="354" formatCode="0.0">
                  <c:v>79.470148103858378</c:v>
                </c:pt>
                <c:pt idx="355" formatCode="0.0">
                  <c:v>79.551007935242254</c:v>
                </c:pt>
                <c:pt idx="356" formatCode="0.0">
                  <c:v>79.722435086332283</c:v>
                </c:pt>
                <c:pt idx="357" formatCode="0.0">
                  <c:v>80.245615543037943</c:v>
                </c:pt>
                <c:pt idx="358" formatCode="0.0">
                  <c:v>80.728932526412265</c:v>
                </c:pt>
                <c:pt idx="359" formatCode="0.0">
                  <c:v>80.743029430164498</c:v>
                </c:pt>
                <c:pt idx="360" formatCode="0.0">
                  <c:v>81.14438275032478</c:v>
                </c:pt>
                <c:pt idx="361" formatCode="0.0">
                  <c:v>81.313292419378314</c:v>
                </c:pt>
                <c:pt idx="362" formatCode="0.0">
                  <c:v>81.070981077512613</c:v>
                </c:pt>
                <c:pt idx="363" formatCode="0.0">
                  <c:v>80.547458428533034</c:v>
                </c:pt>
                <c:pt idx="364" formatCode="0.0">
                  <c:v>81.043564287144108</c:v>
                </c:pt>
                <c:pt idx="365" formatCode="0.0">
                  <c:v>81.907148671937904</c:v>
                </c:pt>
                <c:pt idx="366" formatCode="0.0">
                  <c:v>82.504927523910155</c:v>
                </c:pt>
                <c:pt idx="367" formatCode="0.0">
                  <c:v>82.014569005539656</c:v>
                </c:pt>
                <c:pt idx="368" formatCode="0.0">
                  <c:v>82.06552788751803</c:v>
                </c:pt>
                <c:pt idx="369" formatCode="0.0">
                  <c:v>82.365773779537875</c:v>
                </c:pt>
                <c:pt idx="370" formatCode="0.0">
                  <c:v>83.111209449819214</c:v>
                </c:pt>
                <c:pt idx="371" formatCode="0.0">
                  <c:v>82.901923428635016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9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Clack - mannan - shire</c:v>
                  </c:pt>
                  <c:pt idx="44">
                    <c:v>Angus</c:v>
                  </c:pt>
                  <c:pt idx="66">
                    <c:v>Stirling</c:v>
                  </c:pt>
                  <c:pt idx="88">
                    <c:v>Edinburgh City of</c:v>
                  </c:pt>
                  <c:pt idx="110">
                    <c:v>Perth &amp; Kinross</c:v>
                  </c:pt>
                  <c:pt idx="132">
                    <c:v>Aberdeen City</c:v>
                  </c:pt>
                  <c:pt idx="154">
                    <c:v>Orkney Islands</c:v>
                  </c:pt>
                  <c:pt idx="176">
                    <c:v>Highland</c:v>
                  </c:pt>
                  <c:pt idx="198">
                    <c:v>Aberdeen - shire</c:v>
                  </c:pt>
                  <c:pt idx="220">
                    <c:v>Shetland Islands</c:v>
                  </c:pt>
                  <c:pt idx="242">
                    <c:v>Scottish Borders</c:v>
                  </c:pt>
                  <c:pt idx="264">
                    <c:v>Moray</c:v>
                  </c:pt>
                  <c:pt idx="286">
                    <c:v>Eilean Siar</c:v>
                  </c:pt>
                  <c:pt idx="308">
                    <c:v>East Dun - barton - shire</c:v>
                  </c:pt>
                  <c:pt idx="330">
                    <c:v>East Lothian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9 data'!$E$378:$E$749</c:f>
              <c:numCache>
                <c:formatCode>#,##0.0</c:formatCode>
                <c:ptCount val="372"/>
                <c:pt idx="0">
                  <c:v>77.074723888593539</c:v>
                </c:pt>
                <c:pt idx="1">
                  <c:v>77.257472688598597</c:v>
                </c:pt>
                <c:pt idx="2">
                  <c:v>77.374650226977309</c:v>
                </c:pt>
                <c:pt idx="3">
                  <c:v>77.679516306285777</c:v>
                </c:pt>
                <c:pt idx="4">
                  <c:v>77.804939720951452</c:v>
                </c:pt>
                <c:pt idx="5">
                  <c:v>77.974031560219515</c:v>
                </c:pt>
                <c:pt idx="6">
                  <c:v>78.09643124149197</c:v>
                </c:pt>
                <c:pt idx="7">
                  <c:v>78.271572048799356</c:v>
                </c:pt>
                <c:pt idx="8">
                  <c:v>78.487062955546676</c:v>
                </c:pt>
                <c:pt idx="9" formatCode="0.0">
                  <c:v>78.710431920296529</c:v>
                </c:pt>
                <c:pt idx="10" formatCode="0.0">
                  <c:v>78.751044640932633</c:v>
                </c:pt>
                <c:pt idx="11" formatCode="0.0">
                  <c:v>78.898342367967402</c:v>
                </c:pt>
                <c:pt idx="12" formatCode="0.0">
                  <c:v>79.099743803381827</c:v>
                </c:pt>
                <c:pt idx="13" formatCode="0.0">
                  <c:v>79.446818405291154</c:v>
                </c:pt>
                <c:pt idx="14" formatCode="0.0">
                  <c:v>79.6277453704907</c:v>
                </c:pt>
                <c:pt idx="15" formatCode="0.0">
                  <c:v>79.804902555863592</c:v>
                </c:pt>
                <c:pt idx="16" formatCode="0.0">
                  <c:v>80.037781696019323</c:v>
                </c:pt>
                <c:pt idx="17" formatCode="0.0">
                  <c:v>80.31915208344914</c:v>
                </c:pt>
                <c:pt idx="18" formatCode="0.0">
                  <c:v>80.638522678000101</c:v>
                </c:pt>
                <c:pt idx="19" formatCode="0.0">
                  <c:v>80.745660969546236</c:v>
                </c:pt>
                <c:pt idx="20" formatCode="0.0">
                  <c:v>80.881055062113475</c:v>
                </c:pt>
                <c:pt idx="22" formatCode="0.0">
                  <c:v>76.7</c:v>
                </c:pt>
                <c:pt idx="23" formatCode="0.0">
                  <c:v>76.5</c:v>
                </c:pt>
                <c:pt idx="24" formatCode="0.0">
                  <c:v>76.400000000000006</c:v>
                </c:pt>
                <c:pt idx="25" formatCode="0.0">
                  <c:v>76.400000000000006</c:v>
                </c:pt>
                <c:pt idx="26" formatCode="0.0">
                  <c:v>76.8</c:v>
                </c:pt>
                <c:pt idx="27" formatCode="0.0">
                  <c:v>77.2</c:v>
                </c:pt>
                <c:pt idx="28" formatCode="0.0">
                  <c:v>78.099999999999994</c:v>
                </c:pt>
                <c:pt idx="29" formatCode="0.0">
                  <c:v>77.599999999999994</c:v>
                </c:pt>
                <c:pt idx="30" formatCode="0.0">
                  <c:v>77.400000000000006</c:v>
                </c:pt>
                <c:pt idx="31" formatCode="0.0">
                  <c:v>77.189587369467432</c:v>
                </c:pt>
                <c:pt idx="32" formatCode="0.0">
                  <c:v>77.69030827527655</c:v>
                </c:pt>
                <c:pt idx="33" formatCode="0.0">
                  <c:v>78.325041586655132</c:v>
                </c:pt>
                <c:pt idx="34" formatCode="0.0">
                  <c:v>77.73499453341951</c:v>
                </c:pt>
                <c:pt idx="35" formatCode="0.0">
                  <c:v>77.875950763576853</c:v>
                </c:pt>
                <c:pt idx="36" formatCode="0.0">
                  <c:v>78.574050885876503</c:v>
                </c:pt>
                <c:pt idx="37" formatCode="0.0">
                  <c:v>79.620051871136397</c:v>
                </c:pt>
                <c:pt idx="38" formatCode="0.0">
                  <c:v>80.132472155875718</c:v>
                </c:pt>
                <c:pt idx="39" formatCode="0.0">
                  <c:v>79.788693347668953</c:v>
                </c:pt>
                <c:pt idx="40" formatCode="0.0">
                  <c:v>79.896566569506049</c:v>
                </c:pt>
                <c:pt idx="41" formatCode="0.0">
                  <c:v>79.713928445005138</c:v>
                </c:pt>
                <c:pt idx="42" formatCode="0.0">
                  <c:v>79.053417369926208</c:v>
                </c:pt>
                <c:pt idx="44" formatCode="0.0">
                  <c:v>77.099999999999994</c:v>
                </c:pt>
                <c:pt idx="45" formatCode="0.0">
                  <c:v>77.2</c:v>
                </c:pt>
                <c:pt idx="46" formatCode="0.0">
                  <c:v>77.5</c:v>
                </c:pt>
                <c:pt idx="47" formatCode="0.0">
                  <c:v>77.900000000000006</c:v>
                </c:pt>
                <c:pt idx="48" formatCode="0.0">
                  <c:v>78.2</c:v>
                </c:pt>
                <c:pt idx="49" formatCode="0.0">
                  <c:v>78.5</c:v>
                </c:pt>
                <c:pt idx="50" formatCode="0.0">
                  <c:v>78.099999999999994</c:v>
                </c:pt>
                <c:pt idx="51" formatCode="0.0">
                  <c:v>78.099999999999994</c:v>
                </c:pt>
                <c:pt idx="52" formatCode="0.0">
                  <c:v>78.3</c:v>
                </c:pt>
                <c:pt idx="53" formatCode="0.0">
                  <c:v>79.250380056987183</c:v>
                </c:pt>
                <c:pt idx="54" formatCode="0.0">
                  <c:v>79.373958056577109</c:v>
                </c:pt>
                <c:pt idx="55" formatCode="0.0">
                  <c:v>78.85478052917469</c:v>
                </c:pt>
                <c:pt idx="56" formatCode="0.0">
                  <c:v>78.845029442735409</c:v>
                </c:pt>
                <c:pt idx="57" formatCode="0.0">
                  <c:v>79.23522669182195</c:v>
                </c:pt>
                <c:pt idx="58" formatCode="0.0">
                  <c:v>80.057939345326616</c:v>
                </c:pt>
                <c:pt idx="59" formatCode="0.0">
                  <c:v>80.311603065689653</c:v>
                </c:pt>
                <c:pt idx="60" formatCode="0.0">
                  <c:v>80.325109677803979</c:v>
                </c:pt>
                <c:pt idx="61" formatCode="0.0">
                  <c:v>79.993238912016238</c:v>
                </c:pt>
                <c:pt idx="62" formatCode="0.0">
                  <c:v>80.271368362470369</c:v>
                </c:pt>
                <c:pt idx="63" formatCode="0.0">
                  <c:v>80.463954557227424</c:v>
                </c:pt>
                <c:pt idx="64" formatCode="0.0">
                  <c:v>80.945029594004495</c:v>
                </c:pt>
                <c:pt idx="66">
                  <c:v>77</c:v>
                </c:pt>
                <c:pt idx="67">
                  <c:v>77.400000000000006</c:v>
                </c:pt>
                <c:pt idx="68">
                  <c:v>77.900000000000006</c:v>
                </c:pt>
                <c:pt idx="69">
                  <c:v>77.400000000000006</c:v>
                </c:pt>
                <c:pt idx="70">
                  <c:v>77.7</c:v>
                </c:pt>
                <c:pt idx="71">
                  <c:v>77.7</c:v>
                </c:pt>
                <c:pt idx="72">
                  <c:v>78.5</c:v>
                </c:pt>
                <c:pt idx="73">
                  <c:v>78.900000000000006</c:v>
                </c:pt>
                <c:pt idx="74">
                  <c:v>78.8</c:v>
                </c:pt>
                <c:pt idx="75" formatCode="0.0">
                  <c:v>78.97354430910832</c:v>
                </c:pt>
                <c:pt idx="76" formatCode="0.0">
                  <c:v>78.621518563901532</c:v>
                </c:pt>
                <c:pt idx="77" formatCode="0.0">
                  <c:v>79.169511453327701</c:v>
                </c:pt>
                <c:pt idx="78" formatCode="0.0">
                  <c:v>79.483212924150877</c:v>
                </c:pt>
                <c:pt idx="79" formatCode="0.0">
                  <c:v>79.957361965880793</c:v>
                </c:pt>
                <c:pt idx="80" formatCode="0.0">
                  <c:v>80.27427532539707</c:v>
                </c:pt>
                <c:pt idx="81" formatCode="0.0">
                  <c:v>80.553179046461736</c:v>
                </c:pt>
                <c:pt idx="82" formatCode="0.0">
                  <c:v>81.077937419175555</c:v>
                </c:pt>
                <c:pt idx="83" formatCode="0.0">
                  <c:v>81.101560167282983</c:v>
                </c:pt>
                <c:pt idx="84" formatCode="0.0">
                  <c:v>81.514666934352135</c:v>
                </c:pt>
                <c:pt idx="85" formatCode="0.0">
                  <c:v>81.25680472710593</c:v>
                </c:pt>
                <c:pt idx="86" formatCode="0.0">
                  <c:v>81.546131639066843</c:v>
                </c:pt>
                <c:pt idx="88" formatCode="0.0">
                  <c:v>77.599999999999994</c:v>
                </c:pt>
                <c:pt idx="89" formatCode="0.0">
                  <c:v>77.7</c:v>
                </c:pt>
                <c:pt idx="90" formatCode="0.0">
                  <c:v>78.099999999999994</c:v>
                </c:pt>
                <c:pt idx="91" formatCode="0.0">
                  <c:v>78.2</c:v>
                </c:pt>
                <c:pt idx="92" formatCode="0.0">
                  <c:v>78.400000000000006</c:v>
                </c:pt>
                <c:pt idx="93" formatCode="0.0">
                  <c:v>78.400000000000006</c:v>
                </c:pt>
                <c:pt idx="94" formatCode="0.0">
                  <c:v>78.599999999999994</c:v>
                </c:pt>
                <c:pt idx="95" formatCode="0.0">
                  <c:v>78.7</c:v>
                </c:pt>
                <c:pt idx="96" formatCode="0.0">
                  <c:v>79</c:v>
                </c:pt>
                <c:pt idx="97" formatCode="0.0">
                  <c:v>79.348912573604153</c:v>
                </c:pt>
                <c:pt idx="98" formatCode="0.0">
                  <c:v>79.761147168220518</c:v>
                </c:pt>
                <c:pt idx="99" formatCode="0.0">
                  <c:v>80.000423867462345</c:v>
                </c:pt>
                <c:pt idx="100" formatCode="0.0">
                  <c:v>80.154242173185608</c:v>
                </c:pt>
                <c:pt idx="101" formatCode="0.0">
                  <c:v>80.459142897534946</c:v>
                </c:pt>
                <c:pt idx="102" formatCode="0.0">
                  <c:v>80.541109319650545</c:v>
                </c:pt>
                <c:pt idx="103" formatCode="0.0">
                  <c:v>80.866085345313522</c:v>
                </c:pt>
                <c:pt idx="104" formatCode="0.0">
                  <c:v>80.927565950440183</c:v>
                </c:pt>
                <c:pt idx="105" formatCode="0.0">
                  <c:v>81.245599252522382</c:v>
                </c:pt>
                <c:pt idx="106" formatCode="0.0">
                  <c:v>81.392330747242099</c:v>
                </c:pt>
                <c:pt idx="107" formatCode="0.0">
                  <c:v>81.582922862884047</c:v>
                </c:pt>
                <c:pt idx="108" formatCode="0.0">
                  <c:v>81.661861209855928</c:v>
                </c:pt>
                <c:pt idx="110">
                  <c:v>77.400000000000006</c:v>
                </c:pt>
                <c:pt idx="111">
                  <c:v>77.2</c:v>
                </c:pt>
                <c:pt idx="112">
                  <c:v>77.400000000000006</c:v>
                </c:pt>
                <c:pt idx="113">
                  <c:v>78</c:v>
                </c:pt>
                <c:pt idx="114">
                  <c:v>78.5</c:v>
                </c:pt>
                <c:pt idx="115">
                  <c:v>78.599999999999994</c:v>
                </c:pt>
                <c:pt idx="116">
                  <c:v>78.900000000000006</c:v>
                </c:pt>
                <c:pt idx="117">
                  <c:v>79.7</c:v>
                </c:pt>
                <c:pt idx="118">
                  <c:v>80.2</c:v>
                </c:pt>
                <c:pt idx="119" formatCode="0.0">
                  <c:v>80.157529877645757</c:v>
                </c:pt>
                <c:pt idx="120" formatCode="0.0">
                  <c:v>79.434323035793895</c:v>
                </c:pt>
                <c:pt idx="121" formatCode="0.0">
                  <c:v>79.578543376897855</c:v>
                </c:pt>
                <c:pt idx="122" formatCode="0.0">
                  <c:v>79.983564853938148</c:v>
                </c:pt>
                <c:pt idx="123" formatCode="0.0">
                  <c:v>80.582169739692233</c:v>
                </c:pt>
                <c:pt idx="124" formatCode="0.0">
                  <c:v>80.624215642708052</c:v>
                </c:pt>
                <c:pt idx="125" formatCode="0.0">
                  <c:v>80.898566122344789</c:v>
                </c:pt>
                <c:pt idx="126" formatCode="0.0">
                  <c:v>81.20257621091497</c:v>
                </c:pt>
                <c:pt idx="127" formatCode="0.0">
                  <c:v>81.759123866921712</c:v>
                </c:pt>
                <c:pt idx="128" formatCode="0.0">
                  <c:v>82.147933497281272</c:v>
                </c:pt>
                <c:pt idx="129" formatCode="0.0">
                  <c:v>82.342251774274231</c:v>
                </c:pt>
                <c:pt idx="130" formatCode="0.0">
                  <c:v>82.264575902212272</c:v>
                </c:pt>
                <c:pt idx="132" formatCode="0.0">
                  <c:v>77.599999999999994</c:v>
                </c:pt>
                <c:pt idx="133" formatCode="0.0">
                  <c:v>77.5</c:v>
                </c:pt>
                <c:pt idx="134" formatCode="0.0">
                  <c:v>77.5</c:v>
                </c:pt>
                <c:pt idx="135" formatCode="0.0">
                  <c:v>78.3</c:v>
                </c:pt>
                <c:pt idx="136" formatCode="0.0">
                  <c:v>78.5</c:v>
                </c:pt>
                <c:pt idx="137" formatCode="0.0">
                  <c:v>78.900000000000006</c:v>
                </c:pt>
                <c:pt idx="138" formatCode="0.0">
                  <c:v>78.900000000000006</c:v>
                </c:pt>
                <c:pt idx="139" formatCode="0.0">
                  <c:v>78.7</c:v>
                </c:pt>
                <c:pt idx="140" formatCode="0.0">
                  <c:v>78.900000000000006</c:v>
                </c:pt>
                <c:pt idx="141" formatCode="0.0">
                  <c:v>79.177118722324252</c:v>
                </c:pt>
                <c:pt idx="142" formatCode="0.0">
                  <c:v>79.546318533670487</c:v>
                </c:pt>
                <c:pt idx="143" formatCode="0.0">
                  <c:v>79.485463336866644</c:v>
                </c:pt>
                <c:pt idx="144" formatCode="0.0">
                  <c:v>79.484170062377601</c:v>
                </c:pt>
                <c:pt idx="145" formatCode="0.0">
                  <c:v>79.670322838090854</c:v>
                </c:pt>
                <c:pt idx="146" formatCode="0.0">
                  <c:v>79.783235586775376</c:v>
                </c:pt>
                <c:pt idx="147" formatCode="0.0">
                  <c:v>79.963209628305322</c:v>
                </c:pt>
                <c:pt idx="148" formatCode="0.0">
                  <c:v>80.239142612016025</c:v>
                </c:pt>
                <c:pt idx="149" formatCode="0.0">
                  <c:v>80.488328685143514</c:v>
                </c:pt>
                <c:pt idx="150" formatCode="0.0">
                  <c:v>80.769843963146073</c:v>
                </c:pt>
                <c:pt idx="151" formatCode="0.0">
                  <c:v>80.760138852529352</c:v>
                </c:pt>
                <c:pt idx="152" formatCode="0.0">
                  <c:v>80.931046326431471</c:v>
                </c:pt>
                <c:pt idx="154">
                  <c:v>76.7</c:v>
                </c:pt>
                <c:pt idx="155">
                  <c:v>76.8</c:v>
                </c:pt>
                <c:pt idx="156">
                  <c:v>77.900000000000006</c:v>
                </c:pt>
                <c:pt idx="157">
                  <c:v>78.5</c:v>
                </c:pt>
                <c:pt idx="158">
                  <c:v>77.900000000000006</c:v>
                </c:pt>
                <c:pt idx="159">
                  <c:v>77.5</c:v>
                </c:pt>
                <c:pt idx="160">
                  <c:v>78</c:v>
                </c:pt>
                <c:pt idx="161">
                  <c:v>80</c:v>
                </c:pt>
                <c:pt idx="162">
                  <c:v>80.2</c:v>
                </c:pt>
                <c:pt idx="163" formatCode="0.0">
                  <c:v>80.38261202201349</c:v>
                </c:pt>
                <c:pt idx="164" formatCode="0.0">
                  <c:v>79.596203826557229</c:v>
                </c:pt>
                <c:pt idx="165" formatCode="0.0">
                  <c:v>78.973432415827617</c:v>
                </c:pt>
                <c:pt idx="166" formatCode="0.0">
                  <c:v>79.779582515848517</c:v>
                </c:pt>
                <c:pt idx="167" formatCode="0.0">
                  <c:v>79.599752820379393</c:v>
                </c:pt>
                <c:pt idx="168" formatCode="0.0">
                  <c:v>80.329741552914527</c:v>
                </c:pt>
                <c:pt idx="169" formatCode="0.0">
                  <c:v>80.448705176043347</c:v>
                </c:pt>
                <c:pt idx="170" formatCode="0.0">
                  <c:v>80.790082455287944</c:v>
                </c:pt>
                <c:pt idx="171" formatCode="0.0">
                  <c:v>80.387854404161075</c:v>
                </c:pt>
                <c:pt idx="172" formatCode="0.0">
                  <c:v>80.22310354446239</c:v>
                </c:pt>
                <c:pt idx="173" formatCode="0.0">
                  <c:v>80.506175521790027</c:v>
                </c:pt>
                <c:pt idx="174" formatCode="0.0">
                  <c:v>81.407398677206842</c:v>
                </c:pt>
                <c:pt idx="176">
                  <c:v>78</c:v>
                </c:pt>
                <c:pt idx="177">
                  <c:v>78.3</c:v>
                </c:pt>
                <c:pt idx="178">
                  <c:v>77.900000000000006</c:v>
                </c:pt>
                <c:pt idx="179">
                  <c:v>78.3</c:v>
                </c:pt>
                <c:pt idx="180">
                  <c:v>78.2</c:v>
                </c:pt>
                <c:pt idx="181">
                  <c:v>78.599999999999994</c:v>
                </c:pt>
                <c:pt idx="182">
                  <c:v>78.599999999999994</c:v>
                </c:pt>
                <c:pt idx="183">
                  <c:v>78.8</c:v>
                </c:pt>
                <c:pt idx="184">
                  <c:v>78.900000000000006</c:v>
                </c:pt>
                <c:pt idx="185" formatCode="0.0">
                  <c:v>78.761377154959519</c:v>
                </c:pt>
                <c:pt idx="186" formatCode="0.0">
                  <c:v>78.943850667060502</c:v>
                </c:pt>
                <c:pt idx="187" formatCode="0.0">
                  <c:v>79.317546615190508</c:v>
                </c:pt>
                <c:pt idx="188" formatCode="0.0">
                  <c:v>79.874120767381925</c:v>
                </c:pt>
                <c:pt idx="189" formatCode="0.0">
                  <c:v>80.184672599115558</c:v>
                </c:pt>
                <c:pt idx="190" formatCode="0.0">
                  <c:v>80.209639773738516</c:v>
                </c:pt>
                <c:pt idx="191" formatCode="0.0">
                  <c:v>80.529232802551491</c:v>
                </c:pt>
                <c:pt idx="192" formatCode="0.0">
                  <c:v>80.906223843648363</c:v>
                </c:pt>
                <c:pt idx="193" formatCode="0.0">
                  <c:v>81.252457224554618</c:v>
                </c:pt>
                <c:pt idx="194" formatCode="0.0">
                  <c:v>81.228783592556354</c:v>
                </c:pt>
                <c:pt idx="195" formatCode="0.0">
                  <c:v>81.482230658106275</c:v>
                </c:pt>
                <c:pt idx="196" formatCode="0.0">
                  <c:v>81.816853380636246</c:v>
                </c:pt>
                <c:pt idx="198" formatCode="0.0">
                  <c:v>78.099999999999994</c:v>
                </c:pt>
                <c:pt idx="199" formatCode="0.0">
                  <c:v>78.2</c:v>
                </c:pt>
                <c:pt idx="200" formatCode="0.0">
                  <c:v>78.599999999999994</c:v>
                </c:pt>
                <c:pt idx="201" formatCode="0.0">
                  <c:v>79.400000000000006</c:v>
                </c:pt>
                <c:pt idx="202" formatCode="0.0">
                  <c:v>79.8</c:v>
                </c:pt>
                <c:pt idx="203" formatCode="0.0">
                  <c:v>79.900000000000006</c:v>
                </c:pt>
                <c:pt idx="204" formatCode="0.0">
                  <c:v>79.599999999999994</c:v>
                </c:pt>
                <c:pt idx="205" formatCode="0.0">
                  <c:v>79.8</c:v>
                </c:pt>
                <c:pt idx="206" formatCode="0.0">
                  <c:v>79.900000000000006</c:v>
                </c:pt>
                <c:pt idx="207" formatCode="0.0">
                  <c:v>80.28289012791744</c:v>
                </c:pt>
                <c:pt idx="208" formatCode="0.0">
                  <c:v>80.309921295039999</c:v>
                </c:pt>
                <c:pt idx="209" formatCode="0.0">
                  <c:v>80.352010962070395</c:v>
                </c:pt>
                <c:pt idx="210" formatCode="0.0">
                  <c:v>80.546041173262878</c:v>
                </c:pt>
                <c:pt idx="211" formatCode="0.0">
                  <c:v>80.716141445900718</c:v>
                </c:pt>
                <c:pt idx="212" formatCode="0.0">
                  <c:v>80.866306842131365</c:v>
                </c:pt>
                <c:pt idx="213" formatCode="0.0">
                  <c:v>80.743946822539783</c:v>
                </c:pt>
                <c:pt idx="214" formatCode="0.0">
                  <c:v>81.009164299609338</c:v>
                </c:pt>
                <c:pt idx="215" formatCode="0.0">
                  <c:v>81.27276076703852</c:v>
                </c:pt>
                <c:pt idx="216" formatCode="0.0">
                  <c:v>81.70536926090908</c:v>
                </c:pt>
                <c:pt idx="217" formatCode="0.0">
                  <c:v>81.678165959106707</c:v>
                </c:pt>
                <c:pt idx="218" formatCode="0.0">
                  <c:v>81.804326234151048</c:v>
                </c:pt>
                <c:pt idx="220">
                  <c:v>77.2</c:v>
                </c:pt>
                <c:pt idx="221">
                  <c:v>76.2</c:v>
                </c:pt>
                <c:pt idx="222">
                  <c:v>77.2</c:v>
                </c:pt>
                <c:pt idx="223">
                  <c:v>77.8</c:v>
                </c:pt>
                <c:pt idx="224">
                  <c:v>78.8</c:v>
                </c:pt>
                <c:pt idx="225">
                  <c:v>78.099999999999994</c:v>
                </c:pt>
                <c:pt idx="226">
                  <c:v>78.400000000000006</c:v>
                </c:pt>
                <c:pt idx="227">
                  <c:v>79.5</c:v>
                </c:pt>
                <c:pt idx="228">
                  <c:v>79.8</c:v>
                </c:pt>
                <c:pt idx="229" formatCode="0.0">
                  <c:v>80.104783605462345</c:v>
                </c:pt>
                <c:pt idx="230" formatCode="0.0">
                  <c:v>79.264068791679477</c:v>
                </c:pt>
                <c:pt idx="231" formatCode="0.0">
                  <c:v>78.72090390677522</c:v>
                </c:pt>
                <c:pt idx="232" formatCode="0.0">
                  <c:v>79.366518521436262</c:v>
                </c:pt>
                <c:pt idx="233" formatCode="0.0">
                  <c:v>79.917467071392977</c:v>
                </c:pt>
                <c:pt idx="234" formatCode="0.0">
                  <c:v>81.228706971756026</c:v>
                </c:pt>
                <c:pt idx="235" formatCode="0.0">
                  <c:v>79.868607947253693</c:v>
                </c:pt>
                <c:pt idx="236" formatCode="0.0">
                  <c:v>80.266588662463093</c:v>
                </c:pt>
                <c:pt idx="237" formatCode="0.0">
                  <c:v>79.070841301431457</c:v>
                </c:pt>
                <c:pt idx="238" formatCode="0.0">
                  <c:v>79.758980714416211</c:v>
                </c:pt>
                <c:pt idx="239" formatCode="0.0">
                  <c:v>80.065864891789914</c:v>
                </c:pt>
                <c:pt idx="240" formatCode="0.0">
                  <c:v>81.319163772963648</c:v>
                </c:pt>
                <c:pt idx="242">
                  <c:v>78</c:v>
                </c:pt>
                <c:pt idx="243">
                  <c:v>78.3</c:v>
                </c:pt>
                <c:pt idx="244">
                  <c:v>78.3</c:v>
                </c:pt>
                <c:pt idx="245">
                  <c:v>78.599999999999994</c:v>
                </c:pt>
                <c:pt idx="246">
                  <c:v>78.7</c:v>
                </c:pt>
                <c:pt idx="247">
                  <c:v>78.900000000000006</c:v>
                </c:pt>
                <c:pt idx="248">
                  <c:v>79</c:v>
                </c:pt>
                <c:pt idx="249">
                  <c:v>79.3</c:v>
                </c:pt>
                <c:pt idx="250">
                  <c:v>79.599999999999994</c:v>
                </c:pt>
                <c:pt idx="251" formatCode="0.0">
                  <c:v>79.771691993679667</c:v>
                </c:pt>
                <c:pt idx="252" formatCode="0.0">
                  <c:v>79.197556314047304</c:v>
                </c:pt>
                <c:pt idx="253" formatCode="0.0">
                  <c:v>79.28943328560274</c:v>
                </c:pt>
                <c:pt idx="254" formatCode="0.0">
                  <c:v>79.459293689211776</c:v>
                </c:pt>
                <c:pt idx="255" formatCode="0.0">
                  <c:v>80.06344319855279</c:v>
                </c:pt>
                <c:pt idx="256" formatCode="0.0">
                  <c:v>80.362969795439199</c:v>
                </c:pt>
                <c:pt idx="257" formatCode="0.0">
                  <c:v>80.452527239128358</c:v>
                </c:pt>
                <c:pt idx="258" formatCode="0.0">
                  <c:v>80.882487564619993</c:v>
                </c:pt>
                <c:pt idx="259" formatCode="0.0">
                  <c:v>81.036681240444992</c:v>
                </c:pt>
                <c:pt idx="260" formatCode="0.0">
                  <c:v>81.517436051509577</c:v>
                </c:pt>
                <c:pt idx="261" formatCode="0.0">
                  <c:v>81.380255560267571</c:v>
                </c:pt>
                <c:pt idx="262" formatCode="0.0">
                  <c:v>81.844696066251927</c:v>
                </c:pt>
                <c:pt idx="264">
                  <c:v>78.099999999999994</c:v>
                </c:pt>
                <c:pt idx="265">
                  <c:v>77.7</c:v>
                </c:pt>
                <c:pt idx="266">
                  <c:v>77.599999999999994</c:v>
                </c:pt>
                <c:pt idx="267">
                  <c:v>78.099999999999994</c:v>
                </c:pt>
                <c:pt idx="268">
                  <c:v>78.7</c:v>
                </c:pt>
                <c:pt idx="269">
                  <c:v>79.2</c:v>
                </c:pt>
                <c:pt idx="270">
                  <c:v>78.7</c:v>
                </c:pt>
                <c:pt idx="271">
                  <c:v>78.599999999999994</c:v>
                </c:pt>
                <c:pt idx="272">
                  <c:v>78.599999999999994</c:v>
                </c:pt>
                <c:pt idx="273" formatCode="0.0">
                  <c:v>79.25814372612561</c:v>
                </c:pt>
                <c:pt idx="274" formatCode="0.0">
                  <c:v>79.434549760358649</c:v>
                </c:pt>
                <c:pt idx="275" formatCode="0.0">
                  <c:v>79.474953041850867</c:v>
                </c:pt>
                <c:pt idx="276" formatCode="0.0">
                  <c:v>79.504417098173136</c:v>
                </c:pt>
                <c:pt idx="277" formatCode="0.0">
                  <c:v>79.395193405665154</c:v>
                </c:pt>
                <c:pt idx="278" formatCode="0.0">
                  <c:v>79.758501952693834</c:v>
                </c:pt>
                <c:pt idx="279" formatCode="0.0">
                  <c:v>80.014554796941852</c:v>
                </c:pt>
                <c:pt idx="280" formatCode="0.0">
                  <c:v>80.617579706472142</c:v>
                </c:pt>
                <c:pt idx="281" formatCode="0.0">
                  <c:v>81.004096979928775</c:v>
                </c:pt>
                <c:pt idx="282" formatCode="0.0">
                  <c:v>81.317309731081437</c:v>
                </c:pt>
                <c:pt idx="283" formatCode="0.0">
                  <c:v>81.10747044490941</c:v>
                </c:pt>
                <c:pt idx="284" formatCode="0.0">
                  <c:v>81.011734238655222</c:v>
                </c:pt>
                <c:pt idx="286" formatCode="0.0">
                  <c:v>77.599999999999994</c:v>
                </c:pt>
                <c:pt idx="287" formatCode="0.0">
                  <c:v>77.3</c:v>
                </c:pt>
                <c:pt idx="288" formatCode="0.0">
                  <c:v>77</c:v>
                </c:pt>
                <c:pt idx="289" formatCode="0.0">
                  <c:v>77.5</c:v>
                </c:pt>
                <c:pt idx="290" formatCode="0.0">
                  <c:v>77.400000000000006</c:v>
                </c:pt>
                <c:pt idx="291" formatCode="0.0">
                  <c:v>77.599999999999994</c:v>
                </c:pt>
                <c:pt idx="292" formatCode="0.0">
                  <c:v>78.2</c:v>
                </c:pt>
                <c:pt idx="293" formatCode="0.0">
                  <c:v>79.2</c:v>
                </c:pt>
                <c:pt idx="294" formatCode="0.0">
                  <c:v>78.900000000000006</c:v>
                </c:pt>
                <c:pt idx="295" formatCode="0.0">
                  <c:v>78.573403416282702</c:v>
                </c:pt>
                <c:pt idx="296" formatCode="0.0">
                  <c:v>78.154192662592266</c:v>
                </c:pt>
                <c:pt idx="297" formatCode="0.0">
                  <c:v>78.570601533337552</c:v>
                </c:pt>
                <c:pt idx="298" formatCode="0.0">
                  <c:v>78.209491165512134</c:v>
                </c:pt>
                <c:pt idx="299" formatCode="0.0">
                  <c:v>78.65162720815367</c:v>
                </c:pt>
                <c:pt idx="300" formatCode="0.0">
                  <c:v>79.04131448417894</c:v>
                </c:pt>
                <c:pt idx="301" formatCode="0.0">
                  <c:v>80.418215401386504</c:v>
                </c:pt>
                <c:pt idx="302" formatCode="0.0">
                  <c:v>81.17105994406009</c:v>
                </c:pt>
                <c:pt idx="303" formatCode="0.0">
                  <c:v>81.244307202006937</c:v>
                </c:pt>
                <c:pt idx="304" formatCode="0.0">
                  <c:v>79.301094655031008</c:v>
                </c:pt>
                <c:pt idx="305" formatCode="0.0">
                  <c:v>78.63616658171307</c:v>
                </c:pt>
                <c:pt idx="306" formatCode="0.0">
                  <c:v>78.911173266326628</c:v>
                </c:pt>
                <c:pt idx="308" formatCode="0.0">
                  <c:v>78.3</c:v>
                </c:pt>
                <c:pt idx="309" formatCode="0.0">
                  <c:v>78.099999999999994</c:v>
                </c:pt>
                <c:pt idx="310" formatCode="0.0">
                  <c:v>78.2</c:v>
                </c:pt>
                <c:pt idx="311" formatCode="0.0">
                  <c:v>78.3</c:v>
                </c:pt>
                <c:pt idx="312" formatCode="0.0">
                  <c:v>78.5</c:v>
                </c:pt>
                <c:pt idx="313" formatCode="0.0">
                  <c:v>78.8</c:v>
                </c:pt>
                <c:pt idx="314" formatCode="0.0">
                  <c:v>78.900000000000006</c:v>
                </c:pt>
                <c:pt idx="315" formatCode="0.0">
                  <c:v>79.400000000000006</c:v>
                </c:pt>
                <c:pt idx="316" formatCode="0.0">
                  <c:v>79.7</c:v>
                </c:pt>
                <c:pt idx="317" formatCode="0.0">
                  <c:v>79.90805989893768</c:v>
                </c:pt>
                <c:pt idx="318" formatCode="0.0">
                  <c:v>79.836347468171695</c:v>
                </c:pt>
                <c:pt idx="319" formatCode="0.0">
                  <c:v>79.69360025602866</c:v>
                </c:pt>
                <c:pt idx="320" formatCode="0.0">
                  <c:v>80.392340800781213</c:v>
                </c:pt>
                <c:pt idx="321" formatCode="0.0">
                  <c:v>80.912025772269217</c:v>
                </c:pt>
                <c:pt idx="322" formatCode="0.0">
                  <c:v>81.794255113230207</c:v>
                </c:pt>
                <c:pt idx="323" formatCode="0.0">
                  <c:v>81.855997269423383</c:v>
                </c:pt>
                <c:pt idx="324" formatCode="0.0">
                  <c:v>82.330683551352706</c:v>
                </c:pt>
                <c:pt idx="325" formatCode="0.0">
                  <c:v>81.842024202263232</c:v>
                </c:pt>
                <c:pt idx="326" formatCode="0.0">
                  <c:v>82.520117590456934</c:v>
                </c:pt>
                <c:pt idx="327" formatCode="0.0">
                  <c:v>82.836825727571735</c:v>
                </c:pt>
                <c:pt idx="328" formatCode="0.0">
                  <c:v>83.304318361813884</c:v>
                </c:pt>
                <c:pt idx="330" formatCode="0.0">
                  <c:v>78.2</c:v>
                </c:pt>
                <c:pt idx="331" formatCode="0.0">
                  <c:v>78.099999999999994</c:v>
                </c:pt>
                <c:pt idx="332" formatCode="0.0">
                  <c:v>78</c:v>
                </c:pt>
                <c:pt idx="333" formatCode="0.0">
                  <c:v>78</c:v>
                </c:pt>
                <c:pt idx="334" formatCode="0.0">
                  <c:v>78.099999999999994</c:v>
                </c:pt>
                <c:pt idx="335" formatCode="0.0">
                  <c:v>78.400000000000006</c:v>
                </c:pt>
                <c:pt idx="336" formatCode="0.0">
                  <c:v>78.8</c:v>
                </c:pt>
                <c:pt idx="337" formatCode="0.0">
                  <c:v>78.8</c:v>
                </c:pt>
                <c:pt idx="338" formatCode="0.0">
                  <c:v>79.2</c:v>
                </c:pt>
                <c:pt idx="339" formatCode="0.0">
                  <c:v>79.305212280158514</c:v>
                </c:pt>
                <c:pt idx="340" formatCode="0.0">
                  <c:v>79.4883487153228</c:v>
                </c:pt>
                <c:pt idx="341" formatCode="0.0">
                  <c:v>79.44266379450319</c:v>
                </c:pt>
                <c:pt idx="342" formatCode="0.0">
                  <c:v>79.432619030182806</c:v>
                </c:pt>
                <c:pt idx="343" formatCode="0.0">
                  <c:v>80.082556319939314</c:v>
                </c:pt>
                <c:pt idx="344" formatCode="0.0">
                  <c:v>80.384100461637203</c:v>
                </c:pt>
                <c:pt idx="345" formatCode="0.0">
                  <c:v>80.689458059324139</c:v>
                </c:pt>
                <c:pt idx="346" formatCode="0.0">
                  <c:v>80.600192969985741</c:v>
                </c:pt>
                <c:pt idx="347" formatCode="0.0">
                  <c:v>80.55396750877506</c:v>
                </c:pt>
                <c:pt idx="348" formatCode="0.0">
                  <c:v>80.662838869331736</c:v>
                </c:pt>
                <c:pt idx="349" formatCode="0.0">
                  <c:v>80.888789198466895</c:v>
                </c:pt>
                <c:pt idx="350" formatCode="0.0">
                  <c:v>81.010538189032772</c:v>
                </c:pt>
                <c:pt idx="352" formatCode="0.0">
                  <c:v>78.599999999999994</c:v>
                </c:pt>
                <c:pt idx="353" formatCode="0.0">
                  <c:v>78.900000000000006</c:v>
                </c:pt>
                <c:pt idx="354" formatCode="0.0">
                  <c:v>78.8</c:v>
                </c:pt>
                <c:pt idx="355" formatCode="0.0">
                  <c:v>78.900000000000006</c:v>
                </c:pt>
                <c:pt idx="356" formatCode="0.0">
                  <c:v>79.099999999999994</c:v>
                </c:pt>
                <c:pt idx="357" formatCode="0.0">
                  <c:v>79.599999999999994</c:v>
                </c:pt>
                <c:pt idx="358" formatCode="0.0">
                  <c:v>80.099999999999994</c:v>
                </c:pt>
                <c:pt idx="359" formatCode="0.0">
                  <c:v>80.099999999999994</c:v>
                </c:pt>
                <c:pt idx="360" formatCode="0.0">
                  <c:v>80.5</c:v>
                </c:pt>
                <c:pt idx="361" formatCode="0.0">
                  <c:v>80.650303270113525</c:v>
                </c:pt>
                <c:pt idx="362" formatCode="0.0">
                  <c:v>80.398049745616618</c:v>
                </c:pt>
                <c:pt idx="363" formatCode="0.0">
                  <c:v>79.857293151191826</c:v>
                </c:pt>
                <c:pt idx="364" formatCode="0.0">
                  <c:v>80.371918372231875</c:v>
                </c:pt>
                <c:pt idx="365" formatCode="0.0">
                  <c:v>81.26105727841454</c:v>
                </c:pt>
                <c:pt idx="366" formatCode="0.0">
                  <c:v>81.856692513154925</c:v>
                </c:pt>
                <c:pt idx="367" formatCode="0.0">
                  <c:v>81.344745978145809</c:v>
                </c:pt>
                <c:pt idx="368" formatCode="0.0">
                  <c:v>81.364899392134603</c:v>
                </c:pt>
                <c:pt idx="369" formatCode="0.0">
                  <c:v>81.705419323411846</c:v>
                </c:pt>
                <c:pt idx="370" formatCode="0.0">
                  <c:v>82.474475250427048</c:v>
                </c:pt>
                <c:pt idx="371" formatCode="0.0">
                  <c:v>82.273614397715235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23377920"/>
        <c:axId val="123388288"/>
      </c:lineChart>
      <c:catAx>
        <c:axId val="12337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82711864406779656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8828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23388288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3050847457627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77920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401240951396069"/>
          <c:y val="0.88135593220338981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23772928"/>
        <c:axId val="123774848"/>
      </c:lineChart>
      <c:catAx>
        <c:axId val="12377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7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774848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72928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0508474576271186"/>
          <c:w val="0.93691830403309206"/>
          <c:h val="0.51016949152542368"/>
        </c:manualLayout>
      </c:layout>
      <c:lineChart>
        <c:grouping val="standard"/>
        <c:varyColors val="0"/>
        <c:ser>
          <c:idx val="0"/>
          <c:order val="0"/>
          <c:tx>
            <c:strRef>
              <c:f>'Fig 10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10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Western Isles</c:v>
                  </c:pt>
                  <c:pt idx="26">
                    <c:v>Lanarkshire</c:v>
                  </c:pt>
                  <c:pt idx="39">
                    <c:v>Ayrshire &amp; Arran</c:v>
                  </c:pt>
                  <c:pt idx="52">
                    <c:v>SCOTLAND</c:v>
                  </c:pt>
                  <c:pt idx="65">
                    <c:v>Highland</c:v>
                  </c:pt>
                  <c:pt idx="78">
                    <c:v>Forth Valley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Lothian</c:v>
                  </c:pt>
                  <c:pt idx="130">
                    <c:v>Grampian</c:v>
                  </c:pt>
                  <c:pt idx="143">
                    <c:v>Shetland</c:v>
                  </c:pt>
                  <c:pt idx="156">
                    <c:v>Dumfries &amp; Galloway</c:v>
                  </c:pt>
                  <c:pt idx="169">
                    <c:v>Orkney</c:v>
                  </c:pt>
                  <c:pt idx="182">
                    <c:v>Borders</c:v>
                  </c:pt>
                </c:lvl>
              </c:multiLvlStrCache>
            </c:multiLvlStrRef>
          </c:cat>
          <c:val>
            <c:numRef>
              <c:f>'Fig 10 data'!$F$4:$F$196</c:f>
              <c:numCache>
                <c:formatCode>0.0</c:formatCode>
                <c:ptCount val="193"/>
                <c:pt idx="0">
                  <c:v>71.071010528880166</c:v>
                </c:pt>
                <c:pt idx="1">
                  <c:v>71.168340791377105</c:v>
                </c:pt>
                <c:pt idx="2">
                  <c:v>71.324255406115739</c:v>
                </c:pt>
                <c:pt idx="3">
                  <c:v>71.962163064094796</c:v>
                </c:pt>
                <c:pt idx="4">
                  <c:v>72.575648869467898</c:v>
                </c:pt>
                <c:pt idx="5">
                  <c:v>72.877921032903302</c:v>
                </c:pt>
                <c:pt idx="6">
                  <c:v>72.945877454182323</c:v>
                </c:pt>
                <c:pt idx="7">
                  <c:v>73.326498476070469</c:v>
                </c:pt>
                <c:pt idx="8">
                  <c:v>73.880648696654262</c:v>
                </c:pt>
                <c:pt idx="9">
                  <c:v>74.342216023186083</c:v>
                </c:pt>
                <c:pt idx="10">
                  <c:v>74.740915068349722</c:v>
                </c:pt>
                <c:pt idx="11">
                  <c:v>75.127761951034913</c:v>
                </c:pt>
                <c:pt idx="13">
                  <c:v>73.660691996997144</c:v>
                </c:pt>
                <c:pt idx="14">
                  <c:v>73.148239336571194</c:v>
                </c:pt>
                <c:pt idx="15">
                  <c:v>73.678066901887377</c:v>
                </c:pt>
                <c:pt idx="16">
                  <c:v>73.694891593737324</c:v>
                </c:pt>
                <c:pt idx="17">
                  <c:v>74.71482436849206</c:v>
                </c:pt>
                <c:pt idx="18">
                  <c:v>74.788738903352311</c:v>
                </c:pt>
                <c:pt idx="19">
                  <c:v>75.362374307517683</c:v>
                </c:pt>
                <c:pt idx="20">
                  <c:v>75.324748576621758</c:v>
                </c:pt>
                <c:pt idx="21">
                  <c:v>75.85392666923309</c:v>
                </c:pt>
                <c:pt idx="22">
                  <c:v>76.926552704996496</c:v>
                </c:pt>
                <c:pt idx="23">
                  <c:v>77.540182362507878</c:v>
                </c:pt>
                <c:pt idx="24">
                  <c:v>78.329983696177436</c:v>
                </c:pt>
                <c:pt idx="26">
                  <c:v>73.142109905714506</c:v>
                </c:pt>
                <c:pt idx="27">
                  <c:v>73.204121784732635</c:v>
                </c:pt>
                <c:pt idx="28">
                  <c:v>73.386119333786681</c:v>
                </c:pt>
                <c:pt idx="29">
                  <c:v>73.749520996198967</c:v>
                </c:pt>
                <c:pt idx="30">
                  <c:v>73.983814765414323</c:v>
                </c:pt>
                <c:pt idx="31">
                  <c:v>73.85327479095109</c:v>
                </c:pt>
                <c:pt idx="32">
                  <c:v>74.118687712632308</c:v>
                </c:pt>
                <c:pt idx="33">
                  <c:v>74.66664118907903</c:v>
                </c:pt>
                <c:pt idx="34">
                  <c:v>75.376509895573179</c:v>
                </c:pt>
                <c:pt idx="35">
                  <c:v>75.787434748521065</c:v>
                </c:pt>
                <c:pt idx="36">
                  <c:v>75.902036800241518</c:v>
                </c:pt>
                <c:pt idx="37">
                  <c:v>76.048091738758302</c:v>
                </c:pt>
                <c:pt idx="39">
                  <c:v>73.354294236165472</c:v>
                </c:pt>
                <c:pt idx="40">
                  <c:v>73.446230341955612</c:v>
                </c:pt>
                <c:pt idx="41">
                  <c:v>74.087043888837712</c:v>
                </c:pt>
                <c:pt idx="42">
                  <c:v>74.546907843680984</c:v>
                </c:pt>
                <c:pt idx="43">
                  <c:v>75.079971546760845</c:v>
                </c:pt>
                <c:pt idx="44">
                  <c:v>74.859035949284191</c:v>
                </c:pt>
                <c:pt idx="45">
                  <c:v>75.056960616918573</c:v>
                </c:pt>
                <c:pt idx="46">
                  <c:v>75.223256635303287</c:v>
                </c:pt>
                <c:pt idx="47">
                  <c:v>76.031952222415555</c:v>
                </c:pt>
                <c:pt idx="48">
                  <c:v>76.370332468757638</c:v>
                </c:pt>
                <c:pt idx="49">
                  <c:v>76.826996990056429</c:v>
                </c:pt>
                <c:pt idx="50">
                  <c:v>76.804799200602773</c:v>
                </c:pt>
                <c:pt idx="52">
                  <c:v>73.443336564657884</c:v>
                </c:pt>
                <c:pt idx="53">
                  <c:v>73.602742147427179</c:v>
                </c:pt>
                <c:pt idx="54">
                  <c:v>73.874140199609414</c:v>
                </c:pt>
                <c:pt idx="55">
                  <c:v>74.324492192176677</c:v>
                </c:pt>
                <c:pt idx="56">
                  <c:v>74.726493681968464</c:v>
                </c:pt>
                <c:pt idx="57">
                  <c:v>74.951515400004709</c:v>
                </c:pt>
                <c:pt idx="58">
                  <c:v>75.16587518340188</c:v>
                </c:pt>
                <c:pt idx="59">
                  <c:v>75.532939214389685</c:v>
                </c:pt>
                <c:pt idx="60">
                  <c:v>75.997081696342718</c:v>
                </c:pt>
                <c:pt idx="61">
                  <c:v>76.41686694031668</c:v>
                </c:pt>
                <c:pt idx="62">
                  <c:v>76.706971956372669</c:v>
                </c:pt>
                <c:pt idx="63">
                  <c:v>76.970072967830774</c:v>
                </c:pt>
                <c:pt idx="65">
                  <c:v>74.422140925149762</c:v>
                </c:pt>
                <c:pt idx="66">
                  <c:v>74.917768957619629</c:v>
                </c:pt>
                <c:pt idx="67">
                  <c:v>74.990365032803382</c:v>
                </c:pt>
                <c:pt idx="68">
                  <c:v>75.401296498660997</c:v>
                </c:pt>
                <c:pt idx="69">
                  <c:v>75.784252863135507</c:v>
                </c:pt>
                <c:pt idx="70">
                  <c:v>76.391814844688028</c:v>
                </c:pt>
                <c:pt idx="71">
                  <c:v>76.474169657046048</c:v>
                </c:pt>
                <c:pt idx="72">
                  <c:v>76.853742066885175</c:v>
                </c:pt>
                <c:pt idx="73">
                  <c:v>77.05343947128469</c:v>
                </c:pt>
                <c:pt idx="74">
                  <c:v>77.289615889325802</c:v>
                </c:pt>
                <c:pt idx="75">
                  <c:v>77.624769721424499</c:v>
                </c:pt>
                <c:pt idx="76">
                  <c:v>78.198896625372569</c:v>
                </c:pt>
                <c:pt idx="78">
                  <c:v>74.457259690027968</c:v>
                </c:pt>
                <c:pt idx="79">
                  <c:v>74.656792707293647</c:v>
                </c:pt>
                <c:pt idx="80">
                  <c:v>74.741313007391781</c:v>
                </c:pt>
                <c:pt idx="81">
                  <c:v>75.233872650037625</c:v>
                </c:pt>
                <c:pt idx="82">
                  <c:v>75.386603992011615</c:v>
                </c:pt>
                <c:pt idx="83">
                  <c:v>75.775308843326385</c:v>
                </c:pt>
                <c:pt idx="84">
                  <c:v>76.051848690347299</c:v>
                </c:pt>
                <c:pt idx="85">
                  <c:v>76.671768525400438</c:v>
                </c:pt>
                <c:pt idx="86">
                  <c:v>77.164687579023919</c:v>
                </c:pt>
                <c:pt idx="87">
                  <c:v>77.704801964854155</c:v>
                </c:pt>
                <c:pt idx="88">
                  <c:v>77.758527430023761</c:v>
                </c:pt>
                <c:pt idx="89">
                  <c:v>77.727224232175828</c:v>
                </c:pt>
                <c:pt idx="91">
                  <c:v>74.546441449509345</c:v>
                </c:pt>
                <c:pt idx="92">
                  <c:v>74.703819310371813</c:v>
                </c:pt>
                <c:pt idx="93">
                  <c:v>75.064389562071639</c:v>
                </c:pt>
                <c:pt idx="94">
                  <c:v>75.340692754311263</c:v>
                </c:pt>
                <c:pt idx="95">
                  <c:v>75.730244476923247</c:v>
                </c:pt>
                <c:pt idx="96">
                  <c:v>75.903657406084264</c:v>
                </c:pt>
                <c:pt idx="97">
                  <c:v>76.343952524133115</c:v>
                </c:pt>
                <c:pt idx="98">
                  <c:v>76.634071639202716</c:v>
                </c:pt>
                <c:pt idx="99">
                  <c:v>77.137616233886135</c:v>
                </c:pt>
                <c:pt idx="100">
                  <c:v>77.486936168939252</c:v>
                </c:pt>
                <c:pt idx="101">
                  <c:v>77.68058007898874</c:v>
                </c:pt>
                <c:pt idx="102">
                  <c:v>77.973010048820555</c:v>
                </c:pt>
                <c:pt idx="104">
                  <c:v>74.716024381748383</c:v>
                </c:pt>
                <c:pt idx="105">
                  <c:v>74.93514775134814</c:v>
                </c:pt>
                <c:pt idx="106">
                  <c:v>75.052784454613715</c:v>
                </c:pt>
                <c:pt idx="107">
                  <c:v>75.738477566665907</c:v>
                </c:pt>
                <c:pt idx="108">
                  <c:v>75.849114791928585</c:v>
                </c:pt>
                <c:pt idx="109">
                  <c:v>76.20590883361767</c:v>
                </c:pt>
                <c:pt idx="110">
                  <c:v>76.264787114517233</c:v>
                </c:pt>
                <c:pt idx="111">
                  <c:v>76.502715150402111</c:v>
                </c:pt>
                <c:pt idx="112">
                  <c:v>76.725383676782457</c:v>
                </c:pt>
                <c:pt idx="113">
                  <c:v>77.074619503635887</c:v>
                </c:pt>
                <c:pt idx="114">
                  <c:v>77.379119267535927</c:v>
                </c:pt>
                <c:pt idx="115">
                  <c:v>77.549951776024002</c:v>
                </c:pt>
                <c:pt idx="117">
                  <c:v>74.640589228551491</c:v>
                </c:pt>
                <c:pt idx="118">
                  <c:v>74.963956681734786</c:v>
                </c:pt>
                <c:pt idx="119">
                  <c:v>75.390983694094913</c:v>
                </c:pt>
                <c:pt idx="120">
                  <c:v>75.514960341081832</c:v>
                </c:pt>
                <c:pt idx="121">
                  <c:v>75.903999516747035</c:v>
                </c:pt>
                <c:pt idx="122">
                  <c:v>76.217501115308337</c:v>
                </c:pt>
                <c:pt idx="123">
                  <c:v>76.584758061060498</c:v>
                </c:pt>
                <c:pt idx="124">
                  <c:v>76.845848049339622</c:v>
                </c:pt>
                <c:pt idx="125">
                  <c:v>77.140914545016088</c:v>
                </c:pt>
                <c:pt idx="126">
                  <c:v>77.557916086317704</c:v>
                </c:pt>
                <c:pt idx="127">
                  <c:v>77.752318530581832</c:v>
                </c:pt>
                <c:pt idx="128">
                  <c:v>77.926724891168448</c:v>
                </c:pt>
                <c:pt idx="130">
                  <c:v>75.14520429779769</c:v>
                </c:pt>
                <c:pt idx="131">
                  <c:v>75.350614492557838</c:v>
                </c:pt>
                <c:pt idx="132">
                  <c:v>75.672515844949729</c:v>
                </c:pt>
                <c:pt idx="133">
                  <c:v>76.19184638317823</c:v>
                </c:pt>
                <c:pt idx="134">
                  <c:v>76.377731158627597</c:v>
                </c:pt>
                <c:pt idx="135">
                  <c:v>76.717393689220756</c:v>
                </c:pt>
                <c:pt idx="136">
                  <c:v>76.879896278880636</c:v>
                </c:pt>
                <c:pt idx="137">
                  <c:v>77.274061916017502</c:v>
                </c:pt>
                <c:pt idx="138">
                  <c:v>77.586681542933434</c:v>
                </c:pt>
                <c:pt idx="139">
                  <c:v>77.935629170437821</c:v>
                </c:pt>
                <c:pt idx="140">
                  <c:v>78.320818556494231</c:v>
                </c:pt>
                <c:pt idx="141">
                  <c:v>78.578036895757535</c:v>
                </c:pt>
                <c:pt idx="143">
                  <c:v>76.495827017067654</c:v>
                </c:pt>
                <c:pt idx="144">
                  <c:v>75.208107348231678</c:v>
                </c:pt>
                <c:pt idx="145">
                  <c:v>75.796091229355952</c:v>
                </c:pt>
                <c:pt idx="146">
                  <c:v>76.937064049741281</c:v>
                </c:pt>
                <c:pt idx="147">
                  <c:v>78.139827165158252</c:v>
                </c:pt>
                <c:pt idx="148">
                  <c:v>77.725319340494693</c:v>
                </c:pt>
                <c:pt idx="149">
                  <c:v>76.703648759444121</c:v>
                </c:pt>
                <c:pt idx="150">
                  <c:v>77.663996173528659</c:v>
                </c:pt>
                <c:pt idx="151">
                  <c:v>78.482081842877619</c:v>
                </c:pt>
                <c:pt idx="152">
                  <c:v>79.354455115427356</c:v>
                </c:pt>
                <c:pt idx="153">
                  <c:v>78.844918069134124</c:v>
                </c:pt>
                <c:pt idx="154">
                  <c:v>79.299995447279798</c:v>
                </c:pt>
                <c:pt idx="156">
                  <c:v>75.778010335803472</c:v>
                </c:pt>
                <c:pt idx="157">
                  <c:v>75.437447514662111</c:v>
                </c:pt>
                <c:pt idx="158">
                  <c:v>76.025845265457164</c:v>
                </c:pt>
                <c:pt idx="159">
                  <c:v>76.27004893991851</c:v>
                </c:pt>
                <c:pt idx="160">
                  <c:v>76.703040962754969</c:v>
                </c:pt>
                <c:pt idx="161">
                  <c:v>76.847652090013923</c:v>
                </c:pt>
                <c:pt idx="162">
                  <c:v>77.116282532054029</c:v>
                </c:pt>
                <c:pt idx="163">
                  <c:v>77.498092828304365</c:v>
                </c:pt>
                <c:pt idx="164">
                  <c:v>77.411328479925743</c:v>
                </c:pt>
                <c:pt idx="165">
                  <c:v>77.925572974589031</c:v>
                </c:pt>
                <c:pt idx="166">
                  <c:v>78.116039497376761</c:v>
                </c:pt>
                <c:pt idx="167">
                  <c:v>78.631823541247385</c:v>
                </c:pt>
                <c:pt idx="169">
                  <c:v>76.881800514238137</c:v>
                </c:pt>
                <c:pt idx="170">
                  <c:v>77.425347590936425</c:v>
                </c:pt>
                <c:pt idx="171">
                  <c:v>78.03753539099776</c:v>
                </c:pt>
                <c:pt idx="172">
                  <c:v>77.840273009724356</c:v>
                </c:pt>
                <c:pt idx="173">
                  <c:v>77.718054352563868</c:v>
                </c:pt>
                <c:pt idx="174">
                  <c:v>76.790596912472878</c:v>
                </c:pt>
                <c:pt idx="175">
                  <c:v>76.57564611329606</c:v>
                </c:pt>
                <c:pt idx="176">
                  <c:v>77.775842175744003</c:v>
                </c:pt>
                <c:pt idx="177">
                  <c:v>79.67639906270675</c:v>
                </c:pt>
                <c:pt idx="178">
                  <c:v>81.210059963324724</c:v>
                </c:pt>
                <c:pt idx="179">
                  <c:v>81.296988434023319</c:v>
                </c:pt>
                <c:pt idx="180">
                  <c:v>80.338239477782878</c:v>
                </c:pt>
                <c:pt idx="182">
                  <c:v>76.09654673972608</c:v>
                </c:pt>
                <c:pt idx="183">
                  <c:v>76.133917065869184</c:v>
                </c:pt>
                <c:pt idx="184">
                  <c:v>76.01738152826934</c:v>
                </c:pt>
                <c:pt idx="185">
                  <c:v>76.608742534095825</c:v>
                </c:pt>
                <c:pt idx="186">
                  <c:v>77.289115822052921</c:v>
                </c:pt>
                <c:pt idx="187">
                  <c:v>77.42378954122546</c:v>
                </c:pt>
                <c:pt idx="188">
                  <c:v>77.983589463727498</c:v>
                </c:pt>
                <c:pt idx="189">
                  <c:v>78.057939773588515</c:v>
                </c:pt>
                <c:pt idx="190">
                  <c:v>78.4520021072681</c:v>
                </c:pt>
                <c:pt idx="191">
                  <c:v>78.787797099374643</c:v>
                </c:pt>
                <c:pt idx="192" formatCode="#,##0.0">
                  <c:v>79.379137965734131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10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10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Western Isles</c:v>
                  </c:pt>
                  <c:pt idx="26">
                    <c:v>Lanarkshire</c:v>
                  </c:pt>
                  <c:pt idx="39">
                    <c:v>Ayrshire &amp; Arran</c:v>
                  </c:pt>
                  <c:pt idx="52">
                    <c:v>SCOTLAND</c:v>
                  </c:pt>
                  <c:pt idx="65">
                    <c:v>Highland</c:v>
                  </c:pt>
                  <c:pt idx="78">
                    <c:v>Forth Valley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Lothian</c:v>
                  </c:pt>
                  <c:pt idx="130">
                    <c:v>Grampian</c:v>
                  </c:pt>
                  <c:pt idx="143">
                    <c:v>Shetland</c:v>
                  </c:pt>
                  <c:pt idx="156">
                    <c:v>Dumfries &amp; Galloway</c:v>
                  </c:pt>
                  <c:pt idx="169">
                    <c:v>Orkney</c:v>
                  </c:pt>
                  <c:pt idx="182">
                    <c:v>Borders</c:v>
                  </c:pt>
                </c:lvl>
              </c:multiLvlStrCache>
            </c:multiLvlStrRef>
          </c:cat>
          <c:val>
            <c:numRef>
              <c:f>'Fig 10 data'!$D$4:$D$196</c:f>
              <c:numCache>
                <c:formatCode>0.0</c:formatCode>
                <c:ptCount val="193"/>
                <c:pt idx="0">
                  <c:v>70.852525126300932</c:v>
                </c:pt>
                <c:pt idx="1">
                  <c:v>70.95220150665439</c:v>
                </c:pt>
                <c:pt idx="2">
                  <c:v>71.106231438254028</c:v>
                </c:pt>
                <c:pt idx="3">
                  <c:v>71.746883648885174</c:v>
                </c:pt>
                <c:pt idx="4">
                  <c:v>72.361106350669644</c:v>
                </c:pt>
                <c:pt idx="5">
                  <c:v>72.664619546413974</c:v>
                </c:pt>
                <c:pt idx="6">
                  <c:v>72.729406363658399</c:v>
                </c:pt>
                <c:pt idx="7">
                  <c:v>73.110188610245217</c:v>
                </c:pt>
                <c:pt idx="8">
                  <c:v>73.666126571946165</c:v>
                </c:pt>
                <c:pt idx="9">
                  <c:v>74.130754500420025</c:v>
                </c:pt>
                <c:pt idx="10">
                  <c:v>74.531630503799093</c:v>
                </c:pt>
                <c:pt idx="11">
                  <c:v>74.921337718962519</c:v>
                </c:pt>
                <c:pt idx="13">
                  <c:v>72.350497752501511</c:v>
                </c:pt>
                <c:pt idx="14">
                  <c:v>71.73837583078155</c:v>
                </c:pt>
                <c:pt idx="15">
                  <c:v>72.381411996584873</c:v>
                </c:pt>
                <c:pt idx="16">
                  <c:v>72.306432199249002</c:v>
                </c:pt>
                <c:pt idx="17">
                  <c:v>73.245532308004996</c:v>
                </c:pt>
                <c:pt idx="18">
                  <c:v>73.240032595516169</c:v>
                </c:pt>
                <c:pt idx="19">
                  <c:v>73.86830763748786</c:v>
                </c:pt>
                <c:pt idx="20">
                  <c:v>73.929017630294197</c:v>
                </c:pt>
                <c:pt idx="21">
                  <c:v>74.522367447667463</c:v>
                </c:pt>
                <c:pt idx="22">
                  <c:v>75.667453871797861</c:v>
                </c:pt>
                <c:pt idx="23">
                  <c:v>76.365136098782259</c:v>
                </c:pt>
                <c:pt idx="24">
                  <c:v>77.171999143084975</c:v>
                </c:pt>
                <c:pt idx="26">
                  <c:v>72.861906182141922</c:v>
                </c:pt>
                <c:pt idx="27">
                  <c:v>72.922728269090882</c:v>
                </c:pt>
                <c:pt idx="28">
                  <c:v>73.108740482373904</c:v>
                </c:pt>
                <c:pt idx="29">
                  <c:v>73.474895153922887</c:v>
                </c:pt>
                <c:pt idx="30">
                  <c:v>73.705613229194853</c:v>
                </c:pt>
                <c:pt idx="31">
                  <c:v>73.57166571953519</c:v>
                </c:pt>
                <c:pt idx="32">
                  <c:v>73.841815821896972</c:v>
                </c:pt>
                <c:pt idx="33">
                  <c:v>74.394166872055152</c:v>
                </c:pt>
                <c:pt idx="34">
                  <c:v>75.107110215225816</c:v>
                </c:pt>
                <c:pt idx="35">
                  <c:v>75.514556842795898</c:v>
                </c:pt>
                <c:pt idx="36">
                  <c:v>75.630788281390551</c:v>
                </c:pt>
                <c:pt idx="37">
                  <c:v>75.777977879645249</c:v>
                </c:pt>
                <c:pt idx="39">
                  <c:v>72.958517660963594</c:v>
                </c:pt>
                <c:pt idx="40">
                  <c:v>73.055056996720296</c:v>
                </c:pt>
                <c:pt idx="41">
                  <c:v>73.70683866566867</c:v>
                </c:pt>
                <c:pt idx="42">
                  <c:v>74.16923250848869</c:v>
                </c:pt>
                <c:pt idx="43">
                  <c:v>74.701826925352592</c:v>
                </c:pt>
                <c:pt idx="44">
                  <c:v>74.468610460310003</c:v>
                </c:pt>
                <c:pt idx="45">
                  <c:v>74.668240040044239</c:v>
                </c:pt>
                <c:pt idx="46">
                  <c:v>74.837940149376209</c:v>
                </c:pt>
                <c:pt idx="47">
                  <c:v>75.661831340095404</c:v>
                </c:pt>
                <c:pt idx="48">
                  <c:v>75.998442815885241</c:v>
                </c:pt>
                <c:pt idx="49">
                  <c:v>76.453254448467959</c:v>
                </c:pt>
                <c:pt idx="50">
                  <c:v>76.426622433073106</c:v>
                </c:pt>
                <c:pt idx="52">
                  <c:v>73.342900649386749</c:v>
                </c:pt>
                <c:pt idx="53">
                  <c:v>73.502762392900991</c:v>
                </c:pt>
                <c:pt idx="54">
                  <c:v>73.774566834358765</c:v>
                </c:pt>
                <c:pt idx="55">
                  <c:v>74.225875336510299</c:v>
                </c:pt>
                <c:pt idx="56">
                  <c:v>74.627417387877728</c:v>
                </c:pt>
                <c:pt idx="57">
                  <c:v>74.852463955503509</c:v>
                </c:pt>
                <c:pt idx="58">
                  <c:v>75.066913674900135</c:v>
                </c:pt>
                <c:pt idx="59">
                  <c:v>75.434818882824942</c:v>
                </c:pt>
                <c:pt idx="60">
                  <c:v>75.900001256279594</c:v>
                </c:pt>
                <c:pt idx="61">
                  <c:v>76.320560842729364</c:v>
                </c:pt>
                <c:pt idx="62">
                  <c:v>76.611449872424643</c:v>
                </c:pt>
                <c:pt idx="63">
                  <c:v>76.875553977222467</c:v>
                </c:pt>
                <c:pt idx="65">
                  <c:v>74.010541931866115</c:v>
                </c:pt>
                <c:pt idx="66">
                  <c:v>74.520270656145073</c:v>
                </c:pt>
                <c:pt idx="67">
                  <c:v>74.592695582371363</c:v>
                </c:pt>
                <c:pt idx="68">
                  <c:v>75.00410332138911</c:v>
                </c:pt>
                <c:pt idx="69">
                  <c:v>75.380719700557194</c:v>
                </c:pt>
                <c:pt idx="70">
                  <c:v>75.993433987335337</c:v>
                </c:pt>
                <c:pt idx="71">
                  <c:v>76.071022031766432</c:v>
                </c:pt>
                <c:pt idx="72">
                  <c:v>76.448729876570383</c:v>
                </c:pt>
                <c:pt idx="73">
                  <c:v>76.64978166112158</c:v>
                </c:pt>
                <c:pt idx="74">
                  <c:v>76.883463798501012</c:v>
                </c:pt>
                <c:pt idx="75">
                  <c:v>77.226980988123429</c:v>
                </c:pt>
                <c:pt idx="76">
                  <c:v>77.808771943885262</c:v>
                </c:pt>
                <c:pt idx="78">
                  <c:v>74.046161852779761</c:v>
                </c:pt>
                <c:pt idx="79">
                  <c:v>74.245464394779489</c:v>
                </c:pt>
                <c:pt idx="80">
                  <c:v>74.32845458204757</c:v>
                </c:pt>
                <c:pt idx="81">
                  <c:v>74.821042546245337</c:v>
                </c:pt>
                <c:pt idx="82">
                  <c:v>74.975753629915801</c:v>
                </c:pt>
                <c:pt idx="83">
                  <c:v>75.372862629887834</c:v>
                </c:pt>
                <c:pt idx="84">
                  <c:v>75.652581290131124</c:v>
                </c:pt>
                <c:pt idx="85">
                  <c:v>76.268131286734842</c:v>
                </c:pt>
                <c:pt idx="86">
                  <c:v>76.764231275887866</c:v>
                </c:pt>
                <c:pt idx="87">
                  <c:v>77.310524690150501</c:v>
                </c:pt>
                <c:pt idx="88">
                  <c:v>77.369197352381548</c:v>
                </c:pt>
                <c:pt idx="89">
                  <c:v>77.333747358507892</c:v>
                </c:pt>
                <c:pt idx="91">
                  <c:v>74.177957543901243</c:v>
                </c:pt>
                <c:pt idx="92">
                  <c:v>74.333345287296154</c:v>
                </c:pt>
                <c:pt idx="93">
                  <c:v>74.703627663937922</c:v>
                </c:pt>
                <c:pt idx="94">
                  <c:v>74.981684804664653</c:v>
                </c:pt>
                <c:pt idx="95">
                  <c:v>75.370849741207152</c:v>
                </c:pt>
                <c:pt idx="96">
                  <c:v>75.53312058908287</c:v>
                </c:pt>
                <c:pt idx="97">
                  <c:v>75.975613189610428</c:v>
                </c:pt>
                <c:pt idx="98">
                  <c:v>76.265277589842995</c:v>
                </c:pt>
                <c:pt idx="99">
                  <c:v>76.771096575633322</c:v>
                </c:pt>
                <c:pt idx="100">
                  <c:v>77.125375756868962</c:v>
                </c:pt>
                <c:pt idx="101">
                  <c:v>77.329660072803406</c:v>
                </c:pt>
                <c:pt idx="102">
                  <c:v>77.632127506809937</c:v>
                </c:pt>
                <c:pt idx="104">
                  <c:v>74.336584856668864</c:v>
                </c:pt>
                <c:pt idx="105">
                  <c:v>74.558555061961684</c:v>
                </c:pt>
                <c:pt idx="106">
                  <c:v>74.670591673475499</c:v>
                </c:pt>
                <c:pt idx="107">
                  <c:v>75.366380709925295</c:v>
                </c:pt>
                <c:pt idx="108">
                  <c:v>75.469796838142571</c:v>
                </c:pt>
                <c:pt idx="109">
                  <c:v>75.829384326746805</c:v>
                </c:pt>
                <c:pt idx="110">
                  <c:v>75.886721793032535</c:v>
                </c:pt>
                <c:pt idx="111">
                  <c:v>76.131023252438595</c:v>
                </c:pt>
                <c:pt idx="112">
                  <c:v>76.352916629871714</c:v>
                </c:pt>
                <c:pt idx="113">
                  <c:v>76.710579176425995</c:v>
                </c:pt>
                <c:pt idx="114">
                  <c:v>77.011064418721659</c:v>
                </c:pt>
                <c:pt idx="115">
                  <c:v>77.185038832971401</c:v>
                </c:pt>
                <c:pt idx="117">
                  <c:v>74.390043625024347</c:v>
                </c:pt>
                <c:pt idx="118">
                  <c:v>74.718027209259461</c:v>
                </c:pt>
                <c:pt idx="119">
                  <c:v>75.146230319129927</c:v>
                </c:pt>
                <c:pt idx="120">
                  <c:v>75.26952395893133</c:v>
                </c:pt>
                <c:pt idx="121">
                  <c:v>75.654447922930984</c:v>
                </c:pt>
                <c:pt idx="122">
                  <c:v>75.967399701835106</c:v>
                </c:pt>
                <c:pt idx="123">
                  <c:v>76.336363666198267</c:v>
                </c:pt>
                <c:pt idx="124">
                  <c:v>76.60152447360656</c:v>
                </c:pt>
                <c:pt idx="125">
                  <c:v>76.901569783543948</c:v>
                </c:pt>
                <c:pt idx="126">
                  <c:v>77.320611912728907</c:v>
                </c:pt>
                <c:pt idx="127">
                  <c:v>77.513657150674803</c:v>
                </c:pt>
                <c:pt idx="128">
                  <c:v>77.688736677077259</c:v>
                </c:pt>
                <c:pt idx="130">
                  <c:v>74.840858645413391</c:v>
                </c:pt>
                <c:pt idx="131">
                  <c:v>75.043533946510792</c:v>
                </c:pt>
                <c:pt idx="132">
                  <c:v>75.36457729072815</c:v>
                </c:pt>
                <c:pt idx="133">
                  <c:v>75.8875029595618</c:v>
                </c:pt>
                <c:pt idx="134">
                  <c:v>76.070824000242666</c:v>
                </c:pt>
                <c:pt idx="135">
                  <c:v>76.421653465954719</c:v>
                </c:pt>
                <c:pt idx="136">
                  <c:v>76.585999804528853</c:v>
                </c:pt>
                <c:pt idx="137">
                  <c:v>76.98637148126754</c:v>
                </c:pt>
                <c:pt idx="138">
                  <c:v>77.295600505121712</c:v>
                </c:pt>
                <c:pt idx="139">
                  <c:v>77.646211961199938</c:v>
                </c:pt>
                <c:pt idx="140">
                  <c:v>78.036443710394607</c:v>
                </c:pt>
                <c:pt idx="141">
                  <c:v>78.299667061431123</c:v>
                </c:pt>
                <c:pt idx="143">
                  <c:v>74.996653403116071</c:v>
                </c:pt>
                <c:pt idx="144">
                  <c:v>73.539982553609818</c:v>
                </c:pt>
                <c:pt idx="145">
                  <c:v>74.107973582146002</c:v>
                </c:pt>
                <c:pt idx="146">
                  <c:v>75.243834483148248</c:v>
                </c:pt>
                <c:pt idx="147">
                  <c:v>76.44027977913855</c:v>
                </c:pt>
                <c:pt idx="148">
                  <c:v>75.939087520717251</c:v>
                </c:pt>
                <c:pt idx="149">
                  <c:v>74.876075856662268</c:v>
                </c:pt>
                <c:pt idx="150">
                  <c:v>76.010729718138194</c:v>
                </c:pt>
                <c:pt idx="151">
                  <c:v>77.039731050806182</c:v>
                </c:pt>
                <c:pt idx="152">
                  <c:v>78.011612594514872</c:v>
                </c:pt>
                <c:pt idx="153">
                  <c:v>77.432819242407405</c:v>
                </c:pt>
                <c:pt idx="154">
                  <c:v>77.850744531288839</c:v>
                </c:pt>
                <c:pt idx="156">
                  <c:v>75.175042069134037</c:v>
                </c:pt>
                <c:pt idx="157">
                  <c:v>74.807839573870538</c:v>
                </c:pt>
                <c:pt idx="158">
                  <c:v>75.431086925035672</c:v>
                </c:pt>
                <c:pt idx="159">
                  <c:v>75.692122155420861</c:v>
                </c:pt>
                <c:pt idx="160">
                  <c:v>76.122492316322862</c:v>
                </c:pt>
                <c:pt idx="161">
                  <c:v>76.251494902920953</c:v>
                </c:pt>
                <c:pt idx="162">
                  <c:v>76.518716658524923</c:v>
                </c:pt>
                <c:pt idx="163">
                  <c:v>76.911236048903774</c:v>
                </c:pt>
                <c:pt idx="164">
                  <c:v>76.827016256833573</c:v>
                </c:pt>
                <c:pt idx="165">
                  <c:v>77.334331080608237</c:v>
                </c:pt>
                <c:pt idx="166">
                  <c:v>77.516259156882796</c:v>
                </c:pt>
                <c:pt idx="167">
                  <c:v>78.037678519196589</c:v>
                </c:pt>
                <c:pt idx="169">
                  <c:v>75.390325055919931</c:v>
                </c:pt>
                <c:pt idx="170">
                  <c:v>75.929772927614692</c:v>
                </c:pt>
                <c:pt idx="171">
                  <c:v>76.568166884117019</c:v>
                </c:pt>
                <c:pt idx="172">
                  <c:v>76.413600358703903</c:v>
                </c:pt>
                <c:pt idx="173">
                  <c:v>76.287073753405238</c:v>
                </c:pt>
                <c:pt idx="174">
                  <c:v>75.26072289008134</c:v>
                </c:pt>
                <c:pt idx="175">
                  <c:v>74.953023940117532</c:v>
                </c:pt>
                <c:pt idx="176">
                  <c:v>76.167410940460755</c:v>
                </c:pt>
                <c:pt idx="177">
                  <c:v>78.040802194195848</c:v>
                </c:pt>
                <c:pt idx="178">
                  <c:v>79.650713056081898</c:v>
                </c:pt>
                <c:pt idx="179">
                  <c:v>79.70521905688301</c:v>
                </c:pt>
                <c:pt idx="180">
                  <c:v>78.762685603605945</c:v>
                </c:pt>
                <c:pt idx="182">
                  <c:v>75.401720459043389</c:v>
                </c:pt>
                <c:pt idx="183">
                  <c:v>75.44601642156141</c:v>
                </c:pt>
                <c:pt idx="184">
                  <c:v>75.292874607923252</c:v>
                </c:pt>
                <c:pt idx="185">
                  <c:v>75.890946524306543</c:v>
                </c:pt>
                <c:pt idx="186">
                  <c:v>76.591553022020662</c:v>
                </c:pt>
                <c:pt idx="187">
                  <c:v>76.742078642652871</c:v>
                </c:pt>
                <c:pt idx="188">
                  <c:v>77.321634937468374</c:v>
                </c:pt>
                <c:pt idx="189">
                  <c:v>77.380041690929389</c:v>
                </c:pt>
                <c:pt idx="190">
                  <c:v>77.775842214539821</c:v>
                </c:pt>
                <c:pt idx="191">
                  <c:v>78.115189030173539</c:v>
                </c:pt>
                <c:pt idx="192" formatCode="#,##0.0">
                  <c:v>78.72401046602333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10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10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Western Isles</c:v>
                  </c:pt>
                  <c:pt idx="26">
                    <c:v>Lanarkshire</c:v>
                  </c:pt>
                  <c:pt idx="39">
                    <c:v>Ayrshire &amp; Arran</c:v>
                  </c:pt>
                  <c:pt idx="52">
                    <c:v>SCOTLAND</c:v>
                  </c:pt>
                  <c:pt idx="65">
                    <c:v>Highland</c:v>
                  </c:pt>
                  <c:pt idx="78">
                    <c:v>Forth Valley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Lothian</c:v>
                  </c:pt>
                  <c:pt idx="130">
                    <c:v>Grampian</c:v>
                  </c:pt>
                  <c:pt idx="143">
                    <c:v>Shetland</c:v>
                  </c:pt>
                  <c:pt idx="156">
                    <c:v>Dumfries &amp; Galloway</c:v>
                  </c:pt>
                  <c:pt idx="169">
                    <c:v>Orkney</c:v>
                  </c:pt>
                  <c:pt idx="182">
                    <c:v>Borders</c:v>
                  </c:pt>
                </c:lvl>
              </c:multiLvlStrCache>
            </c:multiLvlStrRef>
          </c:cat>
          <c:val>
            <c:numRef>
              <c:f>'Fig 10 data'!$E$4:$E$196</c:f>
              <c:numCache>
                <c:formatCode>0.0</c:formatCode>
                <c:ptCount val="193"/>
                <c:pt idx="0">
                  <c:v>70.634039723721699</c:v>
                </c:pt>
                <c:pt idx="1">
                  <c:v>70.736062221931675</c:v>
                </c:pt>
                <c:pt idx="2">
                  <c:v>70.888207470392317</c:v>
                </c:pt>
                <c:pt idx="3">
                  <c:v>71.531604233675552</c:v>
                </c:pt>
                <c:pt idx="4">
                  <c:v>72.14656383187139</c:v>
                </c:pt>
                <c:pt idx="5">
                  <c:v>72.451318059924645</c:v>
                </c:pt>
                <c:pt idx="6">
                  <c:v>72.512935273134474</c:v>
                </c:pt>
                <c:pt idx="7">
                  <c:v>72.893878744419965</c:v>
                </c:pt>
                <c:pt idx="8">
                  <c:v>73.451604447238068</c:v>
                </c:pt>
                <c:pt idx="9">
                  <c:v>73.919292977653967</c:v>
                </c:pt>
                <c:pt idx="10">
                  <c:v>74.322345939248464</c:v>
                </c:pt>
                <c:pt idx="11">
                  <c:v>74.714913486890126</c:v>
                </c:pt>
                <c:pt idx="13">
                  <c:v>71.040303508005877</c:v>
                </c:pt>
                <c:pt idx="14">
                  <c:v>70.328512324991905</c:v>
                </c:pt>
                <c:pt idx="15">
                  <c:v>71.08475709128237</c:v>
                </c:pt>
                <c:pt idx="16">
                  <c:v>70.91797280476068</c:v>
                </c:pt>
                <c:pt idx="17">
                  <c:v>71.776240247517933</c:v>
                </c:pt>
                <c:pt idx="18">
                  <c:v>71.691326287680027</c:v>
                </c:pt>
                <c:pt idx="19">
                  <c:v>72.374240967458036</c:v>
                </c:pt>
                <c:pt idx="20">
                  <c:v>72.533286683966637</c:v>
                </c:pt>
                <c:pt idx="21">
                  <c:v>73.190808226101836</c:v>
                </c:pt>
                <c:pt idx="22">
                  <c:v>74.408355038599225</c:v>
                </c:pt>
                <c:pt idx="23">
                  <c:v>75.190089835056639</c:v>
                </c:pt>
                <c:pt idx="24">
                  <c:v>76.014014589992513</c:v>
                </c:pt>
                <c:pt idx="26">
                  <c:v>72.581702458569339</c:v>
                </c:pt>
                <c:pt idx="27">
                  <c:v>72.641334753449129</c:v>
                </c:pt>
                <c:pt idx="28">
                  <c:v>72.831361630961126</c:v>
                </c:pt>
                <c:pt idx="29">
                  <c:v>73.200269311646807</c:v>
                </c:pt>
                <c:pt idx="30">
                  <c:v>73.427411692975383</c:v>
                </c:pt>
                <c:pt idx="31">
                  <c:v>73.29005664811929</c:v>
                </c:pt>
                <c:pt idx="32">
                  <c:v>73.564943931161636</c:v>
                </c:pt>
                <c:pt idx="33">
                  <c:v>74.121692555031274</c:v>
                </c:pt>
                <c:pt idx="34">
                  <c:v>74.837710534878454</c:v>
                </c:pt>
                <c:pt idx="35">
                  <c:v>75.241678937070731</c:v>
                </c:pt>
                <c:pt idx="36">
                  <c:v>75.359539762539583</c:v>
                </c:pt>
                <c:pt idx="37">
                  <c:v>75.507864020532196</c:v>
                </c:pt>
                <c:pt idx="39">
                  <c:v>72.562741085761715</c:v>
                </c:pt>
                <c:pt idx="40">
                  <c:v>72.66388365148498</c:v>
                </c:pt>
                <c:pt idx="41">
                  <c:v>73.326633442499627</c:v>
                </c:pt>
                <c:pt idx="42">
                  <c:v>73.791557173296397</c:v>
                </c:pt>
                <c:pt idx="43">
                  <c:v>74.323682303944338</c:v>
                </c:pt>
                <c:pt idx="44">
                  <c:v>74.078184971335816</c:v>
                </c:pt>
                <c:pt idx="45">
                  <c:v>74.279519463169905</c:v>
                </c:pt>
                <c:pt idx="46">
                  <c:v>74.452623663449131</c:v>
                </c:pt>
                <c:pt idx="47">
                  <c:v>75.291710457775253</c:v>
                </c:pt>
                <c:pt idx="48">
                  <c:v>75.626553163012844</c:v>
                </c:pt>
                <c:pt idx="49">
                  <c:v>76.079511906879489</c:v>
                </c:pt>
                <c:pt idx="50">
                  <c:v>76.04844566554344</c:v>
                </c:pt>
                <c:pt idx="52">
                  <c:v>73.242464734115615</c:v>
                </c:pt>
                <c:pt idx="53">
                  <c:v>73.402782638374802</c:v>
                </c:pt>
                <c:pt idx="54">
                  <c:v>73.674993469108117</c:v>
                </c:pt>
                <c:pt idx="55">
                  <c:v>74.127258480843921</c:v>
                </c:pt>
                <c:pt idx="56">
                  <c:v>74.528341093786992</c:v>
                </c:pt>
                <c:pt idx="57">
                  <c:v>74.75341251100231</c:v>
                </c:pt>
                <c:pt idx="58">
                  <c:v>74.967952166398391</c:v>
                </c:pt>
                <c:pt idx="59">
                  <c:v>75.336698551260199</c:v>
                </c:pt>
                <c:pt idx="60">
                  <c:v>75.802920816216471</c:v>
                </c:pt>
                <c:pt idx="61">
                  <c:v>76.224254745142048</c:v>
                </c:pt>
                <c:pt idx="62">
                  <c:v>76.515927788476617</c:v>
                </c:pt>
                <c:pt idx="63">
                  <c:v>76.781034986614159</c:v>
                </c:pt>
                <c:pt idx="65">
                  <c:v>73.598942938582468</c:v>
                </c:pt>
                <c:pt idx="66">
                  <c:v>74.122772354670516</c:v>
                </c:pt>
                <c:pt idx="67">
                  <c:v>74.195026131939343</c:v>
                </c:pt>
                <c:pt idx="68">
                  <c:v>74.606910144117222</c:v>
                </c:pt>
                <c:pt idx="69">
                  <c:v>74.977186537978881</c:v>
                </c:pt>
                <c:pt idx="70">
                  <c:v>75.595053129982645</c:v>
                </c:pt>
                <c:pt idx="71">
                  <c:v>75.667874406486817</c:v>
                </c:pt>
                <c:pt idx="72">
                  <c:v>76.04371768625559</c:v>
                </c:pt>
                <c:pt idx="73">
                  <c:v>76.246123850958469</c:v>
                </c:pt>
                <c:pt idx="74">
                  <c:v>76.477311707676222</c:v>
                </c:pt>
                <c:pt idx="75">
                  <c:v>76.82919225482236</c:v>
                </c:pt>
                <c:pt idx="76">
                  <c:v>77.418647262397954</c:v>
                </c:pt>
                <c:pt idx="78">
                  <c:v>73.635064015531555</c:v>
                </c:pt>
                <c:pt idx="79">
                  <c:v>73.834136082265331</c:v>
                </c:pt>
                <c:pt idx="80">
                  <c:v>73.915596156703359</c:v>
                </c:pt>
                <c:pt idx="81">
                  <c:v>74.408212442453049</c:v>
                </c:pt>
                <c:pt idx="82">
                  <c:v>74.564903267819986</c:v>
                </c:pt>
                <c:pt idx="83">
                  <c:v>74.970416416449282</c:v>
                </c:pt>
                <c:pt idx="84">
                  <c:v>75.253313889914949</c:v>
                </c:pt>
                <c:pt idx="85">
                  <c:v>75.864494048069247</c:v>
                </c:pt>
                <c:pt idx="86">
                  <c:v>76.363774972751813</c:v>
                </c:pt>
                <c:pt idx="87">
                  <c:v>76.916247415446847</c:v>
                </c:pt>
                <c:pt idx="88">
                  <c:v>76.979867274739334</c:v>
                </c:pt>
                <c:pt idx="89">
                  <c:v>76.940270484839957</c:v>
                </c:pt>
                <c:pt idx="91">
                  <c:v>73.809473638293142</c:v>
                </c:pt>
                <c:pt idx="92">
                  <c:v>73.962871264220496</c:v>
                </c:pt>
                <c:pt idx="93">
                  <c:v>74.342865765804206</c:v>
                </c:pt>
                <c:pt idx="94">
                  <c:v>74.622676855018042</c:v>
                </c:pt>
                <c:pt idx="95">
                  <c:v>75.011455005491058</c:v>
                </c:pt>
                <c:pt idx="96">
                  <c:v>75.162583772081476</c:v>
                </c:pt>
                <c:pt idx="97">
                  <c:v>75.60727385508774</c:v>
                </c:pt>
                <c:pt idx="98">
                  <c:v>75.896483540483274</c:v>
                </c:pt>
                <c:pt idx="99">
                  <c:v>76.40457691738051</c:v>
                </c:pt>
                <c:pt idx="100">
                  <c:v>76.763815344798672</c:v>
                </c:pt>
                <c:pt idx="101">
                  <c:v>76.978740066618073</c:v>
                </c:pt>
                <c:pt idx="102">
                  <c:v>77.291244964799318</c:v>
                </c:pt>
                <c:pt idx="104">
                  <c:v>73.957145331589345</c:v>
                </c:pt>
                <c:pt idx="105">
                  <c:v>74.181962372575228</c:v>
                </c:pt>
                <c:pt idx="106">
                  <c:v>74.288398892337284</c:v>
                </c:pt>
                <c:pt idx="107">
                  <c:v>74.994283853184683</c:v>
                </c:pt>
                <c:pt idx="108">
                  <c:v>75.090478884356557</c:v>
                </c:pt>
                <c:pt idx="109">
                  <c:v>75.45285981987594</c:v>
                </c:pt>
                <c:pt idx="110">
                  <c:v>75.508656471547837</c:v>
                </c:pt>
                <c:pt idx="111">
                  <c:v>75.75933135447508</c:v>
                </c:pt>
                <c:pt idx="112">
                  <c:v>75.980449582960972</c:v>
                </c:pt>
                <c:pt idx="113">
                  <c:v>76.346538849216103</c:v>
                </c:pt>
                <c:pt idx="114">
                  <c:v>76.643009569907392</c:v>
                </c:pt>
                <c:pt idx="115">
                  <c:v>76.820125889918799</c:v>
                </c:pt>
                <c:pt idx="117">
                  <c:v>74.139498021497204</c:v>
                </c:pt>
                <c:pt idx="118">
                  <c:v>74.472097736784136</c:v>
                </c:pt>
                <c:pt idx="119">
                  <c:v>74.901476944164941</c:v>
                </c:pt>
                <c:pt idx="120">
                  <c:v>75.024087576780829</c:v>
                </c:pt>
                <c:pt idx="121">
                  <c:v>75.404896329114933</c:v>
                </c:pt>
                <c:pt idx="122">
                  <c:v>75.717298288361874</c:v>
                </c:pt>
                <c:pt idx="123">
                  <c:v>76.087969271336036</c:v>
                </c:pt>
                <c:pt idx="124">
                  <c:v>76.357200897873497</c:v>
                </c:pt>
                <c:pt idx="125">
                  <c:v>76.662225022071809</c:v>
                </c:pt>
                <c:pt idx="126">
                  <c:v>77.08330773914011</c:v>
                </c:pt>
                <c:pt idx="127">
                  <c:v>77.274995770767774</c:v>
                </c:pt>
                <c:pt idx="128">
                  <c:v>77.45074846298607</c:v>
                </c:pt>
                <c:pt idx="130">
                  <c:v>74.536512993029092</c:v>
                </c:pt>
                <c:pt idx="131">
                  <c:v>74.736453400463745</c:v>
                </c:pt>
                <c:pt idx="132">
                  <c:v>75.056638736506571</c:v>
                </c:pt>
                <c:pt idx="133">
                  <c:v>75.58315953594537</c:v>
                </c:pt>
                <c:pt idx="134">
                  <c:v>75.763916841857736</c:v>
                </c:pt>
                <c:pt idx="135">
                  <c:v>76.125913242688682</c:v>
                </c:pt>
                <c:pt idx="136">
                  <c:v>76.292103330177071</c:v>
                </c:pt>
                <c:pt idx="137">
                  <c:v>76.698681046517578</c:v>
                </c:pt>
                <c:pt idx="138">
                  <c:v>77.00451946730999</c:v>
                </c:pt>
                <c:pt idx="139">
                  <c:v>77.356794751962056</c:v>
                </c:pt>
                <c:pt idx="140">
                  <c:v>77.752068864294984</c:v>
                </c:pt>
                <c:pt idx="141">
                  <c:v>78.021297227104711</c:v>
                </c:pt>
                <c:pt idx="143">
                  <c:v>73.497479789164487</c:v>
                </c:pt>
                <c:pt idx="144">
                  <c:v>71.871857758987957</c:v>
                </c:pt>
                <c:pt idx="145">
                  <c:v>72.419855934936052</c:v>
                </c:pt>
                <c:pt idx="146">
                  <c:v>73.550604916555216</c:v>
                </c:pt>
                <c:pt idx="147">
                  <c:v>74.740732393118847</c:v>
                </c:pt>
                <c:pt idx="148">
                  <c:v>74.15285570093981</c:v>
                </c:pt>
                <c:pt idx="149">
                  <c:v>73.048502953880416</c:v>
                </c:pt>
                <c:pt idx="150">
                  <c:v>74.357463262747729</c:v>
                </c:pt>
                <c:pt idx="151">
                  <c:v>75.597380258734745</c:v>
                </c:pt>
                <c:pt idx="152">
                  <c:v>76.668770073602388</c:v>
                </c:pt>
                <c:pt idx="153">
                  <c:v>76.020720415680685</c:v>
                </c:pt>
                <c:pt idx="154">
                  <c:v>76.401493615297881</c:v>
                </c:pt>
                <c:pt idx="156">
                  <c:v>74.572073802464601</c:v>
                </c:pt>
                <c:pt idx="157">
                  <c:v>74.178231633078966</c:v>
                </c:pt>
                <c:pt idx="158">
                  <c:v>74.836328584614179</c:v>
                </c:pt>
                <c:pt idx="159">
                  <c:v>75.114195370923213</c:v>
                </c:pt>
                <c:pt idx="160">
                  <c:v>75.541943669890756</c:v>
                </c:pt>
                <c:pt idx="161">
                  <c:v>75.655337715827983</c:v>
                </c:pt>
                <c:pt idx="162">
                  <c:v>75.921150784995817</c:v>
                </c:pt>
                <c:pt idx="163">
                  <c:v>76.324379269503183</c:v>
                </c:pt>
                <c:pt idx="164">
                  <c:v>76.242704033741404</c:v>
                </c:pt>
                <c:pt idx="165">
                  <c:v>76.743089186627444</c:v>
                </c:pt>
                <c:pt idx="166">
                  <c:v>76.916478816388832</c:v>
                </c:pt>
                <c:pt idx="167">
                  <c:v>77.443533497145793</c:v>
                </c:pt>
                <c:pt idx="169">
                  <c:v>73.898849597601725</c:v>
                </c:pt>
                <c:pt idx="170">
                  <c:v>74.434198264292959</c:v>
                </c:pt>
                <c:pt idx="171">
                  <c:v>75.098798377236278</c:v>
                </c:pt>
                <c:pt idx="172">
                  <c:v>74.986927707683449</c:v>
                </c:pt>
                <c:pt idx="173">
                  <c:v>74.856093154246608</c:v>
                </c:pt>
                <c:pt idx="174">
                  <c:v>73.730848867689801</c:v>
                </c:pt>
                <c:pt idx="175">
                  <c:v>73.330401766939005</c:v>
                </c:pt>
                <c:pt idx="176">
                  <c:v>74.558979705177507</c:v>
                </c:pt>
                <c:pt idx="177">
                  <c:v>76.405205325684946</c:v>
                </c:pt>
                <c:pt idx="178">
                  <c:v>78.091366148839072</c:v>
                </c:pt>
                <c:pt idx="179">
                  <c:v>78.1134496797427</c:v>
                </c:pt>
                <c:pt idx="180">
                  <c:v>77.187131729429012</c:v>
                </c:pt>
                <c:pt idx="182">
                  <c:v>74.706894178360699</c:v>
                </c:pt>
                <c:pt idx="183">
                  <c:v>74.758115777253636</c:v>
                </c:pt>
                <c:pt idx="184">
                  <c:v>74.568367687577165</c:v>
                </c:pt>
                <c:pt idx="185">
                  <c:v>75.17315051451726</c:v>
                </c:pt>
                <c:pt idx="186">
                  <c:v>75.893990221988403</c:v>
                </c:pt>
                <c:pt idx="187">
                  <c:v>76.060367744080281</c:v>
                </c:pt>
                <c:pt idx="188">
                  <c:v>76.659680411209251</c:v>
                </c:pt>
                <c:pt idx="189">
                  <c:v>76.702143608270262</c:v>
                </c:pt>
                <c:pt idx="190">
                  <c:v>77.099682321811542</c:v>
                </c:pt>
                <c:pt idx="191">
                  <c:v>77.442580960972435</c:v>
                </c:pt>
                <c:pt idx="192" formatCode="#,##0.0">
                  <c:v>78.068882966312529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23938304"/>
        <c:axId val="123940224"/>
      </c:lineChart>
      <c:catAx>
        <c:axId val="12393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NHS Board 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80282485875706211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40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940224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38304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6214689265536726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28883712"/>
        <c:axId val="128898176"/>
      </c:lineChart>
      <c:catAx>
        <c:axId val="1288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9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98176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83712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0072388831438E-2"/>
          <c:y val="0.14237288135593221"/>
          <c:w val="0.83867631851085833"/>
          <c:h val="0.65423728813559323"/>
        </c:manualLayout>
      </c:layout>
      <c:lineChart>
        <c:grouping val="standard"/>
        <c:varyColors val="0"/>
        <c:ser>
          <c:idx val="0"/>
          <c:order val="0"/>
          <c:tx>
            <c:strRef>
              <c:f>'Fig 1a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data'!$H$4:$H$24</c:f>
              <c:numCache>
                <c:formatCode>0.0</c:formatCode>
                <c:ptCount val="21"/>
                <c:pt idx="0">
                  <c:v>77.260000000000005</c:v>
                </c:pt>
                <c:pt idx="1">
                  <c:v>77.44</c:v>
                </c:pt>
                <c:pt idx="2">
                  <c:v>77.56</c:v>
                </c:pt>
                <c:pt idx="3">
                  <c:v>77.86</c:v>
                </c:pt>
                <c:pt idx="4">
                  <c:v>77.989999999999995</c:v>
                </c:pt>
                <c:pt idx="5">
                  <c:v>78.16</c:v>
                </c:pt>
                <c:pt idx="6">
                  <c:v>78.28</c:v>
                </c:pt>
                <c:pt idx="7">
                  <c:v>78.45</c:v>
                </c:pt>
                <c:pt idx="8">
                  <c:v>78.67</c:v>
                </c:pt>
                <c:pt idx="9">
                  <c:v>78.892235297964206</c:v>
                </c:pt>
                <c:pt idx="10">
                  <c:v>78.931952190746955</c:v>
                </c:pt>
                <c:pt idx="11">
                  <c:v>79.077124029682963</c:v>
                </c:pt>
                <c:pt idx="12">
                  <c:v>79.278452448026954</c:v>
                </c:pt>
                <c:pt idx="13">
                  <c:v>79.624743585803955</c:v>
                </c:pt>
                <c:pt idx="14">
                  <c:v>79.805682813263488</c:v>
                </c:pt>
                <c:pt idx="15">
                  <c:v>79.98097096270827</c:v>
                </c:pt>
                <c:pt idx="16">
                  <c:v>80.212843059670092</c:v>
                </c:pt>
                <c:pt idx="17">
                  <c:v>80.492916615029472</c:v>
                </c:pt>
                <c:pt idx="18">
                  <c:v>80.811853116193276</c:v>
                </c:pt>
                <c:pt idx="19">
                  <c:v>80.91663725755825</c:v>
                </c:pt>
                <c:pt idx="20">
                  <c:v>81.050419747159864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1a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data'!$F$4:$F$24</c:f>
              <c:numCache>
                <c:formatCode>0.0</c:formatCode>
                <c:ptCount val="21"/>
                <c:pt idx="0">
                  <c:v>77.165748365677743</c:v>
                </c:pt>
                <c:pt idx="1">
                  <c:v>77.348182388918943</c:v>
                </c:pt>
                <c:pt idx="2">
                  <c:v>77.465322560003898</c:v>
                </c:pt>
                <c:pt idx="3">
                  <c:v>77.770774379494753</c:v>
                </c:pt>
                <c:pt idx="4">
                  <c:v>77.895818203660212</c:v>
                </c:pt>
                <c:pt idx="5">
                  <c:v>78.064704530121503</c:v>
                </c:pt>
                <c:pt idx="6">
                  <c:v>78.18610901420044</c:v>
                </c:pt>
                <c:pt idx="7">
                  <c:v>78.361708459025294</c:v>
                </c:pt>
                <c:pt idx="8">
                  <c:v>78.577499633253979</c:v>
                </c:pt>
                <c:pt idx="9">
                  <c:v>78.801333609130367</c:v>
                </c:pt>
                <c:pt idx="10">
                  <c:v>78.841498415839794</c:v>
                </c:pt>
                <c:pt idx="11">
                  <c:v>78.987733198825183</c:v>
                </c:pt>
                <c:pt idx="12">
                  <c:v>79.18909812570439</c:v>
                </c:pt>
                <c:pt idx="13">
                  <c:v>79.535780995547555</c:v>
                </c:pt>
                <c:pt idx="14">
                  <c:v>79.716714091877094</c:v>
                </c:pt>
                <c:pt idx="15">
                  <c:v>79.892936759285931</c:v>
                </c:pt>
                <c:pt idx="16">
                  <c:v>80.125312377844708</c:v>
                </c:pt>
                <c:pt idx="17">
                  <c:v>80.406034349239306</c:v>
                </c:pt>
                <c:pt idx="18">
                  <c:v>80.725187897096689</c:v>
                </c:pt>
                <c:pt idx="19">
                  <c:v>80.831149113552243</c:v>
                </c:pt>
                <c:pt idx="20">
                  <c:v>80.96573740463667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1a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data'!$G$4:$G$24</c:f>
              <c:numCache>
                <c:formatCode>0.0</c:formatCode>
                <c:ptCount val="21"/>
                <c:pt idx="0">
                  <c:v>77.069999999999993</c:v>
                </c:pt>
                <c:pt idx="1">
                  <c:v>77.260000000000005</c:v>
                </c:pt>
                <c:pt idx="2">
                  <c:v>77.37</c:v>
                </c:pt>
                <c:pt idx="3">
                  <c:v>77.680000000000007</c:v>
                </c:pt>
                <c:pt idx="4">
                  <c:v>77.8</c:v>
                </c:pt>
                <c:pt idx="5">
                  <c:v>77.97</c:v>
                </c:pt>
                <c:pt idx="6">
                  <c:v>78.099999999999994</c:v>
                </c:pt>
                <c:pt idx="7">
                  <c:v>78.27</c:v>
                </c:pt>
                <c:pt idx="8">
                  <c:v>78.489999999999995</c:v>
                </c:pt>
                <c:pt idx="9">
                  <c:v>78.710431920296529</c:v>
                </c:pt>
                <c:pt idx="10">
                  <c:v>78.751044640932633</c:v>
                </c:pt>
                <c:pt idx="11">
                  <c:v>78.898342367967402</c:v>
                </c:pt>
                <c:pt idx="12">
                  <c:v>79.099743803381827</c:v>
                </c:pt>
                <c:pt idx="13">
                  <c:v>79.446818405291154</c:v>
                </c:pt>
                <c:pt idx="14">
                  <c:v>79.6277453704907</c:v>
                </c:pt>
                <c:pt idx="15">
                  <c:v>79.804902555863592</c:v>
                </c:pt>
                <c:pt idx="16">
                  <c:v>80.037781696019323</c:v>
                </c:pt>
                <c:pt idx="17">
                  <c:v>80.31915208344914</c:v>
                </c:pt>
                <c:pt idx="18">
                  <c:v>80.638522678000101</c:v>
                </c:pt>
                <c:pt idx="19">
                  <c:v>80.745660969546236</c:v>
                </c:pt>
                <c:pt idx="20">
                  <c:v>80.881055062113475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1a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data'!$E$4:$E$24</c:f>
              <c:numCache>
                <c:formatCode>0.0</c:formatCode>
                <c:ptCount val="21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72.349999999999994</c:v>
                </c:pt>
                <c:pt idx="5">
                  <c:v>72.52</c:v>
                </c:pt>
                <c:pt idx="6">
                  <c:v>72.75</c:v>
                </c:pt>
                <c:pt idx="7">
                  <c:v>72.959999999999994</c:v>
                </c:pt>
                <c:pt idx="8">
                  <c:v>73.22</c:v>
                </c:pt>
                <c:pt idx="9">
                  <c:v>73.443336564657884</c:v>
                </c:pt>
                <c:pt idx="10">
                  <c:v>73.602742147427179</c:v>
                </c:pt>
                <c:pt idx="11">
                  <c:v>73.874140199609414</c:v>
                </c:pt>
                <c:pt idx="12">
                  <c:v>74.324492192176677</c:v>
                </c:pt>
                <c:pt idx="13">
                  <c:v>74.726493681968464</c:v>
                </c:pt>
                <c:pt idx="14">
                  <c:v>74.951515400004709</c:v>
                </c:pt>
                <c:pt idx="15">
                  <c:v>75.16587518340188</c:v>
                </c:pt>
                <c:pt idx="16">
                  <c:v>75.532939214389685</c:v>
                </c:pt>
                <c:pt idx="17">
                  <c:v>75.997081696342718</c:v>
                </c:pt>
                <c:pt idx="18">
                  <c:v>76.41686694031668</c:v>
                </c:pt>
                <c:pt idx="19">
                  <c:v>76.706971956372669</c:v>
                </c:pt>
                <c:pt idx="20">
                  <c:v>76.970072967830774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1a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data'!$C$4:$C$24</c:f>
              <c:numCache>
                <c:formatCode>0.0</c:formatCode>
                <c:ptCount val="21"/>
                <c:pt idx="0">
                  <c:v>71.465974930740956</c:v>
                </c:pt>
                <c:pt idx="1">
                  <c:v>71.699747978873248</c:v>
                </c:pt>
                <c:pt idx="2">
                  <c:v>71.874844206461333</c:v>
                </c:pt>
                <c:pt idx="3">
                  <c:v>72.09680757176524</c:v>
                </c:pt>
                <c:pt idx="4">
                  <c:v>72.256164793008125</c:v>
                </c:pt>
                <c:pt idx="5">
                  <c:v>72.425884288239232</c:v>
                </c:pt>
                <c:pt idx="6">
                  <c:v>72.655661076084854</c:v>
                </c:pt>
                <c:pt idx="7">
                  <c:v>72.864231070987486</c:v>
                </c:pt>
                <c:pt idx="8">
                  <c:v>73.119156689855629</c:v>
                </c:pt>
                <c:pt idx="9">
                  <c:v>73.342900649386749</c:v>
                </c:pt>
                <c:pt idx="10">
                  <c:v>73.502762392900991</c:v>
                </c:pt>
                <c:pt idx="11">
                  <c:v>73.774566834358765</c:v>
                </c:pt>
                <c:pt idx="12">
                  <c:v>74.225875336510299</c:v>
                </c:pt>
                <c:pt idx="13">
                  <c:v>74.627417387877728</c:v>
                </c:pt>
                <c:pt idx="14">
                  <c:v>74.852463955503509</c:v>
                </c:pt>
                <c:pt idx="15">
                  <c:v>75.066913674900135</c:v>
                </c:pt>
                <c:pt idx="16">
                  <c:v>75.434818882824942</c:v>
                </c:pt>
                <c:pt idx="17">
                  <c:v>75.900001256279594</c:v>
                </c:pt>
                <c:pt idx="18">
                  <c:v>76.320560842729364</c:v>
                </c:pt>
                <c:pt idx="19">
                  <c:v>76.611449872424643</c:v>
                </c:pt>
                <c:pt idx="20">
                  <c:v>76.875553977222467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1a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data'!$D$4:$D$24</c:f>
              <c:numCache>
                <c:formatCode>0.0</c:formatCode>
                <c:ptCount val="21"/>
                <c:pt idx="0">
                  <c:v>71.37</c:v>
                </c:pt>
                <c:pt idx="1">
                  <c:v>71.599999999999994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73.242464734115615</c:v>
                </c:pt>
                <c:pt idx="10">
                  <c:v>73.402782638374802</c:v>
                </c:pt>
                <c:pt idx="11">
                  <c:v>73.674993469108117</c:v>
                </c:pt>
                <c:pt idx="12">
                  <c:v>74.127258480843921</c:v>
                </c:pt>
                <c:pt idx="13">
                  <c:v>74.528341093786992</c:v>
                </c:pt>
                <c:pt idx="14">
                  <c:v>74.75341251100231</c:v>
                </c:pt>
                <c:pt idx="15">
                  <c:v>74.967952166398391</c:v>
                </c:pt>
                <c:pt idx="16">
                  <c:v>75.336698551260199</c:v>
                </c:pt>
                <c:pt idx="17">
                  <c:v>75.802920816216471</c:v>
                </c:pt>
                <c:pt idx="18">
                  <c:v>76.224254745142048</c:v>
                </c:pt>
                <c:pt idx="19">
                  <c:v>76.515927788476617</c:v>
                </c:pt>
                <c:pt idx="20">
                  <c:v>76.781034986614159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63040"/>
        <c:axId val="96664960"/>
      </c:lineChart>
      <c:catAx>
        <c:axId val="9666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9491525423728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64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6664960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63040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70630816959669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1864406779661017"/>
          <c:w val="0.93691830403309206"/>
          <c:h val="0.51016949152542368"/>
        </c:manualLayout>
      </c:layout>
      <c:lineChart>
        <c:grouping val="standard"/>
        <c:varyColors val="0"/>
        <c:ser>
          <c:idx val="0"/>
          <c:order val="0"/>
          <c:tx>
            <c:strRef>
              <c:f>'Fig 11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11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Lanarkshire</c:v>
                  </c:pt>
                  <c:pt idx="26">
                    <c:v>Ayrshire &amp; Arran</c:v>
                  </c:pt>
                  <c:pt idx="39">
                    <c:v>SCOTLAND</c:v>
                  </c:pt>
                  <c:pt idx="52">
                    <c:v>Forth Valley</c:v>
                  </c:pt>
                  <c:pt idx="65">
                    <c:v>Highland</c:v>
                  </c:pt>
                  <c:pt idx="78">
                    <c:v>Lothian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Dumfries &amp; Galloway</c:v>
                  </c:pt>
                  <c:pt idx="130">
                    <c:v>Western Isles</c:v>
                  </c:pt>
                  <c:pt idx="143">
                    <c:v>Grampian</c:v>
                  </c:pt>
                  <c:pt idx="156">
                    <c:v>Borders</c:v>
                  </c:pt>
                  <c:pt idx="169">
                    <c:v>Shetland</c:v>
                  </c:pt>
                  <c:pt idx="182">
                    <c:v>Orkney</c:v>
                  </c:pt>
                </c:lvl>
              </c:multiLvlStrCache>
            </c:multiLvlStrRef>
          </c:cat>
          <c:val>
            <c:numRef>
              <c:f>'Fig 11 data'!$F$4:$F$196</c:f>
              <c:numCache>
                <c:formatCode>0.0</c:formatCode>
                <c:ptCount val="193"/>
                <c:pt idx="0">
                  <c:v>77.762317329578408</c:v>
                </c:pt>
                <c:pt idx="1">
                  <c:v>77.807958526728584</c:v>
                </c:pt>
                <c:pt idx="2">
                  <c:v>77.822498512169759</c:v>
                </c:pt>
                <c:pt idx="3">
                  <c:v>78.039723354638696</c:v>
                </c:pt>
                <c:pt idx="4">
                  <c:v>78.339700323340509</c:v>
                </c:pt>
                <c:pt idx="5">
                  <c:v>78.635076998312186</c:v>
                </c:pt>
                <c:pt idx="6">
                  <c:v>78.744475146687947</c:v>
                </c:pt>
                <c:pt idx="7">
                  <c:v>79.050672078950413</c:v>
                </c:pt>
                <c:pt idx="8">
                  <c:v>79.379693486268792</c:v>
                </c:pt>
                <c:pt idx="9">
                  <c:v>79.875856163628654</c:v>
                </c:pt>
                <c:pt idx="10">
                  <c:v>80.003841260700909</c:v>
                </c:pt>
                <c:pt idx="11">
                  <c:v>80.142138880717638</c:v>
                </c:pt>
                <c:pt idx="13">
                  <c:v>78.232113327646857</c:v>
                </c:pt>
                <c:pt idx="14">
                  <c:v>78.173976535318999</c:v>
                </c:pt>
                <c:pt idx="15">
                  <c:v>78.261848271970976</c:v>
                </c:pt>
                <c:pt idx="16">
                  <c:v>78.570102887749456</c:v>
                </c:pt>
                <c:pt idx="17">
                  <c:v>78.971533899587584</c:v>
                </c:pt>
                <c:pt idx="18">
                  <c:v>79.157818929502994</c:v>
                </c:pt>
                <c:pt idx="19">
                  <c:v>79.224695824449498</c:v>
                </c:pt>
                <c:pt idx="20">
                  <c:v>79.449068697100884</c:v>
                </c:pt>
                <c:pt idx="21">
                  <c:v>79.708587396939549</c:v>
                </c:pt>
                <c:pt idx="22">
                  <c:v>79.976459882885791</c:v>
                </c:pt>
                <c:pt idx="23">
                  <c:v>80.0414109943586</c:v>
                </c:pt>
                <c:pt idx="24">
                  <c:v>80.261782312613505</c:v>
                </c:pt>
                <c:pt idx="26">
                  <c:v>78.565315792064411</c:v>
                </c:pt>
                <c:pt idx="27">
                  <c:v>78.864490373885502</c:v>
                </c:pt>
                <c:pt idx="28">
                  <c:v>79.341259964748787</c:v>
                </c:pt>
                <c:pt idx="29">
                  <c:v>79.256595988364325</c:v>
                </c:pt>
                <c:pt idx="30">
                  <c:v>79.509935868163225</c:v>
                </c:pt>
                <c:pt idx="31">
                  <c:v>79.50962320385068</c:v>
                </c:pt>
                <c:pt idx="32">
                  <c:v>79.77911055857335</c:v>
                </c:pt>
                <c:pt idx="33">
                  <c:v>79.923329882944486</c:v>
                </c:pt>
                <c:pt idx="34">
                  <c:v>80.376391832252523</c:v>
                </c:pt>
                <c:pt idx="35">
                  <c:v>80.723884074930439</c:v>
                </c:pt>
                <c:pt idx="36">
                  <c:v>81.031482792120272</c:v>
                </c:pt>
                <c:pt idx="37">
                  <c:v>80.871634260509055</c:v>
                </c:pt>
                <c:pt idx="39">
                  <c:v>78.892235297964206</c:v>
                </c:pt>
                <c:pt idx="40">
                  <c:v>78.931952190746955</c:v>
                </c:pt>
                <c:pt idx="41">
                  <c:v>79.077124029682963</c:v>
                </c:pt>
                <c:pt idx="42">
                  <c:v>79.278452448026954</c:v>
                </c:pt>
                <c:pt idx="43">
                  <c:v>79.624743585803955</c:v>
                </c:pt>
                <c:pt idx="44">
                  <c:v>79.805682813263488</c:v>
                </c:pt>
                <c:pt idx="45">
                  <c:v>79.98097096270827</c:v>
                </c:pt>
                <c:pt idx="46">
                  <c:v>80.212843059670092</c:v>
                </c:pt>
                <c:pt idx="47">
                  <c:v>80.492916615029472</c:v>
                </c:pt>
                <c:pt idx="48">
                  <c:v>80.811853116193276</c:v>
                </c:pt>
                <c:pt idx="49">
                  <c:v>80.91663725755825</c:v>
                </c:pt>
                <c:pt idx="50">
                  <c:v>81.050419747159864</c:v>
                </c:pt>
                <c:pt idx="52">
                  <c:v>79.215849103627576</c:v>
                </c:pt>
                <c:pt idx="53">
                  <c:v>79.191759634095348</c:v>
                </c:pt>
                <c:pt idx="54">
                  <c:v>79.562733031881507</c:v>
                </c:pt>
                <c:pt idx="55">
                  <c:v>79.757824822601933</c:v>
                </c:pt>
                <c:pt idx="56">
                  <c:v>80.05528757580214</c:v>
                </c:pt>
                <c:pt idx="57">
                  <c:v>80.255699037334978</c:v>
                </c:pt>
                <c:pt idx="58">
                  <c:v>80.538196275979104</c:v>
                </c:pt>
                <c:pt idx="59">
                  <c:v>80.893561948479487</c:v>
                </c:pt>
                <c:pt idx="60">
                  <c:v>81.161358761550716</c:v>
                </c:pt>
                <c:pt idx="61">
                  <c:v>81.350982068530982</c:v>
                </c:pt>
                <c:pt idx="62">
                  <c:v>81.342536384039761</c:v>
                </c:pt>
                <c:pt idx="63">
                  <c:v>81.347356168580532</c:v>
                </c:pt>
                <c:pt idx="65">
                  <c:v>79.548725758341632</c:v>
                </c:pt>
                <c:pt idx="66">
                  <c:v>79.836589433983335</c:v>
                </c:pt>
                <c:pt idx="67">
                  <c:v>80.168786349485885</c:v>
                </c:pt>
                <c:pt idx="68">
                  <c:v>80.731707952809614</c:v>
                </c:pt>
                <c:pt idx="69">
                  <c:v>80.921672233244166</c:v>
                </c:pt>
                <c:pt idx="70">
                  <c:v>80.812184335078143</c:v>
                </c:pt>
                <c:pt idx="71">
                  <c:v>80.976876505450448</c:v>
                </c:pt>
                <c:pt idx="72">
                  <c:v>81.383923547904161</c:v>
                </c:pt>
                <c:pt idx="73">
                  <c:v>81.758203437828982</c:v>
                </c:pt>
                <c:pt idx="74">
                  <c:v>81.90107658843985</c:v>
                </c:pt>
                <c:pt idx="75">
                  <c:v>82.046482179909859</c:v>
                </c:pt>
                <c:pt idx="76">
                  <c:v>82.354064046771981</c:v>
                </c:pt>
                <c:pt idx="78">
                  <c:v>79.544111459506837</c:v>
                </c:pt>
                <c:pt idx="79">
                  <c:v>79.712973759984038</c:v>
                </c:pt>
                <c:pt idx="80">
                  <c:v>79.957492495324857</c:v>
                </c:pt>
                <c:pt idx="81">
                  <c:v>80.168254371455092</c:v>
                </c:pt>
                <c:pt idx="82">
                  <c:v>80.557749786899393</c:v>
                </c:pt>
                <c:pt idx="83">
                  <c:v>80.630173230151129</c:v>
                </c:pt>
                <c:pt idx="84">
                  <c:v>80.985635955126298</c:v>
                </c:pt>
                <c:pt idx="85">
                  <c:v>81.162215803487257</c:v>
                </c:pt>
                <c:pt idx="86">
                  <c:v>81.388287642228732</c:v>
                </c:pt>
                <c:pt idx="87">
                  <c:v>81.530552784934557</c:v>
                </c:pt>
                <c:pt idx="88">
                  <c:v>81.626499587979254</c:v>
                </c:pt>
                <c:pt idx="89">
                  <c:v>81.765444530582911</c:v>
                </c:pt>
                <c:pt idx="91">
                  <c:v>79.732021280611136</c:v>
                </c:pt>
                <c:pt idx="92">
                  <c:v>79.490663014550549</c:v>
                </c:pt>
                <c:pt idx="93">
                  <c:v>79.644952563394654</c:v>
                </c:pt>
                <c:pt idx="94">
                  <c:v>79.770150476566073</c:v>
                </c:pt>
                <c:pt idx="95">
                  <c:v>80.382044894180495</c:v>
                </c:pt>
                <c:pt idx="96">
                  <c:v>80.682264153602745</c:v>
                </c:pt>
                <c:pt idx="97">
                  <c:v>80.944134591476669</c:v>
                </c:pt>
                <c:pt idx="98">
                  <c:v>80.942768495429263</c:v>
                </c:pt>
                <c:pt idx="99">
                  <c:v>80.966965014688725</c:v>
                </c:pt>
                <c:pt idx="100">
                  <c:v>81.255334725348831</c:v>
                </c:pt>
                <c:pt idx="101">
                  <c:v>81.419584710970483</c:v>
                </c:pt>
                <c:pt idx="102">
                  <c:v>81.693982770329399</c:v>
                </c:pt>
                <c:pt idx="104">
                  <c:v>79.841117993975217</c:v>
                </c:pt>
                <c:pt idx="105">
                  <c:v>79.688262838175817</c:v>
                </c:pt>
                <c:pt idx="106">
                  <c:v>79.757441885633867</c:v>
                </c:pt>
                <c:pt idx="107">
                  <c:v>79.906340876403604</c:v>
                </c:pt>
                <c:pt idx="108">
                  <c:v>80.258916993752436</c:v>
                </c:pt>
                <c:pt idx="109">
                  <c:v>80.490931446479522</c:v>
                </c:pt>
                <c:pt idx="110">
                  <c:v>80.500558565668825</c:v>
                </c:pt>
                <c:pt idx="111">
                  <c:v>80.447110463321664</c:v>
                </c:pt>
                <c:pt idx="112">
                  <c:v>80.740887689108817</c:v>
                </c:pt>
                <c:pt idx="113">
                  <c:v>81.311889903392185</c:v>
                </c:pt>
                <c:pt idx="114">
                  <c:v>81.475557218338949</c:v>
                </c:pt>
                <c:pt idx="115">
                  <c:v>81.52529851892362</c:v>
                </c:pt>
                <c:pt idx="117">
                  <c:v>80.409584156284936</c:v>
                </c:pt>
                <c:pt idx="118">
                  <c:v>80.216119446227523</c:v>
                </c:pt>
                <c:pt idx="119">
                  <c:v>80.057022169346922</c:v>
                </c:pt>
                <c:pt idx="120">
                  <c:v>80.295070949809286</c:v>
                </c:pt>
                <c:pt idx="121">
                  <c:v>80.794930043386842</c:v>
                </c:pt>
                <c:pt idx="122">
                  <c:v>80.745965440556049</c:v>
                </c:pt>
                <c:pt idx="123">
                  <c:v>81.047368805335537</c:v>
                </c:pt>
                <c:pt idx="124">
                  <c:v>81.169943297230361</c:v>
                </c:pt>
                <c:pt idx="125">
                  <c:v>81.985773924421267</c:v>
                </c:pt>
                <c:pt idx="126">
                  <c:v>82.104110516544026</c:v>
                </c:pt>
                <c:pt idx="127">
                  <c:v>82.372131755116826</c:v>
                </c:pt>
                <c:pt idx="128">
                  <c:v>82.022615397409325</c:v>
                </c:pt>
                <c:pt idx="130">
                  <c:v>81.316507878268055</c:v>
                </c:pt>
                <c:pt idx="131">
                  <c:v>81.090410616251916</c:v>
                </c:pt>
                <c:pt idx="132">
                  <c:v>81.323454667383217</c:v>
                </c:pt>
                <c:pt idx="133">
                  <c:v>81.043437833982949</c:v>
                </c:pt>
                <c:pt idx="134">
                  <c:v>81.421433581201867</c:v>
                </c:pt>
                <c:pt idx="135">
                  <c:v>81.619392643147222</c:v>
                </c:pt>
                <c:pt idx="136">
                  <c:v>82.719381070719521</c:v>
                </c:pt>
                <c:pt idx="137">
                  <c:v>83.393726116136378</c:v>
                </c:pt>
                <c:pt idx="138">
                  <c:v>83.534123670030894</c:v>
                </c:pt>
                <c:pt idx="139">
                  <c:v>82.275029158456945</c:v>
                </c:pt>
                <c:pt idx="140">
                  <c:v>81.824887668622807</c:v>
                </c:pt>
                <c:pt idx="141">
                  <c:v>81.9200295059767</c:v>
                </c:pt>
                <c:pt idx="143">
                  <c:v>80.426183392368984</c:v>
                </c:pt>
                <c:pt idx="144">
                  <c:v>80.638932387062354</c:v>
                </c:pt>
                <c:pt idx="145">
                  <c:v>80.639676129312534</c:v>
                </c:pt>
                <c:pt idx="146">
                  <c:v>80.72050757729906</c:v>
                </c:pt>
                <c:pt idx="147">
                  <c:v>80.86249777145116</c:v>
                </c:pt>
                <c:pt idx="148">
                  <c:v>81.037774846679426</c:v>
                </c:pt>
                <c:pt idx="149">
                  <c:v>81.0879406237854</c:v>
                </c:pt>
                <c:pt idx="150">
                  <c:v>81.405314047141218</c:v>
                </c:pt>
                <c:pt idx="151">
                  <c:v>81.646509375816407</c:v>
                </c:pt>
                <c:pt idx="152">
                  <c:v>82.001349723051334</c:v>
                </c:pt>
                <c:pt idx="153">
                  <c:v>81.943500411266868</c:v>
                </c:pt>
                <c:pt idx="154">
                  <c:v>82.064522160394517</c:v>
                </c:pt>
                <c:pt idx="156">
                  <c:v>80.873808787667002</c:v>
                </c:pt>
                <c:pt idx="157">
                  <c:v>80.395689256208172</c:v>
                </c:pt>
                <c:pt idx="158">
                  <c:v>80.467161755140296</c:v>
                </c:pt>
                <c:pt idx="159">
                  <c:v>80.650306810096183</c:v>
                </c:pt>
                <c:pt idx="160">
                  <c:v>81.201784726358056</c:v>
                </c:pt>
                <c:pt idx="161">
                  <c:v>81.506506104836689</c:v>
                </c:pt>
                <c:pt idx="162">
                  <c:v>81.621223452023997</c:v>
                </c:pt>
                <c:pt idx="163">
                  <c:v>82.037964618924036</c:v>
                </c:pt>
                <c:pt idx="164">
                  <c:v>82.201517334661546</c:v>
                </c:pt>
                <c:pt idx="165">
                  <c:v>82.674358233932395</c:v>
                </c:pt>
                <c:pt idx="166">
                  <c:v>82.52972949743922</c:v>
                </c:pt>
                <c:pt idx="167">
                  <c:v>82.955723347256779</c:v>
                </c:pt>
                <c:pt idx="169">
                  <c:v>82.709794220760941</c:v>
                </c:pt>
                <c:pt idx="170">
                  <c:v>81.927586985794278</c:v>
                </c:pt>
                <c:pt idx="171">
                  <c:v>81.651433601552839</c:v>
                </c:pt>
                <c:pt idx="172">
                  <c:v>82.504704279618295</c:v>
                </c:pt>
                <c:pt idx="173">
                  <c:v>83.056521038275079</c:v>
                </c:pt>
                <c:pt idx="174">
                  <c:v>84.050272758190914</c:v>
                </c:pt>
                <c:pt idx="175">
                  <c:v>83.121296890863178</c:v>
                </c:pt>
                <c:pt idx="176">
                  <c:v>83.455907735391307</c:v>
                </c:pt>
                <c:pt idx="177">
                  <c:v>82.340934287594351</c:v>
                </c:pt>
                <c:pt idx="178">
                  <c:v>82.29021024137738</c:v>
                </c:pt>
                <c:pt idx="179">
                  <c:v>82.568034417667945</c:v>
                </c:pt>
                <c:pt idx="180">
                  <c:v>83.631337414234835</c:v>
                </c:pt>
                <c:pt idx="182">
                  <c:v>82.967111173076944</c:v>
                </c:pt>
                <c:pt idx="183">
                  <c:v>82.437262124466599</c:v>
                </c:pt>
                <c:pt idx="184">
                  <c:v>81.999657583015974</c:v>
                </c:pt>
                <c:pt idx="185">
                  <c:v>82.954988080305412</c:v>
                </c:pt>
                <c:pt idx="186">
                  <c:v>82.583998514403362</c:v>
                </c:pt>
                <c:pt idx="187">
                  <c:v>82.912826671553148</c:v>
                </c:pt>
                <c:pt idx="188">
                  <c:v>82.768009531964594</c:v>
                </c:pt>
                <c:pt idx="189">
                  <c:v>83.140681678269914</c:v>
                </c:pt>
                <c:pt idx="190">
                  <c:v>83.05480370461494</c:v>
                </c:pt>
                <c:pt idx="191">
                  <c:v>82.94893060227642</c:v>
                </c:pt>
                <c:pt idx="192">
                  <c:v>83.108543124195535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11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11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Lanarkshire</c:v>
                  </c:pt>
                  <c:pt idx="26">
                    <c:v>Ayrshire &amp; Arran</c:v>
                  </c:pt>
                  <c:pt idx="39">
                    <c:v>SCOTLAND</c:v>
                  </c:pt>
                  <c:pt idx="52">
                    <c:v>Forth Valley</c:v>
                  </c:pt>
                  <c:pt idx="65">
                    <c:v>Highland</c:v>
                  </c:pt>
                  <c:pt idx="78">
                    <c:v>Lothian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Dumfries &amp; Galloway</c:v>
                  </c:pt>
                  <c:pt idx="130">
                    <c:v>Western Isles</c:v>
                  </c:pt>
                  <c:pt idx="143">
                    <c:v>Grampian</c:v>
                  </c:pt>
                  <c:pt idx="156">
                    <c:v>Borders</c:v>
                  </c:pt>
                  <c:pt idx="169">
                    <c:v>Shetland</c:v>
                  </c:pt>
                  <c:pt idx="182">
                    <c:v>Orkney</c:v>
                  </c:pt>
                </c:lvl>
              </c:multiLvlStrCache>
            </c:multiLvlStrRef>
          </c:cat>
          <c:val>
            <c:numRef>
              <c:f>'Fig 11 data'!$D$4:$D$196</c:f>
              <c:numCache>
                <c:formatCode>0.0</c:formatCode>
                <c:ptCount val="193"/>
                <c:pt idx="0">
                  <c:v>77.562943751806415</c:v>
                </c:pt>
                <c:pt idx="1">
                  <c:v>77.608759542213591</c:v>
                </c:pt>
                <c:pt idx="2">
                  <c:v>77.621481200262863</c:v>
                </c:pt>
                <c:pt idx="3">
                  <c:v>77.841379390089543</c:v>
                </c:pt>
                <c:pt idx="4">
                  <c:v>78.141450287289402</c:v>
                </c:pt>
                <c:pt idx="5">
                  <c:v>78.438216620872595</c:v>
                </c:pt>
                <c:pt idx="6">
                  <c:v>78.547741107914305</c:v>
                </c:pt>
                <c:pt idx="7">
                  <c:v>78.854174139316754</c:v>
                </c:pt>
                <c:pt idx="8">
                  <c:v>79.184899664154571</c:v>
                </c:pt>
                <c:pt idx="9">
                  <c:v>79.682035651073861</c:v>
                </c:pt>
                <c:pt idx="10">
                  <c:v>79.814322811645582</c:v>
                </c:pt>
                <c:pt idx="11">
                  <c:v>79.955408188011802</c:v>
                </c:pt>
                <c:pt idx="13">
                  <c:v>77.978908738627624</c:v>
                </c:pt>
                <c:pt idx="14">
                  <c:v>77.921759194402895</c:v>
                </c:pt>
                <c:pt idx="15">
                  <c:v>78.010158039923894</c:v>
                </c:pt>
                <c:pt idx="16">
                  <c:v>78.319562647641789</c:v>
                </c:pt>
                <c:pt idx="17">
                  <c:v>78.725526157549439</c:v>
                </c:pt>
                <c:pt idx="18">
                  <c:v>78.911695707087503</c:v>
                </c:pt>
                <c:pt idx="19">
                  <c:v>78.980152072796912</c:v>
                </c:pt>
                <c:pt idx="20">
                  <c:v>79.208678214742477</c:v>
                </c:pt>
                <c:pt idx="21">
                  <c:v>79.47002988902446</c:v>
                </c:pt>
                <c:pt idx="22">
                  <c:v>79.738116202405024</c:v>
                </c:pt>
                <c:pt idx="23">
                  <c:v>79.804789301534939</c:v>
                </c:pt>
                <c:pt idx="24">
                  <c:v>80.02785147053136</c:v>
                </c:pt>
                <c:pt idx="26">
                  <c:v>78.222914539428217</c:v>
                </c:pt>
                <c:pt idx="27">
                  <c:v>78.532811940374586</c:v>
                </c:pt>
                <c:pt idx="28">
                  <c:v>79.03012867963632</c:v>
                </c:pt>
                <c:pt idx="29">
                  <c:v>78.930840691159062</c:v>
                </c:pt>
                <c:pt idx="30">
                  <c:v>79.179746599770837</c:v>
                </c:pt>
                <c:pt idx="31">
                  <c:v>79.16760538005633</c:v>
                </c:pt>
                <c:pt idx="32">
                  <c:v>79.44353786542672</c:v>
                </c:pt>
                <c:pt idx="33">
                  <c:v>79.587515470347469</c:v>
                </c:pt>
                <c:pt idx="34">
                  <c:v>80.050103421002291</c:v>
                </c:pt>
                <c:pt idx="35">
                  <c:v>80.399258255897507</c:v>
                </c:pt>
                <c:pt idx="36">
                  <c:v>80.715998059278419</c:v>
                </c:pt>
                <c:pt idx="37">
                  <c:v>80.549503149175607</c:v>
                </c:pt>
                <c:pt idx="39">
                  <c:v>78.801333609130367</c:v>
                </c:pt>
                <c:pt idx="40">
                  <c:v>78.841498415839794</c:v>
                </c:pt>
                <c:pt idx="41">
                  <c:v>78.987733198825183</c:v>
                </c:pt>
                <c:pt idx="42">
                  <c:v>79.18909812570439</c:v>
                </c:pt>
                <c:pt idx="43">
                  <c:v>79.535780995547555</c:v>
                </c:pt>
                <c:pt idx="44">
                  <c:v>79.716714091877094</c:v>
                </c:pt>
                <c:pt idx="45">
                  <c:v>79.892936759285931</c:v>
                </c:pt>
                <c:pt idx="46">
                  <c:v>80.125312377844708</c:v>
                </c:pt>
                <c:pt idx="47">
                  <c:v>80.406034349239306</c:v>
                </c:pt>
                <c:pt idx="48">
                  <c:v>80.725187897096689</c:v>
                </c:pt>
                <c:pt idx="49">
                  <c:v>80.831149113552243</c:v>
                </c:pt>
                <c:pt idx="50">
                  <c:v>80.96573740463667</c:v>
                </c:pt>
                <c:pt idx="52">
                  <c:v>78.834034238416294</c:v>
                </c:pt>
                <c:pt idx="53">
                  <c:v>78.808959400184747</c:v>
                </c:pt>
                <c:pt idx="54">
                  <c:v>79.201423529954965</c:v>
                </c:pt>
                <c:pt idx="55">
                  <c:v>79.393544977908718</c:v>
                </c:pt>
                <c:pt idx="56">
                  <c:v>79.697278897475243</c:v>
                </c:pt>
                <c:pt idx="57">
                  <c:v>79.901056025532313</c:v>
                </c:pt>
                <c:pt idx="58">
                  <c:v>80.193522319104417</c:v>
                </c:pt>
                <c:pt idx="59">
                  <c:v>80.549561326420658</c:v>
                </c:pt>
                <c:pt idx="60">
                  <c:v>80.808997496692626</c:v>
                </c:pt>
                <c:pt idx="61">
                  <c:v>80.987897702847192</c:v>
                </c:pt>
                <c:pt idx="62">
                  <c:v>80.978280339281625</c:v>
                </c:pt>
                <c:pt idx="63">
                  <c:v>80.988702860504446</c:v>
                </c:pt>
                <c:pt idx="65">
                  <c:v>79.161526988777794</c:v>
                </c:pt>
                <c:pt idx="66">
                  <c:v>79.460976354275132</c:v>
                </c:pt>
                <c:pt idx="67">
                  <c:v>79.805260161655255</c:v>
                </c:pt>
                <c:pt idx="68">
                  <c:v>80.377033122770385</c:v>
                </c:pt>
                <c:pt idx="69">
                  <c:v>80.560272393192037</c:v>
                </c:pt>
                <c:pt idx="70">
                  <c:v>80.444444992521753</c:v>
                </c:pt>
                <c:pt idx="71">
                  <c:v>80.618621767277844</c:v>
                </c:pt>
                <c:pt idx="72">
                  <c:v>81.030364787772186</c:v>
                </c:pt>
                <c:pt idx="73">
                  <c:v>81.406671034410621</c:v>
                </c:pt>
                <c:pt idx="74">
                  <c:v>81.547022242366452</c:v>
                </c:pt>
                <c:pt idx="75">
                  <c:v>81.691365779921668</c:v>
                </c:pt>
                <c:pt idx="76">
                  <c:v>81.99976498789708</c:v>
                </c:pt>
                <c:pt idx="78">
                  <c:v>79.311930435862408</c:v>
                </c:pt>
                <c:pt idx="79">
                  <c:v>79.483184187569023</c:v>
                </c:pt>
                <c:pt idx="80">
                  <c:v>79.731114037375363</c:v>
                </c:pt>
                <c:pt idx="81">
                  <c:v>79.94179443888865</c:v>
                </c:pt>
                <c:pt idx="82">
                  <c:v>80.332193311852578</c:v>
                </c:pt>
                <c:pt idx="83">
                  <c:v>80.40385330567625</c:v>
                </c:pt>
                <c:pt idx="84">
                  <c:v>80.762624157891707</c:v>
                </c:pt>
                <c:pt idx="85">
                  <c:v>80.941249857425419</c:v>
                </c:pt>
                <c:pt idx="86">
                  <c:v>81.168890961837874</c:v>
                </c:pt>
                <c:pt idx="87">
                  <c:v>81.31228270659463</c:v>
                </c:pt>
                <c:pt idx="88">
                  <c:v>81.412321978114335</c:v>
                </c:pt>
                <c:pt idx="89">
                  <c:v>81.553210053243575</c:v>
                </c:pt>
                <c:pt idx="91">
                  <c:v>79.410799398640236</c:v>
                </c:pt>
                <c:pt idx="92">
                  <c:v>79.162176631974617</c:v>
                </c:pt>
                <c:pt idx="93">
                  <c:v>79.322841523157976</c:v>
                </c:pt>
                <c:pt idx="94">
                  <c:v>79.444542181637189</c:v>
                </c:pt>
                <c:pt idx="95">
                  <c:v>80.059773834113102</c:v>
                </c:pt>
                <c:pt idx="96">
                  <c:v>80.357213375034547</c:v>
                </c:pt>
                <c:pt idx="97">
                  <c:v>80.628273955974521</c:v>
                </c:pt>
                <c:pt idx="98">
                  <c:v>80.619741677418475</c:v>
                </c:pt>
                <c:pt idx="99">
                  <c:v>80.643560552525614</c:v>
                </c:pt>
                <c:pt idx="100">
                  <c:v>80.923393357272587</c:v>
                </c:pt>
                <c:pt idx="101">
                  <c:v>81.09759101585496</c:v>
                </c:pt>
                <c:pt idx="102">
                  <c:v>81.376924255471252</c:v>
                </c:pt>
                <c:pt idx="104">
                  <c:v>79.505704697180107</c:v>
                </c:pt>
                <c:pt idx="105">
                  <c:v>79.354070992721603</c:v>
                </c:pt>
                <c:pt idx="106">
                  <c:v>79.417911621315923</c:v>
                </c:pt>
                <c:pt idx="107">
                  <c:v>79.566814700508118</c:v>
                </c:pt>
                <c:pt idx="108">
                  <c:v>79.914756178337299</c:v>
                </c:pt>
                <c:pt idx="109">
                  <c:v>80.148209057886305</c:v>
                </c:pt>
                <c:pt idx="110">
                  <c:v>80.158987800562016</c:v>
                </c:pt>
                <c:pt idx="111">
                  <c:v>80.106079870753888</c:v>
                </c:pt>
                <c:pt idx="112">
                  <c:v>80.405574104726952</c:v>
                </c:pt>
                <c:pt idx="113">
                  <c:v>80.985778181614904</c:v>
                </c:pt>
                <c:pt idx="114">
                  <c:v>81.14761150629046</c:v>
                </c:pt>
                <c:pt idx="115">
                  <c:v>81.202915961836268</c:v>
                </c:pt>
                <c:pt idx="117">
                  <c:v>79.872584184612862</c:v>
                </c:pt>
                <c:pt idx="118">
                  <c:v>79.683310792446619</c:v>
                </c:pt>
                <c:pt idx="119">
                  <c:v>79.52932757266727</c:v>
                </c:pt>
                <c:pt idx="120">
                  <c:v>79.795621782880502</c:v>
                </c:pt>
                <c:pt idx="121">
                  <c:v>80.32240147464411</c:v>
                </c:pt>
                <c:pt idx="122">
                  <c:v>80.261403150028826</c:v>
                </c:pt>
                <c:pt idx="123">
                  <c:v>80.547461680762083</c:v>
                </c:pt>
                <c:pt idx="124">
                  <c:v>80.649399970973846</c:v>
                </c:pt>
                <c:pt idx="125">
                  <c:v>81.481473149620555</c:v>
                </c:pt>
                <c:pt idx="126">
                  <c:v>81.610679488994549</c:v>
                </c:pt>
                <c:pt idx="127">
                  <c:v>81.90684920973878</c:v>
                </c:pt>
                <c:pt idx="128">
                  <c:v>81.538727591369309</c:v>
                </c:pt>
                <c:pt idx="130">
                  <c:v>79.944955647275378</c:v>
                </c:pt>
                <c:pt idx="131">
                  <c:v>79.622301639422091</c:v>
                </c:pt>
                <c:pt idx="132">
                  <c:v>79.947028100360384</c:v>
                </c:pt>
                <c:pt idx="133">
                  <c:v>79.626464499747541</c:v>
                </c:pt>
                <c:pt idx="134">
                  <c:v>80.036530394677769</c:v>
                </c:pt>
                <c:pt idx="135">
                  <c:v>80.330353563663081</c:v>
                </c:pt>
                <c:pt idx="136">
                  <c:v>81.568798236053013</c:v>
                </c:pt>
                <c:pt idx="137">
                  <c:v>82.282393030098234</c:v>
                </c:pt>
                <c:pt idx="138">
                  <c:v>82.389215436018915</c:v>
                </c:pt>
                <c:pt idx="139">
                  <c:v>80.788061906743977</c:v>
                </c:pt>
                <c:pt idx="140">
                  <c:v>80.230527125167939</c:v>
                </c:pt>
                <c:pt idx="141">
                  <c:v>80.415601386151664</c:v>
                </c:pt>
                <c:pt idx="143">
                  <c:v>80.14442320622166</c:v>
                </c:pt>
                <c:pt idx="144">
                  <c:v>80.360574036355416</c:v>
                </c:pt>
                <c:pt idx="145">
                  <c:v>80.368409870851707</c:v>
                </c:pt>
                <c:pt idx="146">
                  <c:v>80.445322955517554</c:v>
                </c:pt>
                <c:pt idx="147">
                  <c:v>80.587122948510824</c:v>
                </c:pt>
                <c:pt idx="148">
                  <c:v>80.76422635352823</c:v>
                </c:pt>
                <c:pt idx="149">
                  <c:v>80.820925623432871</c:v>
                </c:pt>
                <c:pt idx="150">
                  <c:v>81.144334180174241</c:v>
                </c:pt>
                <c:pt idx="151">
                  <c:v>81.388878019149317</c:v>
                </c:pt>
                <c:pt idx="152">
                  <c:v>81.744156872774496</c:v>
                </c:pt>
                <c:pt idx="153">
                  <c:v>81.68517804399589</c:v>
                </c:pt>
                <c:pt idx="154">
                  <c:v>81.806440128394883</c:v>
                </c:pt>
                <c:pt idx="156">
                  <c:v>80.322750390673335</c:v>
                </c:pt>
                <c:pt idx="157">
                  <c:v>79.796622785127738</c:v>
                </c:pt>
                <c:pt idx="158">
                  <c:v>79.878297520371518</c:v>
                </c:pt>
                <c:pt idx="159">
                  <c:v>80.054800249653979</c:v>
                </c:pt>
                <c:pt idx="160">
                  <c:v>80.632613962455423</c:v>
                </c:pt>
                <c:pt idx="161">
                  <c:v>80.934737950137944</c:v>
                </c:pt>
                <c:pt idx="162">
                  <c:v>81.036875345576178</c:v>
                </c:pt>
                <c:pt idx="163">
                  <c:v>81.460226091772014</c:v>
                </c:pt>
                <c:pt idx="164">
                  <c:v>81.619099287553269</c:v>
                </c:pt>
                <c:pt idx="165">
                  <c:v>82.095897142720986</c:v>
                </c:pt>
                <c:pt idx="166">
                  <c:v>81.954992528853396</c:v>
                </c:pt>
                <c:pt idx="167">
                  <c:v>82.400209706754353</c:v>
                </c:pt>
                <c:pt idx="169">
                  <c:v>81.407288913111643</c:v>
                </c:pt>
                <c:pt idx="170">
                  <c:v>80.595827888736878</c:v>
                </c:pt>
                <c:pt idx="171">
                  <c:v>80.186168754164029</c:v>
                </c:pt>
                <c:pt idx="172">
                  <c:v>80.935611400527279</c:v>
                </c:pt>
                <c:pt idx="173">
                  <c:v>81.486994054834028</c:v>
                </c:pt>
                <c:pt idx="174">
                  <c:v>82.63948986497347</c:v>
                </c:pt>
                <c:pt idx="175">
                  <c:v>81.494952419058436</c:v>
                </c:pt>
                <c:pt idx="176">
                  <c:v>81.8612481989272</c:v>
                </c:pt>
                <c:pt idx="177">
                  <c:v>80.705887794512904</c:v>
                </c:pt>
                <c:pt idx="178">
                  <c:v>81.024595477896796</c:v>
                </c:pt>
                <c:pt idx="179">
                  <c:v>81.31694965472893</c:v>
                </c:pt>
                <c:pt idx="180">
                  <c:v>82.475250593599242</c:v>
                </c:pt>
                <c:pt idx="182">
                  <c:v>81.674861597545217</c:v>
                </c:pt>
                <c:pt idx="183">
                  <c:v>81.016732975511914</c:v>
                </c:pt>
                <c:pt idx="184">
                  <c:v>80.486544999421795</c:v>
                </c:pt>
                <c:pt idx="185">
                  <c:v>81.367285298076965</c:v>
                </c:pt>
                <c:pt idx="186">
                  <c:v>81.091875667391378</c:v>
                </c:pt>
                <c:pt idx="187">
                  <c:v>81.621284112233838</c:v>
                </c:pt>
                <c:pt idx="188">
                  <c:v>81.608357354003971</c:v>
                </c:pt>
                <c:pt idx="189">
                  <c:v>81.965382066778929</c:v>
                </c:pt>
                <c:pt idx="190">
                  <c:v>81.721329054388008</c:v>
                </c:pt>
                <c:pt idx="191">
                  <c:v>81.586017073369405</c:v>
                </c:pt>
                <c:pt idx="192">
                  <c:v>81.807359322992781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11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11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Lanarkshire</c:v>
                  </c:pt>
                  <c:pt idx="26">
                    <c:v>Ayrshire &amp; Arran</c:v>
                  </c:pt>
                  <c:pt idx="39">
                    <c:v>SCOTLAND</c:v>
                  </c:pt>
                  <c:pt idx="52">
                    <c:v>Forth Valley</c:v>
                  </c:pt>
                  <c:pt idx="65">
                    <c:v>Highland</c:v>
                  </c:pt>
                  <c:pt idx="78">
                    <c:v>Lothian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Dumfries &amp; Galloway</c:v>
                  </c:pt>
                  <c:pt idx="130">
                    <c:v>Western Isles</c:v>
                  </c:pt>
                  <c:pt idx="143">
                    <c:v>Grampian</c:v>
                  </c:pt>
                  <c:pt idx="156">
                    <c:v>Borders</c:v>
                  </c:pt>
                  <c:pt idx="169">
                    <c:v>Shetland</c:v>
                  </c:pt>
                  <c:pt idx="182">
                    <c:v>Orkney</c:v>
                  </c:pt>
                </c:lvl>
              </c:multiLvlStrCache>
            </c:multiLvlStrRef>
          </c:cat>
          <c:val>
            <c:numRef>
              <c:f>'Fig 11 data'!$E$4:$E$196</c:f>
              <c:numCache>
                <c:formatCode>0.0</c:formatCode>
                <c:ptCount val="193"/>
                <c:pt idx="0">
                  <c:v>77.363570174034422</c:v>
                </c:pt>
                <c:pt idx="1">
                  <c:v>77.409560557698597</c:v>
                </c:pt>
                <c:pt idx="2">
                  <c:v>77.420463888355968</c:v>
                </c:pt>
                <c:pt idx="3">
                  <c:v>77.64303542554039</c:v>
                </c:pt>
                <c:pt idx="4">
                  <c:v>77.943200251238295</c:v>
                </c:pt>
                <c:pt idx="5">
                  <c:v>78.241356243433003</c:v>
                </c:pt>
                <c:pt idx="6">
                  <c:v>78.351007069140664</c:v>
                </c:pt>
                <c:pt idx="7">
                  <c:v>78.657676199683095</c:v>
                </c:pt>
                <c:pt idx="8">
                  <c:v>78.99010584204035</c:v>
                </c:pt>
                <c:pt idx="9">
                  <c:v>79.488215138519067</c:v>
                </c:pt>
                <c:pt idx="10">
                  <c:v>79.624804362590254</c:v>
                </c:pt>
                <c:pt idx="11">
                  <c:v>79.768677495305965</c:v>
                </c:pt>
                <c:pt idx="13">
                  <c:v>77.72570414960839</c:v>
                </c:pt>
                <c:pt idx="14">
                  <c:v>77.669541853486791</c:v>
                </c:pt>
                <c:pt idx="15">
                  <c:v>77.758467807876812</c:v>
                </c:pt>
                <c:pt idx="16">
                  <c:v>78.069022407534121</c:v>
                </c:pt>
                <c:pt idx="17">
                  <c:v>78.479518415511293</c:v>
                </c:pt>
                <c:pt idx="18">
                  <c:v>78.665572484672012</c:v>
                </c:pt>
                <c:pt idx="19">
                  <c:v>78.735608321144326</c:v>
                </c:pt>
                <c:pt idx="20">
                  <c:v>78.96828773238407</c:v>
                </c:pt>
                <c:pt idx="21">
                  <c:v>79.23147238110937</c:v>
                </c:pt>
                <c:pt idx="22">
                  <c:v>79.499772521924257</c:v>
                </c:pt>
                <c:pt idx="23">
                  <c:v>79.568167608711278</c:v>
                </c:pt>
                <c:pt idx="24">
                  <c:v>79.793920628449214</c:v>
                </c:pt>
                <c:pt idx="26">
                  <c:v>77.880513286792024</c:v>
                </c:pt>
                <c:pt idx="27">
                  <c:v>78.20113350686367</c:v>
                </c:pt>
                <c:pt idx="28">
                  <c:v>78.718997394523853</c:v>
                </c:pt>
                <c:pt idx="29">
                  <c:v>78.6050853939538</c:v>
                </c:pt>
                <c:pt idx="30">
                  <c:v>78.849557331378449</c:v>
                </c:pt>
                <c:pt idx="31">
                  <c:v>78.825587556261979</c:v>
                </c:pt>
                <c:pt idx="32">
                  <c:v>79.107965172280089</c:v>
                </c:pt>
                <c:pt idx="33">
                  <c:v>79.251701057750452</c:v>
                </c:pt>
                <c:pt idx="34">
                  <c:v>79.723815009752059</c:v>
                </c:pt>
                <c:pt idx="35">
                  <c:v>80.074632436864576</c:v>
                </c:pt>
                <c:pt idx="36">
                  <c:v>80.400513326436567</c:v>
                </c:pt>
                <c:pt idx="37">
                  <c:v>80.227372037842159</c:v>
                </c:pt>
                <c:pt idx="39">
                  <c:v>78.710431920296529</c:v>
                </c:pt>
                <c:pt idx="40">
                  <c:v>78.751044640932633</c:v>
                </c:pt>
                <c:pt idx="41">
                  <c:v>78.898342367967402</c:v>
                </c:pt>
                <c:pt idx="42">
                  <c:v>79.099743803381827</c:v>
                </c:pt>
                <c:pt idx="43">
                  <c:v>79.446818405291154</c:v>
                </c:pt>
                <c:pt idx="44">
                  <c:v>79.6277453704907</c:v>
                </c:pt>
                <c:pt idx="45">
                  <c:v>79.804902555863592</c:v>
                </c:pt>
                <c:pt idx="46">
                  <c:v>80.037781696019323</c:v>
                </c:pt>
                <c:pt idx="47">
                  <c:v>80.31915208344914</c:v>
                </c:pt>
                <c:pt idx="48">
                  <c:v>80.638522678000101</c:v>
                </c:pt>
                <c:pt idx="49">
                  <c:v>80.745660969546236</c:v>
                </c:pt>
                <c:pt idx="50">
                  <c:v>80.881055062113475</c:v>
                </c:pt>
                <c:pt idx="52">
                  <c:v>78.452219373205011</c:v>
                </c:pt>
                <c:pt idx="53">
                  <c:v>78.426159166274147</c:v>
                </c:pt>
                <c:pt idx="54">
                  <c:v>78.840114028028424</c:v>
                </c:pt>
                <c:pt idx="55">
                  <c:v>79.029265133215503</c:v>
                </c:pt>
                <c:pt idx="56">
                  <c:v>79.339270219148347</c:v>
                </c:pt>
                <c:pt idx="57">
                  <c:v>79.546413013729648</c:v>
                </c:pt>
                <c:pt idx="58">
                  <c:v>79.848848362229731</c:v>
                </c:pt>
                <c:pt idx="59">
                  <c:v>80.205560704361829</c:v>
                </c:pt>
                <c:pt idx="60">
                  <c:v>80.456636231834537</c:v>
                </c:pt>
                <c:pt idx="61">
                  <c:v>80.624813337163403</c:v>
                </c:pt>
                <c:pt idx="62">
                  <c:v>80.614024294523489</c:v>
                </c:pt>
                <c:pt idx="63">
                  <c:v>80.63004955242836</c:v>
                </c:pt>
                <c:pt idx="65">
                  <c:v>78.774328219213956</c:v>
                </c:pt>
                <c:pt idx="66">
                  <c:v>79.08536327456693</c:v>
                </c:pt>
                <c:pt idx="67">
                  <c:v>79.441733973824626</c:v>
                </c:pt>
                <c:pt idx="68">
                  <c:v>80.022358292731155</c:v>
                </c:pt>
                <c:pt idx="69">
                  <c:v>80.198872553139907</c:v>
                </c:pt>
                <c:pt idx="70">
                  <c:v>80.076705649965362</c:v>
                </c:pt>
                <c:pt idx="71">
                  <c:v>80.26036702910524</c:v>
                </c:pt>
                <c:pt idx="72">
                  <c:v>80.676806027640211</c:v>
                </c:pt>
                <c:pt idx="73">
                  <c:v>81.055138630992261</c:v>
                </c:pt>
                <c:pt idx="74">
                  <c:v>81.192967896293055</c:v>
                </c:pt>
                <c:pt idx="75">
                  <c:v>81.336249379933477</c:v>
                </c:pt>
                <c:pt idx="76">
                  <c:v>81.64546592902218</c:v>
                </c:pt>
                <c:pt idx="78">
                  <c:v>79.079749412217978</c:v>
                </c:pt>
                <c:pt idx="79">
                  <c:v>79.253394615154008</c:v>
                </c:pt>
                <c:pt idx="80">
                  <c:v>79.504735579425869</c:v>
                </c:pt>
                <c:pt idx="81">
                  <c:v>79.715334506322208</c:v>
                </c:pt>
                <c:pt idx="82">
                  <c:v>80.106636836805762</c:v>
                </c:pt>
                <c:pt idx="83">
                  <c:v>80.177533381201371</c:v>
                </c:pt>
                <c:pt idx="84">
                  <c:v>80.539612360657117</c:v>
                </c:pt>
                <c:pt idx="85">
                  <c:v>80.72028391136358</c:v>
                </c:pt>
                <c:pt idx="86">
                  <c:v>80.949494281447016</c:v>
                </c:pt>
                <c:pt idx="87">
                  <c:v>81.094012628254703</c:v>
                </c:pt>
                <c:pt idx="88">
                  <c:v>81.198144368249416</c:v>
                </c:pt>
                <c:pt idx="89">
                  <c:v>81.340975575904238</c:v>
                </c:pt>
                <c:pt idx="91">
                  <c:v>79.089577516669337</c:v>
                </c:pt>
                <c:pt idx="92">
                  <c:v>78.833690249398686</c:v>
                </c:pt>
                <c:pt idx="93">
                  <c:v>79.000730482921298</c:v>
                </c:pt>
                <c:pt idx="94">
                  <c:v>79.118933886708305</c:v>
                </c:pt>
                <c:pt idx="95">
                  <c:v>79.737502774045709</c:v>
                </c:pt>
                <c:pt idx="96">
                  <c:v>80.03216259646635</c:v>
                </c:pt>
                <c:pt idx="97">
                  <c:v>80.312413320472373</c:v>
                </c:pt>
                <c:pt idx="98">
                  <c:v>80.296714859407686</c:v>
                </c:pt>
                <c:pt idx="99">
                  <c:v>80.320156090362502</c:v>
                </c:pt>
                <c:pt idx="100">
                  <c:v>80.591451989196344</c:v>
                </c:pt>
                <c:pt idx="101">
                  <c:v>80.775597320739436</c:v>
                </c:pt>
                <c:pt idx="102">
                  <c:v>81.059865740613105</c:v>
                </c:pt>
                <c:pt idx="104">
                  <c:v>79.170291400384997</c:v>
                </c:pt>
                <c:pt idx="105">
                  <c:v>79.019879147267389</c:v>
                </c:pt>
                <c:pt idx="106">
                  <c:v>79.07838135699798</c:v>
                </c:pt>
                <c:pt idx="107">
                  <c:v>79.227288524612632</c:v>
                </c:pt>
                <c:pt idx="108">
                  <c:v>79.570595362922163</c:v>
                </c:pt>
                <c:pt idx="109">
                  <c:v>79.805486669293089</c:v>
                </c:pt>
                <c:pt idx="110">
                  <c:v>79.817417035455207</c:v>
                </c:pt>
                <c:pt idx="111">
                  <c:v>79.765049278186112</c:v>
                </c:pt>
                <c:pt idx="112">
                  <c:v>80.070260520345087</c:v>
                </c:pt>
                <c:pt idx="113">
                  <c:v>80.659666459837624</c:v>
                </c:pt>
                <c:pt idx="114">
                  <c:v>80.819665794241971</c:v>
                </c:pt>
                <c:pt idx="115">
                  <c:v>80.880533404748917</c:v>
                </c:pt>
                <c:pt idx="117">
                  <c:v>79.335584212940788</c:v>
                </c:pt>
                <c:pt idx="118">
                  <c:v>79.150502138665715</c:v>
                </c:pt>
                <c:pt idx="119">
                  <c:v>79.001632975987619</c:v>
                </c:pt>
                <c:pt idx="120">
                  <c:v>79.296172615951718</c:v>
                </c:pt>
                <c:pt idx="121">
                  <c:v>79.849872905901378</c:v>
                </c:pt>
                <c:pt idx="122">
                  <c:v>79.776840859501604</c:v>
                </c:pt>
                <c:pt idx="123">
                  <c:v>80.047554556188629</c:v>
                </c:pt>
                <c:pt idx="124">
                  <c:v>80.128856644717331</c:v>
                </c:pt>
                <c:pt idx="125">
                  <c:v>80.977172374819844</c:v>
                </c:pt>
                <c:pt idx="126">
                  <c:v>81.117248461445072</c:v>
                </c:pt>
                <c:pt idx="127">
                  <c:v>81.441566664360735</c:v>
                </c:pt>
                <c:pt idx="128">
                  <c:v>81.054839785329293</c:v>
                </c:pt>
                <c:pt idx="130">
                  <c:v>78.573403416282702</c:v>
                </c:pt>
                <c:pt idx="131">
                  <c:v>78.154192662592266</c:v>
                </c:pt>
                <c:pt idx="132">
                  <c:v>78.570601533337552</c:v>
                </c:pt>
                <c:pt idx="133">
                  <c:v>78.209491165512134</c:v>
                </c:pt>
                <c:pt idx="134">
                  <c:v>78.65162720815367</c:v>
                </c:pt>
                <c:pt idx="135">
                  <c:v>79.04131448417894</c:v>
                </c:pt>
                <c:pt idx="136">
                  <c:v>80.418215401386504</c:v>
                </c:pt>
                <c:pt idx="137">
                  <c:v>81.17105994406009</c:v>
                </c:pt>
                <c:pt idx="138">
                  <c:v>81.244307202006937</c:v>
                </c:pt>
                <c:pt idx="139">
                  <c:v>79.301094655031008</c:v>
                </c:pt>
                <c:pt idx="140">
                  <c:v>78.63616658171307</c:v>
                </c:pt>
                <c:pt idx="141">
                  <c:v>78.911173266326628</c:v>
                </c:pt>
                <c:pt idx="143">
                  <c:v>79.862663020074336</c:v>
                </c:pt>
                <c:pt idx="144">
                  <c:v>80.082215685648478</c:v>
                </c:pt>
                <c:pt idx="145">
                  <c:v>80.09714361239088</c:v>
                </c:pt>
                <c:pt idx="146">
                  <c:v>80.170138333736048</c:v>
                </c:pt>
                <c:pt idx="147">
                  <c:v>80.311748125570489</c:v>
                </c:pt>
                <c:pt idx="148">
                  <c:v>80.490677860377033</c:v>
                </c:pt>
                <c:pt idx="149">
                  <c:v>80.553910623080341</c:v>
                </c:pt>
                <c:pt idx="150">
                  <c:v>80.883354313207263</c:v>
                </c:pt>
                <c:pt idx="151">
                  <c:v>81.131246662482226</c:v>
                </c:pt>
                <c:pt idx="152">
                  <c:v>81.486964022497659</c:v>
                </c:pt>
                <c:pt idx="153">
                  <c:v>81.426855676724912</c:v>
                </c:pt>
                <c:pt idx="154">
                  <c:v>81.548358096395248</c:v>
                </c:pt>
                <c:pt idx="156">
                  <c:v>79.771691993679667</c:v>
                </c:pt>
                <c:pt idx="157">
                  <c:v>79.197556314047304</c:v>
                </c:pt>
                <c:pt idx="158">
                  <c:v>79.28943328560274</c:v>
                </c:pt>
                <c:pt idx="159">
                  <c:v>79.459293689211776</c:v>
                </c:pt>
                <c:pt idx="160">
                  <c:v>80.06344319855279</c:v>
                </c:pt>
                <c:pt idx="161">
                  <c:v>80.362969795439199</c:v>
                </c:pt>
                <c:pt idx="162">
                  <c:v>80.452527239128358</c:v>
                </c:pt>
                <c:pt idx="163">
                  <c:v>80.882487564619993</c:v>
                </c:pt>
                <c:pt idx="164">
                  <c:v>81.036681240444992</c:v>
                </c:pt>
                <c:pt idx="165">
                  <c:v>81.517436051509577</c:v>
                </c:pt>
                <c:pt idx="166">
                  <c:v>81.380255560267571</c:v>
                </c:pt>
                <c:pt idx="167">
                  <c:v>81.844696066251927</c:v>
                </c:pt>
                <c:pt idx="169">
                  <c:v>80.104783605462345</c:v>
                </c:pt>
                <c:pt idx="170">
                  <c:v>79.264068791679477</c:v>
                </c:pt>
                <c:pt idx="171">
                  <c:v>78.72090390677522</c:v>
                </c:pt>
                <c:pt idx="172">
                  <c:v>79.366518521436262</c:v>
                </c:pt>
                <c:pt idx="173">
                  <c:v>79.917467071392977</c:v>
                </c:pt>
                <c:pt idx="174">
                  <c:v>81.228706971756026</c:v>
                </c:pt>
                <c:pt idx="175">
                  <c:v>79.868607947253693</c:v>
                </c:pt>
                <c:pt idx="176">
                  <c:v>80.266588662463093</c:v>
                </c:pt>
                <c:pt idx="177">
                  <c:v>79.070841301431457</c:v>
                </c:pt>
                <c:pt idx="178">
                  <c:v>79.758980714416211</c:v>
                </c:pt>
                <c:pt idx="179">
                  <c:v>80.065864891789914</c:v>
                </c:pt>
                <c:pt idx="180">
                  <c:v>81.319163772963648</c:v>
                </c:pt>
                <c:pt idx="182">
                  <c:v>80.38261202201349</c:v>
                </c:pt>
                <c:pt idx="183">
                  <c:v>79.596203826557229</c:v>
                </c:pt>
                <c:pt idx="184">
                  <c:v>78.973432415827617</c:v>
                </c:pt>
                <c:pt idx="185">
                  <c:v>79.779582515848517</c:v>
                </c:pt>
                <c:pt idx="186">
                  <c:v>79.599752820379393</c:v>
                </c:pt>
                <c:pt idx="187">
                  <c:v>80.329741552914527</c:v>
                </c:pt>
                <c:pt idx="188">
                  <c:v>80.448705176043347</c:v>
                </c:pt>
                <c:pt idx="189">
                  <c:v>80.790082455287944</c:v>
                </c:pt>
                <c:pt idx="190">
                  <c:v>80.387854404161075</c:v>
                </c:pt>
                <c:pt idx="191">
                  <c:v>80.22310354446239</c:v>
                </c:pt>
                <c:pt idx="192">
                  <c:v>80.506175521790027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28361216"/>
        <c:axId val="128363136"/>
      </c:lineChart>
      <c:catAx>
        <c:axId val="12836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NHS Board 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80451977401129948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63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363136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61216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08066184074456"/>
          <c:y val="0.85310734463276838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22820480"/>
        <c:axId val="122839040"/>
      </c:lineChart>
      <c:catAx>
        <c:axId val="12282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3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39040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20480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34850051706302E-2"/>
          <c:y val="0.14237288135593221"/>
          <c:w val="0.8376421923474664"/>
          <c:h val="0.64576271186440681"/>
        </c:manualLayout>
      </c:layout>
      <c:lineChart>
        <c:grouping val="standard"/>
        <c:varyColors val="0"/>
        <c:ser>
          <c:idx val="0"/>
          <c:order val="0"/>
          <c:tx>
            <c:strRef>
              <c:f>'Fig 1b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data'!$H$4:$H$15</c:f>
              <c:numCache>
                <c:formatCode>0.0</c:formatCode>
                <c:ptCount val="12"/>
                <c:pt idx="0">
                  <c:v>78.892235297964206</c:v>
                </c:pt>
                <c:pt idx="1">
                  <c:v>78.931952190746955</c:v>
                </c:pt>
                <c:pt idx="2">
                  <c:v>79.077124029682963</c:v>
                </c:pt>
                <c:pt idx="3">
                  <c:v>79.278452448026954</c:v>
                </c:pt>
                <c:pt idx="4">
                  <c:v>79.624743585803955</c:v>
                </c:pt>
                <c:pt idx="5">
                  <c:v>79.805682813263488</c:v>
                </c:pt>
                <c:pt idx="6">
                  <c:v>79.98097096270827</c:v>
                </c:pt>
                <c:pt idx="7">
                  <c:v>80.212843059670092</c:v>
                </c:pt>
                <c:pt idx="8">
                  <c:v>80.492916615029472</c:v>
                </c:pt>
                <c:pt idx="9">
                  <c:v>80.811853116193276</c:v>
                </c:pt>
                <c:pt idx="10">
                  <c:v>80.91663725755825</c:v>
                </c:pt>
                <c:pt idx="11">
                  <c:v>81.050419747159864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1b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data'!$F$4:$F$15</c:f>
              <c:numCache>
                <c:formatCode>0.0</c:formatCode>
                <c:ptCount val="12"/>
                <c:pt idx="0">
                  <c:v>78.801333609130367</c:v>
                </c:pt>
                <c:pt idx="1">
                  <c:v>78.841498415839794</c:v>
                </c:pt>
                <c:pt idx="2">
                  <c:v>78.987733198825183</c:v>
                </c:pt>
                <c:pt idx="3">
                  <c:v>79.18909812570439</c:v>
                </c:pt>
                <c:pt idx="4">
                  <c:v>79.535780995547555</c:v>
                </c:pt>
                <c:pt idx="5">
                  <c:v>79.716714091877094</c:v>
                </c:pt>
                <c:pt idx="6">
                  <c:v>79.892936759285931</c:v>
                </c:pt>
                <c:pt idx="7">
                  <c:v>80.125312377844708</c:v>
                </c:pt>
                <c:pt idx="8">
                  <c:v>80.406034349239306</c:v>
                </c:pt>
                <c:pt idx="9">
                  <c:v>80.725187897096689</c:v>
                </c:pt>
                <c:pt idx="10">
                  <c:v>80.831149113552243</c:v>
                </c:pt>
                <c:pt idx="11">
                  <c:v>80.96573740463667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1b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data'!$G$4:$G$15</c:f>
              <c:numCache>
                <c:formatCode>0.0</c:formatCode>
                <c:ptCount val="12"/>
                <c:pt idx="0">
                  <c:v>78.710431920296529</c:v>
                </c:pt>
                <c:pt idx="1">
                  <c:v>78.751044640932633</c:v>
                </c:pt>
                <c:pt idx="2">
                  <c:v>78.898342367967402</c:v>
                </c:pt>
                <c:pt idx="3">
                  <c:v>79.099743803381827</c:v>
                </c:pt>
                <c:pt idx="4">
                  <c:v>79.446818405291154</c:v>
                </c:pt>
                <c:pt idx="5">
                  <c:v>79.6277453704907</c:v>
                </c:pt>
                <c:pt idx="6">
                  <c:v>79.804902555863592</c:v>
                </c:pt>
                <c:pt idx="7">
                  <c:v>80.037781696019323</c:v>
                </c:pt>
                <c:pt idx="8">
                  <c:v>80.31915208344914</c:v>
                </c:pt>
                <c:pt idx="9">
                  <c:v>80.638522678000101</c:v>
                </c:pt>
                <c:pt idx="10">
                  <c:v>80.745660969546236</c:v>
                </c:pt>
                <c:pt idx="11">
                  <c:v>80.881055062113475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1b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data'!$E$4:$E$15</c:f>
              <c:numCache>
                <c:formatCode>0.0</c:formatCode>
                <c:ptCount val="12"/>
                <c:pt idx="0">
                  <c:v>73.443336564657884</c:v>
                </c:pt>
                <c:pt idx="1">
                  <c:v>73.602742147427179</c:v>
                </c:pt>
                <c:pt idx="2">
                  <c:v>73.874140199609414</c:v>
                </c:pt>
                <c:pt idx="3">
                  <c:v>74.324492192176677</c:v>
                </c:pt>
                <c:pt idx="4">
                  <c:v>74.726493681968464</c:v>
                </c:pt>
                <c:pt idx="5">
                  <c:v>74.951515400004709</c:v>
                </c:pt>
                <c:pt idx="6">
                  <c:v>75.16587518340188</c:v>
                </c:pt>
                <c:pt idx="7">
                  <c:v>75.532939214389685</c:v>
                </c:pt>
                <c:pt idx="8">
                  <c:v>75.997081696342718</c:v>
                </c:pt>
                <c:pt idx="9">
                  <c:v>76.41686694031668</c:v>
                </c:pt>
                <c:pt idx="10">
                  <c:v>76.706971956372669</c:v>
                </c:pt>
                <c:pt idx="11">
                  <c:v>76.970072967830774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1b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data'!$C$4:$C$15</c:f>
              <c:numCache>
                <c:formatCode>0.0</c:formatCode>
                <c:ptCount val="12"/>
                <c:pt idx="0">
                  <c:v>73.342900649386749</c:v>
                </c:pt>
                <c:pt idx="1">
                  <c:v>73.502762392900991</c:v>
                </c:pt>
                <c:pt idx="2">
                  <c:v>73.774566834358765</c:v>
                </c:pt>
                <c:pt idx="3">
                  <c:v>74.225875336510299</c:v>
                </c:pt>
                <c:pt idx="4">
                  <c:v>74.627417387877728</c:v>
                </c:pt>
                <c:pt idx="5">
                  <c:v>74.852463955503509</c:v>
                </c:pt>
                <c:pt idx="6">
                  <c:v>75.066913674900135</c:v>
                </c:pt>
                <c:pt idx="7">
                  <c:v>75.434818882824942</c:v>
                </c:pt>
                <c:pt idx="8">
                  <c:v>75.900001256279594</c:v>
                </c:pt>
                <c:pt idx="9">
                  <c:v>76.320560842729364</c:v>
                </c:pt>
                <c:pt idx="10">
                  <c:v>76.611449872424643</c:v>
                </c:pt>
                <c:pt idx="11">
                  <c:v>76.875553977222467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1b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data'!$D$4:$D$15</c:f>
              <c:numCache>
                <c:formatCode>0.0</c:formatCode>
                <c:ptCount val="12"/>
                <c:pt idx="0">
                  <c:v>73.242464734115615</c:v>
                </c:pt>
                <c:pt idx="1">
                  <c:v>73.402782638374802</c:v>
                </c:pt>
                <c:pt idx="2">
                  <c:v>73.674993469108117</c:v>
                </c:pt>
                <c:pt idx="3">
                  <c:v>74.127258480843921</c:v>
                </c:pt>
                <c:pt idx="4">
                  <c:v>74.528341093786992</c:v>
                </c:pt>
                <c:pt idx="5">
                  <c:v>74.75341251100231</c:v>
                </c:pt>
                <c:pt idx="6">
                  <c:v>74.967952166398391</c:v>
                </c:pt>
                <c:pt idx="7">
                  <c:v>75.336698551260199</c:v>
                </c:pt>
                <c:pt idx="8">
                  <c:v>75.802920816216471</c:v>
                </c:pt>
                <c:pt idx="9">
                  <c:v>76.224254745142048</c:v>
                </c:pt>
                <c:pt idx="10">
                  <c:v>76.515927788476617</c:v>
                </c:pt>
                <c:pt idx="11">
                  <c:v>76.781034986614159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53024"/>
        <c:axId val="97559296"/>
      </c:lineChart>
      <c:catAx>
        <c:axId val="9755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707342295760081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59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7559296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2057911065149949E-2"/>
              <c:y val="0.43389830508474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5302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388831437435368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0072388831438E-2"/>
          <c:y val="0.14237288135593221"/>
          <c:w val="0.83867631851085833"/>
          <c:h val="0.65423728813559323"/>
        </c:manualLayout>
      </c:layout>
      <c:lineChart>
        <c:grouping val="standard"/>
        <c:varyColors val="0"/>
        <c:ser>
          <c:idx val="0"/>
          <c:order val="0"/>
          <c:tx>
            <c:strRef>
              <c:f>'Fig 1c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data'!$H$4:$H$14</c:f>
              <c:numCache>
                <c:formatCode>0.0</c:formatCode>
                <c:ptCount val="11"/>
                <c:pt idx="0">
                  <c:v>78.931952190746955</c:v>
                </c:pt>
                <c:pt idx="1">
                  <c:v>79.077124029682963</c:v>
                </c:pt>
                <c:pt idx="2">
                  <c:v>79.278452448026954</c:v>
                </c:pt>
                <c:pt idx="3">
                  <c:v>79.624743585803955</c:v>
                </c:pt>
                <c:pt idx="4">
                  <c:v>79.805682813263488</c:v>
                </c:pt>
                <c:pt idx="5">
                  <c:v>79.98097096270827</c:v>
                </c:pt>
                <c:pt idx="6">
                  <c:v>80.212843059670092</c:v>
                </c:pt>
                <c:pt idx="7">
                  <c:v>80.492916615029472</c:v>
                </c:pt>
                <c:pt idx="8">
                  <c:v>80.811853116193276</c:v>
                </c:pt>
                <c:pt idx="9">
                  <c:v>80.91663725755825</c:v>
                </c:pt>
                <c:pt idx="10">
                  <c:v>81.050419747159864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1c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data'!$F$4:$F$14</c:f>
              <c:numCache>
                <c:formatCode>0.0</c:formatCode>
                <c:ptCount val="11"/>
                <c:pt idx="0">
                  <c:v>78.841498415839794</c:v>
                </c:pt>
                <c:pt idx="1">
                  <c:v>78.987733198825183</c:v>
                </c:pt>
                <c:pt idx="2">
                  <c:v>79.18909812570439</c:v>
                </c:pt>
                <c:pt idx="3">
                  <c:v>79.535780995547555</c:v>
                </c:pt>
                <c:pt idx="4">
                  <c:v>79.716714091877094</c:v>
                </c:pt>
                <c:pt idx="5">
                  <c:v>79.892936759285931</c:v>
                </c:pt>
                <c:pt idx="6">
                  <c:v>80.125312377844708</c:v>
                </c:pt>
                <c:pt idx="7">
                  <c:v>80.406034349239306</c:v>
                </c:pt>
                <c:pt idx="8">
                  <c:v>80.725187897096689</c:v>
                </c:pt>
                <c:pt idx="9">
                  <c:v>80.831149113552243</c:v>
                </c:pt>
                <c:pt idx="10">
                  <c:v>80.96573740463667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1c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data'!$G$4:$G$14</c:f>
              <c:numCache>
                <c:formatCode>0.0</c:formatCode>
                <c:ptCount val="11"/>
                <c:pt idx="0">
                  <c:v>78.751044640932633</c:v>
                </c:pt>
                <c:pt idx="1">
                  <c:v>78.898342367967402</c:v>
                </c:pt>
                <c:pt idx="2">
                  <c:v>79.099743803381827</c:v>
                </c:pt>
                <c:pt idx="3">
                  <c:v>79.446818405291154</c:v>
                </c:pt>
                <c:pt idx="4">
                  <c:v>79.6277453704907</c:v>
                </c:pt>
                <c:pt idx="5">
                  <c:v>79.804902555863592</c:v>
                </c:pt>
                <c:pt idx="6">
                  <c:v>80.037781696019323</c:v>
                </c:pt>
                <c:pt idx="7">
                  <c:v>80.31915208344914</c:v>
                </c:pt>
                <c:pt idx="8">
                  <c:v>80.638522678000101</c:v>
                </c:pt>
                <c:pt idx="9">
                  <c:v>80.745660969546236</c:v>
                </c:pt>
                <c:pt idx="10">
                  <c:v>80.881055062113475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1c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data'!$E$4:$E$14</c:f>
              <c:numCache>
                <c:formatCode>0.0</c:formatCode>
                <c:ptCount val="11"/>
                <c:pt idx="0">
                  <c:v>73.602742147427179</c:v>
                </c:pt>
                <c:pt idx="1">
                  <c:v>73.874140199609414</c:v>
                </c:pt>
                <c:pt idx="2">
                  <c:v>74.324492192176677</c:v>
                </c:pt>
                <c:pt idx="3">
                  <c:v>74.726493681968464</c:v>
                </c:pt>
                <c:pt idx="4">
                  <c:v>74.951515400004709</c:v>
                </c:pt>
                <c:pt idx="5">
                  <c:v>75.16587518340188</c:v>
                </c:pt>
                <c:pt idx="6">
                  <c:v>75.532939214389685</c:v>
                </c:pt>
                <c:pt idx="7">
                  <c:v>75.997081696342718</c:v>
                </c:pt>
                <c:pt idx="8">
                  <c:v>76.41686694031668</c:v>
                </c:pt>
                <c:pt idx="9">
                  <c:v>76.706971956372669</c:v>
                </c:pt>
                <c:pt idx="10">
                  <c:v>76.970072967830774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1c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data'!$C$4:$C$14</c:f>
              <c:numCache>
                <c:formatCode>0.0</c:formatCode>
                <c:ptCount val="11"/>
                <c:pt idx="0">
                  <c:v>73.502762392900991</c:v>
                </c:pt>
                <c:pt idx="1">
                  <c:v>73.774566834358765</c:v>
                </c:pt>
                <c:pt idx="2">
                  <c:v>74.225875336510299</c:v>
                </c:pt>
                <c:pt idx="3">
                  <c:v>74.627417387877728</c:v>
                </c:pt>
                <c:pt idx="4">
                  <c:v>74.852463955503509</c:v>
                </c:pt>
                <c:pt idx="5">
                  <c:v>75.066913674900135</c:v>
                </c:pt>
                <c:pt idx="6">
                  <c:v>75.434818882824942</c:v>
                </c:pt>
                <c:pt idx="7">
                  <c:v>75.900001256279594</c:v>
                </c:pt>
                <c:pt idx="8">
                  <c:v>76.320560842729364</c:v>
                </c:pt>
                <c:pt idx="9">
                  <c:v>76.611449872424643</c:v>
                </c:pt>
                <c:pt idx="10">
                  <c:v>76.875553977222467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1c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data'!$D$4:$D$14</c:f>
              <c:numCache>
                <c:formatCode>0.0</c:formatCode>
                <c:ptCount val="11"/>
                <c:pt idx="0">
                  <c:v>73.402782638374802</c:v>
                </c:pt>
                <c:pt idx="1">
                  <c:v>73.674993469108117</c:v>
                </c:pt>
                <c:pt idx="2">
                  <c:v>74.127258480843921</c:v>
                </c:pt>
                <c:pt idx="3">
                  <c:v>74.528341093786992</c:v>
                </c:pt>
                <c:pt idx="4">
                  <c:v>74.75341251100231</c:v>
                </c:pt>
                <c:pt idx="5">
                  <c:v>74.967952166398391</c:v>
                </c:pt>
                <c:pt idx="6">
                  <c:v>75.336698551260199</c:v>
                </c:pt>
                <c:pt idx="7">
                  <c:v>75.802920816216471</c:v>
                </c:pt>
                <c:pt idx="8">
                  <c:v>76.224254745142048</c:v>
                </c:pt>
                <c:pt idx="9">
                  <c:v>76.515927788476617</c:v>
                </c:pt>
                <c:pt idx="10">
                  <c:v>76.781034986614159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51552"/>
        <c:axId val="97357824"/>
      </c:lineChart>
      <c:catAx>
        <c:axId val="9735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741813167873149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578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735782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51552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70630816959669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13443640124093E-2"/>
          <c:y val="5.5550096710086622E-2"/>
          <c:w val="0.90692864529472594"/>
          <c:h val="0.73050847457627122"/>
        </c:manualLayout>
      </c:layout>
      <c:lineChart>
        <c:grouping val="standard"/>
        <c:varyColors val="0"/>
        <c:ser>
          <c:idx val="1"/>
          <c:order val="0"/>
          <c:tx>
            <c:strRef>
              <c:f>'Fig 2a data'!$A$27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3175">
              <a:solidFill>
                <a:srgbClr val="8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'Fig 2a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2a data'!$B$27:$AG$27</c:f>
              <c:numCache>
                <c:formatCode>0.0</c:formatCode>
                <c:ptCount val="32"/>
                <c:pt idx="0">
                  <c:v>69.17</c:v>
                </c:pt>
                <c:pt idx="1">
                  <c:v>69.75</c:v>
                </c:pt>
                <c:pt idx="2">
                  <c:v>70.14</c:v>
                </c:pt>
                <c:pt idx="3">
                  <c:v>70.33</c:v>
                </c:pt>
                <c:pt idx="4">
                  <c:v>70.569999999999993</c:v>
                </c:pt>
                <c:pt idx="5">
                  <c:v>70.900000000000006</c:v>
                </c:pt>
                <c:pt idx="6">
                  <c:v>71.13</c:v>
                </c:pt>
                <c:pt idx="7">
                  <c:v>71.48</c:v>
                </c:pt>
                <c:pt idx="8">
                  <c:v>71.72</c:v>
                </c:pt>
                <c:pt idx="9">
                  <c:v>72.14</c:v>
                </c:pt>
                <c:pt idx="10">
                  <c:v>72.55</c:v>
                </c:pt>
                <c:pt idx="11">
                  <c:v>72.73</c:v>
                </c:pt>
                <c:pt idx="12">
                  <c:v>73</c:v>
                </c:pt>
                <c:pt idx="13">
                  <c:v>73.11</c:v>
                </c:pt>
                <c:pt idx="14">
                  <c:v>73.510000000000005</c:v>
                </c:pt>
                <c:pt idx="15">
                  <c:v>73.83</c:v>
                </c:pt>
                <c:pt idx="16">
                  <c:v>74.16</c:v>
                </c:pt>
                <c:pt idx="17">
                  <c:v>74.27</c:v>
                </c:pt>
                <c:pt idx="18">
                  <c:v>74.48</c:v>
                </c:pt>
                <c:pt idx="19">
                  <c:v>74.790000000000006</c:v>
                </c:pt>
                <c:pt idx="20">
                  <c:v>75.19</c:v>
                </c:pt>
                <c:pt idx="21">
                  <c:v>75.55</c:v>
                </c:pt>
                <c:pt idx="22">
                  <c:v>75.81</c:v>
                </c:pt>
                <c:pt idx="23">
                  <c:v>75.989999999999995</c:v>
                </c:pt>
                <c:pt idx="24">
                  <c:v>76.069999999999993</c:v>
                </c:pt>
                <c:pt idx="25">
                  <c:v>76.150000000000006</c:v>
                </c:pt>
                <c:pt idx="26">
                  <c:v>76.33</c:v>
                </c:pt>
                <c:pt idx="27">
                  <c:v>76.67</c:v>
                </c:pt>
                <c:pt idx="28">
                  <c:v>76.97</c:v>
                </c:pt>
                <c:pt idx="29">
                  <c:v>77.41</c:v>
                </c:pt>
                <c:pt idx="30">
                  <c:v>77.69</c:v>
                </c:pt>
                <c:pt idx="31">
                  <c:v>78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 2a data'!$A$13</c:f>
              <c:strCache>
                <c:ptCount val="1"/>
                <c:pt idx="0">
                  <c:v>England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'Fig 2a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2a data'!$B$13:$AG$13</c:f>
              <c:numCache>
                <c:formatCode>0.0</c:formatCode>
                <c:ptCount val="32"/>
                <c:pt idx="0">
                  <c:v>71.08</c:v>
                </c:pt>
                <c:pt idx="1">
                  <c:v>71.319999999999993</c:v>
                </c:pt>
                <c:pt idx="2">
                  <c:v>71.59</c:v>
                </c:pt>
                <c:pt idx="3">
                  <c:v>71.59</c:v>
                </c:pt>
                <c:pt idx="4">
                  <c:v>71.97</c:v>
                </c:pt>
                <c:pt idx="5">
                  <c:v>72.150000000000006</c:v>
                </c:pt>
                <c:pt idx="6">
                  <c:v>72.39</c:v>
                </c:pt>
                <c:pt idx="7">
                  <c:v>72.650000000000006</c:v>
                </c:pt>
                <c:pt idx="8">
                  <c:v>72.650000000000006</c:v>
                </c:pt>
                <c:pt idx="9">
                  <c:v>73.08</c:v>
                </c:pt>
                <c:pt idx="10">
                  <c:v>73.37</c:v>
                </c:pt>
                <c:pt idx="11">
                  <c:v>73.59</c:v>
                </c:pt>
                <c:pt idx="12">
                  <c:v>73.930000000000007</c:v>
                </c:pt>
                <c:pt idx="13">
                  <c:v>74.099999999999994</c:v>
                </c:pt>
                <c:pt idx="14">
                  <c:v>74.349999999999994</c:v>
                </c:pt>
                <c:pt idx="15">
                  <c:v>74.510000000000005</c:v>
                </c:pt>
                <c:pt idx="16">
                  <c:v>74.75</c:v>
                </c:pt>
                <c:pt idx="17">
                  <c:v>75</c:v>
                </c:pt>
                <c:pt idx="18">
                  <c:v>75.290000000000006</c:v>
                </c:pt>
                <c:pt idx="19">
                  <c:v>75.61</c:v>
                </c:pt>
                <c:pt idx="20">
                  <c:v>75.900000000000006</c:v>
                </c:pt>
                <c:pt idx="21">
                  <c:v>76.13</c:v>
                </c:pt>
                <c:pt idx="22">
                  <c:v>76.44</c:v>
                </c:pt>
                <c:pt idx="23">
                  <c:v>76.790000000000006</c:v>
                </c:pt>
                <c:pt idx="24">
                  <c:v>77.16</c:v>
                </c:pt>
                <c:pt idx="25">
                  <c:v>77.459999999999994</c:v>
                </c:pt>
                <c:pt idx="26">
                  <c:v>77.7</c:v>
                </c:pt>
                <c:pt idx="27">
                  <c:v>78</c:v>
                </c:pt>
                <c:pt idx="28">
                  <c:v>78.31</c:v>
                </c:pt>
                <c:pt idx="29">
                  <c:v>78.709999999999994</c:v>
                </c:pt>
                <c:pt idx="30">
                  <c:v>79.02</c:v>
                </c:pt>
                <c:pt idx="31">
                  <c:v>79.209999999999994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'Fig 2a data'!$A$31</c:f>
              <c:strCache>
                <c:ptCount val="1"/>
                <c:pt idx="0">
                  <c:v>Scotland</c:v>
                </c:pt>
              </c:strCache>
            </c:strRef>
          </c:tx>
          <c:spPr>
            <a:ln w="3175">
              <a:solidFill>
                <a:srgbClr val="008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'Fig 2a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2a data'!$B$31:$AG$31</c:f>
              <c:numCache>
                <c:formatCode>0.0</c:formatCode>
                <c:ptCount val="32"/>
                <c:pt idx="0">
                  <c:v>69.11</c:v>
                </c:pt>
                <c:pt idx="1">
                  <c:v>69.34</c:v>
                </c:pt>
                <c:pt idx="2">
                  <c:v>69.599999999999994</c:v>
                </c:pt>
                <c:pt idx="3">
                  <c:v>69.87</c:v>
                </c:pt>
                <c:pt idx="4">
                  <c:v>70.010000000000005</c:v>
                </c:pt>
                <c:pt idx="5">
                  <c:v>70.209999999999994</c:v>
                </c:pt>
                <c:pt idx="6">
                  <c:v>70.349999999999994</c:v>
                </c:pt>
                <c:pt idx="7">
                  <c:v>70.55</c:v>
                </c:pt>
                <c:pt idx="8">
                  <c:v>70.760000000000005</c:v>
                </c:pt>
                <c:pt idx="9">
                  <c:v>71.06</c:v>
                </c:pt>
                <c:pt idx="10">
                  <c:v>71.38</c:v>
                </c:pt>
                <c:pt idx="11">
                  <c:v>71.47</c:v>
                </c:pt>
                <c:pt idx="12">
                  <c:v>71.7</c:v>
                </c:pt>
                <c:pt idx="13">
                  <c:v>71.88</c:v>
                </c:pt>
                <c:pt idx="14">
                  <c:v>72.08</c:v>
                </c:pt>
                <c:pt idx="15">
                  <c:v>72.23</c:v>
                </c:pt>
                <c:pt idx="16">
                  <c:v>72.400000000000006</c:v>
                </c:pt>
                <c:pt idx="17">
                  <c:v>72.64</c:v>
                </c:pt>
                <c:pt idx="18">
                  <c:v>72.84</c:v>
                </c:pt>
                <c:pt idx="19">
                  <c:v>73.099999999999994</c:v>
                </c:pt>
                <c:pt idx="20">
                  <c:v>73.31</c:v>
                </c:pt>
                <c:pt idx="21">
                  <c:v>73.5</c:v>
                </c:pt>
                <c:pt idx="22">
                  <c:v>73.78</c:v>
                </c:pt>
                <c:pt idx="23">
                  <c:v>74.22</c:v>
                </c:pt>
                <c:pt idx="24">
                  <c:v>74.59</c:v>
                </c:pt>
                <c:pt idx="25">
                  <c:v>74.790000000000006</c:v>
                </c:pt>
                <c:pt idx="26">
                  <c:v>74.989999999999995</c:v>
                </c:pt>
                <c:pt idx="27">
                  <c:v>75.34</c:v>
                </c:pt>
                <c:pt idx="28">
                  <c:v>75.8</c:v>
                </c:pt>
                <c:pt idx="29">
                  <c:v>76.209999999999994</c:v>
                </c:pt>
                <c:pt idx="30">
                  <c:v>76.510000000000005</c:v>
                </c:pt>
                <c:pt idx="31">
                  <c:v>76.77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'Fig 2a data'!$A$35</c:f>
              <c:strCache>
                <c:ptCount val="1"/>
                <c:pt idx="0">
                  <c:v>Sweden</c:v>
                </c:pt>
              </c:strCache>
            </c:strRef>
          </c:tx>
          <c:spPr>
            <a:ln w="3175">
              <a:solidFill>
                <a:srgbClr val="9933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'Fig 2a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2a data'!$B$35:$AG$35</c:f>
              <c:numCache>
                <c:formatCode>0.0</c:formatCode>
                <c:ptCount val="32"/>
                <c:pt idx="0">
                  <c:v>72.599999999999994</c:v>
                </c:pt>
                <c:pt idx="1">
                  <c:v>73</c:v>
                </c:pt>
                <c:pt idx="2">
                  <c:v>73.2</c:v>
                </c:pt>
                <c:pt idx="3">
                  <c:v>73.400000000000006</c:v>
                </c:pt>
                <c:pt idx="4">
                  <c:v>73.3</c:v>
                </c:pt>
                <c:pt idx="5">
                  <c:v>73.5</c:v>
                </c:pt>
                <c:pt idx="6">
                  <c:v>73.7</c:v>
                </c:pt>
                <c:pt idx="7">
                  <c:v>73.7</c:v>
                </c:pt>
                <c:pt idx="8">
                  <c:v>74.3</c:v>
                </c:pt>
                <c:pt idx="9">
                  <c:v>74.400000000000006</c:v>
                </c:pt>
                <c:pt idx="10">
                  <c:v>74.5</c:v>
                </c:pt>
                <c:pt idx="11">
                  <c:v>74.900000000000006</c:v>
                </c:pt>
                <c:pt idx="12">
                  <c:v>74.900000000000006</c:v>
                </c:pt>
                <c:pt idx="13">
                  <c:v>75.5</c:v>
                </c:pt>
                <c:pt idx="14">
                  <c:v>75.599999999999994</c:v>
                </c:pt>
                <c:pt idx="15">
                  <c:v>75.900000000000006</c:v>
                </c:pt>
                <c:pt idx="16">
                  <c:v>76.099999999999994</c:v>
                </c:pt>
                <c:pt idx="17">
                  <c:v>76.2</c:v>
                </c:pt>
                <c:pt idx="18">
                  <c:v>76.400000000000006</c:v>
                </c:pt>
                <c:pt idx="19">
                  <c:v>76.7</c:v>
                </c:pt>
                <c:pt idx="20">
                  <c:v>76.900000000000006</c:v>
                </c:pt>
                <c:pt idx="21">
                  <c:v>77</c:v>
                </c:pt>
                <c:pt idx="22">
                  <c:v>77.2</c:v>
                </c:pt>
                <c:pt idx="23">
                  <c:v>77.7</c:v>
                </c:pt>
                <c:pt idx="24">
                  <c:v>77.7</c:v>
                </c:pt>
                <c:pt idx="25">
                  <c:v>78</c:v>
                </c:pt>
                <c:pt idx="26">
                  <c:v>78.2</c:v>
                </c:pt>
                <c:pt idx="27">
                  <c:v>78.400000000000006</c:v>
                </c:pt>
                <c:pt idx="28">
                  <c:v>78.599999999999994</c:v>
                </c:pt>
                <c:pt idx="29">
                  <c:v>78.8</c:v>
                </c:pt>
                <c:pt idx="30">
                  <c:v>79.099999999999994</c:v>
                </c:pt>
                <c:pt idx="31">
                  <c:v>79.099999999999994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'Fig 2a data'!$A$36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175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'Fig 2a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2a data'!$B$36:$AG$36</c:f>
              <c:numCache>
                <c:formatCode>0.0</c:formatCode>
                <c:ptCount val="32"/>
                <c:pt idx="0">
                  <c:v>70.81</c:v>
                </c:pt>
                <c:pt idx="1">
                  <c:v>71.06</c:v>
                </c:pt>
                <c:pt idx="2">
                  <c:v>71.34</c:v>
                </c:pt>
                <c:pt idx="3">
                  <c:v>71.540000000000006</c:v>
                </c:pt>
                <c:pt idx="4">
                  <c:v>71.73</c:v>
                </c:pt>
                <c:pt idx="5">
                  <c:v>71.91</c:v>
                </c:pt>
                <c:pt idx="6">
                  <c:v>72.150000000000006</c:v>
                </c:pt>
                <c:pt idx="7">
                  <c:v>72.41</c:v>
                </c:pt>
                <c:pt idx="8">
                  <c:v>72.61</c:v>
                </c:pt>
                <c:pt idx="9">
                  <c:v>72.86</c:v>
                </c:pt>
                <c:pt idx="10">
                  <c:v>73.16</c:v>
                </c:pt>
                <c:pt idx="11">
                  <c:v>73.36</c:v>
                </c:pt>
                <c:pt idx="12">
                  <c:v>73.67</c:v>
                </c:pt>
                <c:pt idx="13">
                  <c:v>73.83</c:v>
                </c:pt>
                <c:pt idx="14">
                  <c:v>74.08</c:v>
                </c:pt>
                <c:pt idx="15">
                  <c:v>74.239999999999995</c:v>
                </c:pt>
                <c:pt idx="16">
                  <c:v>74.489999999999995</c:v>
                </c:pt>
                <c:pt idx="17">
                  <c:v>74.73</c:v>
                </c:pt>
                <c:pt idx="18">
                  <c:v>75.010000000000005</c:v>
                </c:pt>
                <c:pt idx="19">
                  <c:v>75.319999999999993</c:v>
                </c:pt>
                <c:pt idx="20">
                  <c:v>75.61</c:v>
                </c:pt>
                <c:pt idx="21">
                  <c:v>75.849999999999994</c:v>
                </c:pt>
                <c:pt idx="22">
                  <c:v>76.150000000000006</c:v>
                </c:pt>
                <c:pt idx="23">
                  <c:v>76.5</c:v>
                </c:pt>
                <c:pt idx="24">
                  <c:v>76.87</c:v>
                </c:pt>
                <c:pt idx="25">
                  <c:v>77.14</c:v>
                </c:pt>
                <c:pt idx="26">
                  <c:v>77.38</c:v>
                </c:pt>
                <c:pt idx="27">
                  <c:v>77.680000000000007</c:v>
                </c:pt>
                <c:pt idx="28">
                  <c:v>78.010000000000005</c:v>
                </c:pt>
                <c:pt idx="29">
                  <c:v>78.41</c:v>
                </c:pt>
                <c:pt idx="30">
                  <c:v>78.709999999999994</c:v>
                </c:pt>
                <c:pt idx="31">
                  <c:v>78.91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 2a data'!$A$37</c:f>
              <c:strCache>
                <c:ptCount val="1"/>
                <c:pt idx="0">
                  <c:v>Wales</c:v>
                </c:pt>
              </c:strCache>
            </c:strRef>
          </c:tx>
          <c:spPr>
            <a:ln w="3175">
              <a:solidFill>
                <a:srgbClr val="FF66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'Fig 2a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2a data'!$B$37:$AG$37</c:f>
              <c:numCache>
                <c:formatCode>0.0</c:formatCode>
                <c:ptCount val="32"/>
                <c:pt idx="0">
                  <c:v>70.430000000000007</c:v>
                </c:pt>
                <c:pt idx="1">
                  <c:v>70.69</c:v>
                </c:pt>
                <c:pt idx="2">
                  <c:v>71.05</c:v>
                </c:pt>
                <c:pt idx="3">
                  <c:v>71.05</c:v>
                </c:pt>
                <c:pt idx="4">
                  <c:v>71.41</c:v>
                </c:pt>
                <c:pt idx="5">
                  <c:v>71.55</c:v>
                </c:pt>
                <c:pt idx="6">
                  <c:v>71.98</c:v>
                </c:pt>
                <c:pt idx="7">
                  <c:v>72.33</c:v>
                </c:pt>
                <c:pt idx="8">
                  <c:v>72.58</c:v>
                </c:pt>
                <c:pt idx="9">
                  <c:v>72.8</c:v>
                </c:pt>
                <c:pt idx="10">
                  <c:v>73.12</c:v>
                </c:pt>
                <c:pt idx="11">
                  <c:v>73.239999999999995</c:v>
                </c:pt>
                <c:pt idx="12">
                  <c:v>73.430000000000007</c:v>
                </c:pt>
                <c:pt idx="13">
                  <c:v>73.42</c:v>
                </c:pt>
                <c:pt idx="14">
                  <c:v>73.7</c:v>
                </c:pt>
                <c:pt idx="15">
                  <c:v>73.81</c:v>
                </c:pt>
                <c:pt idx="16">
                  <c:v>74.19</c:v>
                </c:pt>
                <c:pt idx="17">
                  <c:v>74.3</c:v>
                </c:pt>
                <c:pt idx="18">
                  <c:v>74.58</c:v>
                </c:pt>
                <c:pt idx="19">
                  <c:v>74.819999999999993</c:v>
                </c:pt>
                <c:pt idx="20">
                  <c:v>75.260000000000005</c:v>
                </c:pt>
                <c:pt idx="21">
                  <c:v>75.47</c:v>
                </c:pt>
                <c:pt idx="22">
                  <c:v>75.78</c:v>
                </c:pt>
                <c:pt idx="23">
                  <c:v>76.11</c:v>
                </c:pt>
                <c:pt idx="24">
                  <c:v>76.56</c:v>
                </c:pt>
                <c:pt idx="25">
                  <c:v>76.680000000000007</c:v>
                </c:pt>
                <c:pt idx="26">
                  <c:v>76.87</c:v>
                </c:pt>
                <c:pt idx="27">
                  <c:v>77.08</c:v>
                </c:pt>
                <c:pt idx="28">
                  <c:v>77.510000000000005</c:v>
                </c:pt>
                <c:pt idx="29">
                  <c:v>77.84</c:v>
                </c:pt>
                <c:pt idx="30">
                  <c:v>78.08</c:v>
                </c:pt>
                <c:pt idx="31">
                  <c:v>78.17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'Fig 2a data'!$A$23</c:f>
              <c:strCache>
                <c:ptCount val="1"/>
                <c:pt idx="0">
                  <c:v>Lithuania</c:v>
                </c:pt>
              </c:strCache>
            </c:strRef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'Fig 2a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2a data'!$B$23:$AG$23</c:f>
              <c:numCache>
                <c:formatCode>0.0</c:formatCode>
                <c:ptCount val="32"/>
                <c:pt idx="0">
                  <c:v>65.5</c:v>
                </c:pt>
                <c:pt idx="1">
                  <c:v>65.8</c:v>
                </c:pt>
                <c:pt idx="2">
                  <c:v>65.8</c:v>
                </c:pt>
                <c:pt idx="3">
                  <c:v>65.2</c:v>
                </c:pt>
                <c:pt idx="4">
                  <c:v>65.7</c:v>
                </c:pt>
                <c:pt idx="5">
                  <c:v>67.7</c:v>
                </c:pt>
                <c:pt idx="6">
                  <c:v>67.5</c:v>
                </c:pt>
                <c:pt idx="7">
                  <c:v>67.2</c:v>
                </c:pt>
                <c:pt idx="8">
                  <c:v>66.7</c:v>
                </c:pt>
                <c:pt idx="9">
                  <c:v>66.2</c:v>
                </c:pt>
                <c:pt idx="10">
                  <c:v>65.2</c:v>
                </c:pt>
                <c:pt idx="11">
                  <c:v>65</c:v>
                </c:pt>
                <c:pt idx="12">
                  <c:v>63.2</c:v>
                </c:pt>
                <c:pt idx="13">
                  <c:v>62.5</c:v>
                </c:pt>
                <c:pt idx="14">
                  <c:v>63.1</c:v>
                </c:pt>
                <c:pt idx="15">
                  <c:v>64.3</c:v>
                </c:pt>
                <c:pt idx="16">
                  <c:v>65.2</c:v>
                </c:pt>
                <c:pt idx="17">
                  <c:v>65.7</c:v>
                </c:pt>
                <c:pt idx="18">
                  <c:v>65.900000000000006</c:v>
                </c:pt>
                <c:pt idx="19">
                  <c:v>66.3</c:v>
                </c:pt>
                <c:pt idx="20">
                  <c:v>65.5</c:v>
                </c:pt>
                <c:pt idx="21">
                  <c:v>65.7</c:v>
                </c:pt>
                <c:pt idx="22">
                  <c:v>65.900000000000006</c:v>
                </c:pt>
                <c:pt idx="23">
                  <c:v>65.8</c:v>
                </c:pt>
                <c:pt idx="24">
                  <c:v>64.7</c:v>
                </c:pt>
                <c:pt idx="25">
                  <c:v>64.5</c:v>
                </c:pt>
                <c:pt idx="26">
                  <c:v>63.9</c:v>
                </c:pt>
                <c:pt idx="27">
                  <c:v>65.3</c:v>
                </c:pt>
                <c:pt idx="28">
                  <c:v>66.599999999999994</c:v>
                </c:pt>
                <c:pt idx="29">
                  <c:v>66.900000000000006</c:v>
                </c:pt>
                <c:pt idx="30">
                  <c:v>67.400000000000006</c:v>
                </c:pt>
                <c:pt idx="31">
                  <c:v>67.7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0304"/>
        <c:axId val="111661056"/>
      </c:lineChart>
      <c:catAx>
        <c:axId val="11165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88298230006240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661056"/>
        <c:scaling>
          <c:orientation val="minMax"/>
          <c:max val="82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1.0341261633919338E-2"/>
              <c:y val="0.432203389830508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50304"/>
        <c:crosses val="autoZero"/>
        <c:crossBetween val="between"/>
        <c:majorUnit val="2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098241985522234"/>
          <c:y val="0.91124235946054799"/>
          <c:w val="0.75387797311271976"/>
          <c:h val="6.33339972469714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49948293691834E-2"/>
          <c:y val="7.1323382556978371E-2"/>
          <c:w val="0.90692864529472594"/>
          <c:h val="0.70357238173511139"/>
        </c:manualLayout>
      </c:layout>
      <c:lineChart>
        <c:grouping val="standard"/>
        <c:varyColors val="0"/>
        <c:ser>
          <c:idx val="1"/>
          <c:order val="0"/>
          <c:tx>
            <c:strRef>
              <c:f>'Fig 2b data'!$A$27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3175">
              <a:solidFill>
                <a:srgbClr val="8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'Fig 2b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2b data'!$B$27:$AG$27</c:f>
              <c:numCache>
                <c:formatCode>0.0</c:formatCode>
                <c:ptCount val="32"/>
                <c:pt idx="0">
                  <c:v>75.540000000000006</c:v>
                </c:pt>
                <c:pt idx="1">
                  <c:v>76</c:v>
                </c:pt>
                <c:pt idx="2">
                  <c:v>76.319999999999993</c:v>
                </c:pt>
                <c:pt idx="3">
                  <c:v>76.680000000000007</c:v>
                </c:pt>
                <c:pt idx="4">
                  <c:v>76.89</c:v>
                </c:pt>
                <c:pt idx="5">
                  <c:v>77.11</c:v>
                </c:pt>
                <c:pt idx="6">
                  <c:v>77.28</c:v>
                </c:pt>
                <c:pt idx="7">
                  <c:v>77.510000000000005</c:v>
                </c:pt>
                <c:pt idx="8">
                  <c:v>77.63</c:v>
                </c:pt>
                <c:pt idx="9">
                  <c:v>78.010000000000005</c:v>
                </c:pt>
                <c:pt idx="10">
                  <c:v>78.39</c:v>
                </c:pt>
                <c:pt idx="11">
                  <c:v>78.56</c:v>
                </c:pt>
                <c:pt idx="12">
                  <c:v>78.650000000000006</c:v>
                </c:pt>
                <c:pt idx="13">
                  <c:v>78.69</c:v>
                </c:pt>
                <c:pt idx="14">
                  <c:v>78.94</c:v>
                </c:pt>
                <c:pt idx="15">
                  <c:v>79.16</c:v>
                </c:pt>
                <c:pt idx="16">
                  <c:v>79.459999999999994</c:v>
                </c:pt>
                <c:pt idx="17">
                  <c:v>79.489999999999995</c:v>
                </c:pt>
                <c:pt idx="18">
                  <c:v>79.55</c:v>
                </c:pt>
                <c:pt idx="19">
                  <c:v>79.75</c:v>
                </c:pt>
                <c:pt idx="20">
                  <c:v>80.13</c:v>
                </c:pt>
                <c:pt idx="21">
                  <c:v>80.42</c:v>
                </c:pt>
                <c:pt idx="22">
                  <c:v>80.55</c:v>
                </c:pt>
                <c:pt idx="23">
                  <c:v>80.819999999999993</c:v>
                </c:pt>
                <c:pt idx="24">
                  <c:v>80.959999999999994</c:v>
                </c:pt>
                <c:pt idx="25">
                  <c:v>81.180000000000007</c:v>
                </c:pt>
                <c:pt idx="26">
                  <c:v>81.2</c:v>
                </c:pt>
                <c:pt idx="27">
                  <c:v>81.319999999999993</c:v>
                </c:pt>
                <c:pt idx="28">
                  <c:v>81.42810092324666</c:v>
                </c:pt>
                <c:pt idx="29">
                  <c:v>81.84</c:v>
                </c:pt>
                <c:pt idx="30">
                  <c:v>82.12</c:v>
                </c:pt>
                <c:pt idx="31">
                  <c:v>82.29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 2b data'!$A$13</c:f>
              <c:strCache>
                <c:ptCount val="1"/>
                <c:pt idx="0">
                  <c:v>England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'Fig 2b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2b data'!$B$13:$AG$13</c:f>
              <c:numCache>
                <c:formatCode>0.0</c:formatCode>
                <c:ptCount val="32"/>
                <c:pt idx="0">
                  <c:v>77.040000000000006</c:v>
                </c:pt>
                <c:pt idx="1">
                  <c:v>77.260000000000005</c:v>
                </c:pt>
                <c:pt idx="2">
                  <c:v>77.48</c:v>
                </c:pt>
                <c:pt idx="3">
                  <c:v>77.48</c:v>
                </c:pt>
                <c:pt idx="4">
                  <c:v>77.75</c:v>
                </c:pt>
                <c:pt idx="5">
                  <c:v>77.88</c:v>
                </c:pt>
                <c:pt idx="6">
                  <c:v>78.099999999999994</c:v>
                </c:pt>
                <c:pt idx="7">
                  <c:v>78.260000000000005</c:v>
                </c:pt>
                <c:pt idx="8">
                  <c:v>78.260000000000005</c:v>
                </c:pt>
                <c:pt idx="9">
                  <c:v>78.61</c:v>
                </c:pt>
                <c:pt idx="10">
                  <c:v>78.88</c:v>
                </c:pt>
                <c:pt idx="11">
                  <c:v>78.98</c:v>
                </c:pt>
                <c:pt idx="12">
                  <c:v>79.23</c:v>
                </c:pt>
                <c:pt idx="13">
                  <c:v>79.33</c:v>
                </c:pt>
                <c:pt idx="14">
                  <c:v>79.52</c:v>
                </c:pt>
                <c:pt idx="15">
                  <c:v>79.58</c:v>
                </c:pt>
                <c:pt idx="16">
                  <c:v>79.739999999999995</c:v>
                </c:pt>
                <c:pt idx="17">
                  <c:v>79.900000000000006</c:v>
                </c:pt>
                <c:pt idx="18">
                  <c:v>80.12</c:v>
                </c:pt>
                <c:pt idx="19">
                  <c:v>80.34</c:v>
                </c:pt>
                <c:pt idx="20">
                  <c:v>80.569999999999993</c:v>
                </c:pt>
                <c:pt idx="21">
                  <c:v>80.680000000000007</c:v>
                </c:pt>
                <c:pt idx="22">
                  <c:v>80.89</c:v>
                </c:pt>
                <c:pt idx="23">
                  <c:v>81.12</c:v>
                </c:pt>
                <c:pt idx="24">
                  <c:v>81.47</c:v>
                </c:pt>
                <c:pt idx="25">
                  <c:v>81.680000000000007</c:v>
                </c:pt>
                <c:pt idx="26">
                  <c:v>81.849999999999994</c:v>
                </c:pt>
                <c:pt idx="27">
                  <c:v>82.09</c:v>
                </c:pt>
                <c:pt idx="28">
                  <c:v>82.33</c:v>
                </c:pt>
                <c:pt idx="29">
                  <c:v>82.68</c:v>
                </c:pt>
                <c:pt idx="30">
                  <c:v>82.83</c:v>
                </c:pt>
                <c:pt idx="31">
                  <c:v>82.96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'Fig 2b data'!$A$31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'Fig 2b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2b data'!$B$31:$AG$31</c:f>
              <c:numCache>
                <c:formatCode>0.0</c:formatCode>
                <c:ptCount val="32"/>
                <c:pt idx="0">
                  <c:v>75.31</c:v>
                </c:pt>
                <c:pt idx="1">
                  <c:v>75.47</c:v>
                </c:pt>
                <c:pt idx="2">
                  <c:v>75.62</c:v>
                </c:pt>
                <c:pt idx="3">
                  <c:v>75.819999999999993</c:v>
                </c:pt>
                <c:pt idx="4">
                  <c:v>76</c:v>
                </c:pt>
                <c:pt idx="5">
                  <c:v>76.209999999999994</c:v>
                </c:pt>
                <c:pt idx="6">
                  <c:v>76.47</c:v>
                </c:pt>
                <c:pt idx="7">
                  <c:v>76.5</c:v>
                </c:pt>
                <c:pt idx="8">
                  <c:v>76.599999999999994</c:v>
                </c:pt>
                <c:pt idx="9">
                  <c:v>76.739999999999995</c:v>
                </c:pt>
                <c:pt idx="10">
                  <c:v>77.11</c:v>
                </c:pt>
                <c:pt idx="11">
                  <c:v>77.12</c:v>
                </c:pt>
                <c:pt idx="12">
                  <c:v>77.31</c:v>
                </c:pt>
                <c:pt idx="13">
                  <c:v>77.44</c:v>
                </c:pt>
                <c:pt idx="14">
                  <c:v>77.73</c:v>
                </c:pt>
                <c:pt idx="15">
                  <c:v>77.849999999999994</c:v>
                </c:pt>
                <c:pt idx="16">
                  <c:v>78.040000000000006</c:v>
                </c:pt>
                <c:pt idx="17">
                  <c:v>78.180000000000007</c:v>
                </c:pt>
                <c:pt idx="18">
                  <c:v>78.349999999999994</c:v>
                </c:pt>
                <c:pt idx="19">
                  <c:v>78.56</c:v>
                </c:pt>
                <c:pt idx="20">
                  <c:v>78.78</c:v>
                </c:pt>
                <c:pt idx="21">
                  <c:v>78.86</c:v>
                </c:pt>
                <c:pt idx="22">
                  <c:v>79.05</c:v>
                </c:pt>
                <c:pt idx="23">
                  <c:v>79.239999999999995</c:v>
                </c:pt>
                <c:pt idx="24">
                  <c:v>79.540000000000006</c:v>
                </c:pt>
                <c:pt idx="25">
                  <c:v>79.680000000000007</c:v>
                </c:pt>
                <c:pt idx="26">
                  <c:v>79.83</c:v>
                </c:pt>
                <c:pt idx="27">
                  <c:v>80.05</c:v>
                </c:pt>
                <c:pt idx="28">
                  <c:v>80.31</c:v>
                </c:pt>
                <c:pt idx="29">
                  <c:v>80.62</c:v>
                </c:pt>
                <c:pt idx="30">
                  <c:v>80.75</c:v>
                </c:pt>
                <c:pt idx="31">
                  <c:v>80.89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'Fig 2b data'!$A$34</c:f>
              <c:strCache>
                <c:ptCount val="1"/>
                <c:pt idx="0">
                  <c:v>Spain</c:v>
                </c:pt>
              </c:strCache>
            </c:strRef>
          </c:tx>
          <c:spPr>
            <a:ln w="3175">
              <a:solidFill>
                <a:srgbClr val="9933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'Fig 2b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2b data'!$B$34:$AG$34</c:f>
              <c:numCache>
                <c:formatCode>0.0</c:formatCode>
                <c:ptCount val="32"/>
                <c:pt idx="0">
                  <c:v>78.7</c:v>
                </c:pt>
                <c:pt idx="1">
                  <c:v>79.2</c:v>
                </c:pt>
                <c:pt idx="2">
                  <c:v>78.900000000000006</c:v>
                </c:pt>
                <c:pt idx="3">
                  <c:v>79.400000000000006</c:v>
                </c:pt>
                <c:pt idx="4">
                  <c:v>79.3</c:v>
                </c:pt>
                <c:pt idx="5">
                  <c:v>79.599999999999994</c:v>
                </c:pt>
                <c:pt idx="6">
                  <c:v>79.900000000000006</c:v>
                </c:pt>
                <c:pt idx="7">
                  <c:v>79.900000000000006</c:v>
                </c:pt>
                <c:pt idx="8">
                  <c:v>80.099999999999994</c:v>
                </c:pt>
                <c:pt idx="9">
                  <c:v>80.2</c:v>
                </c:pt>
                <c:pt idx="10">
                  <c:v>80.3</c:v>
                </c:pt>
                <c:pt idx="11">
                  <c:v>80.8</c:v>
                </c:pt>
                <c:pt idx="12">
                  <c:v>80.8</c:v>
                </c:pt>
                <c:pt idx="13">
                  <c:v>81.2</c:v>
                </c:pt>
                <c:pt idx="14">
                  <c:v>81.2</c:v>
                </c:pt>
                <c:pt idx="15">
                  <c:v>81.400000000000006</c:v>
                </c:pt>
                <c:pt idx="16">
                  <c:v>81.7</c:v>
                </c:pt>
                <c:pt idx="17">
                  <c:v>81.7</c:v>
                </c:pt>
                <c:pt idx="18">
                  <c:v>81.7</c:v>
                </c:pt>
                <c:pt idx="19">
                  <c:v>82.2</c:v>
                </c:pt>
                <c:pt idx="20">
                  <c:v>82.6</c:v>
                </c:pt>
                <c:pt idx="21">
                  <c:v>82.6</c:v>
                </c:pt>
                <c:pt idx="22">
                  <c:v>82.3</c:v>
                </c:pt>
                <c:pt idx="23">
                  <c:v>83</c:v>
                </c:pt>
                <c:pt idx="24">
                  <c:v>82.9</c:v>
                </c:pt>
                <c:pt idx="25">
                  <c:v>83.7</c:v>
                </c:pt>
                <c:pt idx="26">
                  <c:v>83.7</c:v>
                </c:pt>
                <c:pt idx="27">
                  <c:v>83.9</c:v>
                </c:pt>
                <c:pt idx="28">
                  <c:v>84.3</c:v>
                </c:pt>
                <c:pt idx="29">
                  <c:v>84.7</c:v>
                </c:pt>
                <c:pt idx="30">
                  <c:v>84.8</c:v>
                </c:pt>
                <c:pt idx="31">
                  <c:v>84.7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'Fig 2b data'!$A$36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175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'Fig 2b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2b data'!$B$36:$AG$36</c:f>
              <c:numCache>
                <c:formatCode>0.0</c:formatCode>
                <c:ptCount val="32"/>
                <c:pt idx="0">
                  <c:v>76.8</c:v>
                </c:pt>
                <c:pt idx="1">
                  <c:v>77.02</c:v>
                </c:pt>
                <c:pt idx="2">
                  <c:v>77.25</c:v>
                </c:pt>
                <c:pt idx="3">
                  <c:v>77.39</c:v>
                </c:pt>
                <c:pt idx="4">
                  <c:v>77.55</c:v>
                </c:pt>
                <c:pt idx="5">
                  <c:v>77.680000000000007</c:v>
                </c:pt>
                <c:pt idx="6">
                  <c:v>77.92</c:v>
                </c:pt>
                <c:pt idx="7">
                  <c:v>78.05</c:v>
                </c:pt>
                <c:pt idx="8">
                  <c:v>78.23</c:v>
                </c:pt>
                <c:pt idx="9">
                  <c:v>78.41</c:v>
                </c:pt>
                <c:pt idx="10">
                  <c:v>78.7</c:v>
                </c:pt>
                <c:pt idx="11">
                  <c:v>78.78</c:v>
                </c:pt>
                <c:pt idx="12">
                  <c:v>79.02</c:v>
                </c:pt>
                <c:pt idx="13">
                  <c:v>79.11</c:v>
                </c:pt>
                <c:pt idx="14">
                  <c:v>79.31</c:v>
                </c:pt>
                <c:pt idx="15">
                  <c:v>79.38</c:v>
                </c:pt>
                <c:pt idx="16">
                  <c:v>79.55</c:v>
                </c:pt>
                <c:pt idx="17">
                  <c:v>79.7</c:v>
                </c:pt>
                <c:pt idx="18">
                  <c:v>79.91</c:v>
                </c:pt>
                <c:pt idx="19">
                  <c:v>80.12</c:v>
                </c:pt>
                <c:pt idx="20">
                  <c:v>80.36</c:v>
                </c:pt>
                <c:pt idx="21">
                  <c:v>80.47</c:v>
                </c:pt>
                <c:pt idx="22">
                  <c:v>80.680000000000007</c:v>
                </c:pt>
                <c:pt idx="23">
                  <c:v>80.91</c:v>
                </c:pt>
                <c:pt idx="24">
                  <c:v>81.239999999999995</c:v>
                </c:pt>
                <c:pt idx="25">
                  <c:v>81.44</c:v>
                </c:pt>
                <c:pt idx="26">
                  <c:v>81.61</c:v>
                </c:pt>
                <c:pt idx="27">
                  <c:v>81.84</c:v>
                </c:pt>
                <c:pt idx="28">
                  <c:v>82.08</c:v>
                </c:pt>
                <c:pt idx="29">
                  <c:v>82.42</c:v>
                </c:pt>
                <c:pt idx="30">
                  <c:v>82.58</c:v>
                </c:pt>
                <c:pt idx="31">
                  <c:v>82.71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 2b data'!$A$37</c:f>
              <c:strCache>
                <c:ptCount val="1"/>
                <c:pt idx="0">
                  <c:v>Wales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'Fig 2b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2b data'!$B$37:$AG$37</c:f>
              <c:numCache>
                <c:formatCode>0.0</c:formatCode>
                <c:ptCount val="32"/>
                <c:pt idx="0">
                  <c:v>76.36</c:v>
                </c:pt>
                <c:pt idx="1">
                  <c:v>76.56</c:v>
                </c:pt>
                <c:pt idx="2">
                  <c:v>76.95</c:v>
                </c:pt>
                <c:pt idx="3">
                  <c:v>76.95</c:v>
                </c:pt>
                <c:pt idx="4">
                  <c:v>77.41</c:v>
                </c:pt>
                <c:pt idx="5">
                  <c:v>77.53</c:v>
                </c:pt>
                <c:pt idx="6">
                  <c:v>77.88</c:v>
                </c:pt>
                <c:pt idx="7">
                  <c:v>78.010000000000005</c:v>
                </c:pt>
                <c:pt idx="8">
                  <c:v>78.27</c:v>
                </c:pt>
                <c:pt idx="9">
                  <c:v>78.459999999999994</c:v>
                </c:pt>
                <c:pt idx="10">
                  <c:v>78.78</c:v>
                </c:pt>
                <c:pt idx="11">
                  <c:v>78.78</c:v>
                </c:pt>
                <c:pt idx="12">
                  <c:v>78.94</c:v>
                </c:pt>
                <c:pt idx="13">
                  <c:v>78.94</c:v>
                </c:pt>
                <c:pt idx="14">
                  <c:v>79.069999999999993</c:v>
                </c:pt>
                <c:pt idx="15">
                  <c:v>79.05</c:v>
                </c:pt>
                <c:pt idx="16">
                  <c:v>79.25</c:v>
                </c:pt>
                <c:pt idx="17">
                  <c:v>79.34</c:v>
                </c:pt>
                <c:pt idx="18">
                  <c:v>79.58</c:v>
                </c:pt>
                <c:pt idx="19">
                  <c:v>79.73</c:v>
                </c:pt>
                <c:pt idx="20">
                  <c:v>80.010000000000005</c:v>
                </c:pt>
                <c:pt idx="21">
                  <c:v>80.11</c:v>
                </c:pt>
                <c:pt idx="22">
                  <c:v>80.33</c:v>
                </c:pt>
                <c:pt idx="23">
                  <c:v>80.56</c:v>
                </c:pt>
                <c:pt idx="24">
                  <c:v>80.930000000000007</c:v>
                </c:pt>
                <c:pt idx="25">
                  <c:v>81.09</c:v>
                </c:pt>
                <c:pt idx="26">
                  <c:v>81.23</c:v>
                </c:pt>
                <c:pt idx="27">
                  <c:v>81.400000000000006</c:v>
                </c:pt>
                <c:pt idx="28">
                  <c:v>81.66</c:v>
                </c:pt>
                <c:pt idx="29">
                  <c:v>82.01</c:v>
                </c:pt>
                <c:pt idx="30">
                  <c:v>82.1</c:v>
                </c:pt>
                <c:pt idx="31">
                  <c:v>82.19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'Fig 2b data'!$A$30</c:f>
              <c:strCache>
                <c:ptCount val="1"/>
                <c:pt idx="0">
                  <c:v>Romania</c:v>
                </c:pt>
              </c:strCache>
            </c:strRef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'Fig 2b data'!$B$4:$AG$4</c:f>
              <c:strCache>
                <c:ptCount val="32"/>
                <c:pt idx="0">
                  <c:v>1980-82</c:v>
                </c:pt>
                <c:pt idx="1">
                  <c:v>1981-83</c:v>
                </c:pt>
                <c:pt idx="2">
                  <c:v>1982-84</c:v>
                </c:pt>
                <c:pt idx="3">
                  <c:v>1983-85</c:v>
                </c:pt>
                <c:pt idx="4">
                  <c:v>1984-86</c:v>
                </c:pt>
                <c:pt idx="5">
                  <c:v>1985-87</c:v>
                </c:pt>
                <c:pt idx="6">
                  <c:v>1986-88</c:v>
                </c:pt>
                <c:pt idx="7">
                  <c:v>1987-89</c:v>
                </c:pt>
                <c:pt idx="8">
                  <c:v>1988-90</c:v>
                </c:pt>
                <c:pt idx="9">
                  <c:v>1989-91</c:v>
                </c:pt>
                <c:pt idx="10">
                  <c:v>1990-92</c:v>
                </c:pt>
                <c:pt idx="11">
                  <c:v>1991-93</c:v>
                </c:pt>
                <c:pt idx="12">
                  <c:v>1992-94</c:v>
                </c:pt>
                <c:pt idx="13">
                  <c:v>1993-95</c:v>
                </c:pt>
                <c:pt idx="14">
                  <c:v>1994-96</c:v>
                </c:pt>
                <c:pt idx="15">
                  <c:v>1995-97</c:v>
                </c:pt>
                <c:pt idx="16">
                  <c:v>1996-98</c:v>
                </c:pt>
                <c:pt idx="17">
                  <c:v>1997-99</c:v>
                </c:pt>
                <c:pt idx="18">
                  <c:v>1998-00</c:v>
                </c:pt>
                <c:pt idx="19">
                  <c:v>1999-01</c:v>
                </c:pt>
                <c:pt idx="20">
                  <c:v>2000-02</c:v>
                </c:pt>
                <c:pt idx="21">
                  <c:v>2001-03</c:v>
                </c:pt>
                <c:pt idx="22">
                  <c:v>2002-04</c:v>
                </c:pt>
                <c:pt idx="23">
                  <c:v>2003-05</c:v>
                </c:pt>
                <c:pt idx="24">
                  <c:v>2004-06</c:v>
                </c:pt>
                <c:pt idx="25">
                  <c:v>2005-07</c:v>
                </c:pt>
                <c:pt idx="26">
                  <c:v>2006-08</c:v>
                </c:pt>
                <c:pt idx="27">
                  <c:v>2007-09</c:v>
                </c:pt>
                <c:pt idx="28">
                  <c:v>2008-10</c:v>
                </c:pt>
                <c:pt idx="29">
                  <c:v>2009-11</c:v>
                </c:pt>
                <c:pt idx="30">
                  <c:v>2010-12</c:v>
                </c:pt>
                <c:pt idx="31">
                  <c:v>2011-13</c:v>
                </c:pt>
              </c:strCache>
            </c:strRef>
          </c:cat>
          <c:val>
            <c:numRef>
              <c:f>'Fig 2b data'!$B$30:$AG$30</c:f>
              <c:numCache>
                <c:formatCode>0.0</c:formatCode>
                <c:ptCount val="32"/>
                <c:pt idx="0">
                  <c:v>73.2</c:v>
                </c:pt>
                <c:pt idx="1">
                  <c:v>73.3</c:v>
                </c:pt>
                <c:pt idx="2">
                  <c:v>73.099999999999994</c:v>
                </c:pt>
                <c:pt idx="3">
                  <c:v>73.3</c:v>
                </c:pt>
                <c:pt idx="4">
                  <c:v>73</c:v>
                </c:pt>
                <c:pt idx="5">
                  <c:v>73.3</c:v>
                </c:pt>
                <c:pt idx="6">
                  <c:v>72.900000000000006</c:v>
                </c:pt>
                <c:pt idx="7">
                  <c:v>73</c:v>
                </c:pt>
                <c:pt idx="8">
                  <c:v>73.400000000000006</c:v>
                </c:pt>
                <c:pt idx="9">
                  <c:v>73.8</c:v>
                </c:pt>
                <c:pt idx="10">
                  <c:v>73.900000000000006</c:v>
                </c:pt>
                <c:pt idx="11">
                  <c:v>73.8</c:v>
                </c:pt>
                <c:pt idx="12">
                  <c:v>73.900000000000006</c:v>
                </c:pt>
                <c:pt idx="13">
                  <c:v>73.900000000000006</c:v>
                </c:pt>
                <c:pt idx="14">
                  <c:v>73.8</c:v>
                </c:pt>
                <c:pt idx="15">
                  <c:v>73.3</c:v>
                </c:pt>
                <c:pt idx="16">
                  <c:v>73.7</c:v>
                </c:pt>
                <c:pt idx="17">
                  <c:v>74.2</c:v>
                </c:pt>
                <c:pt idx="18">
                  <c:v>74.5</c:v>
                </c:pt>
                <c:pt idx="19">
                  <c:v>75</c:v>
                </c:pt>
                <c:pt idx="20">
                  <c:v>75.099999999999994</c:v>
                </c:pt>
                <c:pt idx="21">
                  <c:v>74.900000000000006</c:v>
                </c:pt>
                <c:pt idx="22">
                  <c:v>75.2</c:v>
                </c:pt>
                <c:pt idx="23">
                  <c:v>75.7</c:v>
                </c:pt>
                <c:pt idx="24">
                  <c:v>75.7</c:v>
                </c:pt>
                <c:pt idx="25">
                  <c:v>76.2</c:v>
                </c:pt>
                <c:pt idx="26">
                  <c:v>76.7</c:v>
                </c:pt>
                <c:pt idx="27">
                  <c:v>76.900000000000006</c:v>
                </c:pt>
                <c:pt idx="28">
                  <c:v>77.099999999999994</c:v>
                </c:pt>
                <c:pt idx="29">
                  <c:v>77.2</c:v>
                </c:pt>
                <c:pt idx="30">
                  <c:v>77.8</c:v>
                </c:pt>
                <c:pt idx="31">
                  <c:v>77.900000000000006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70624"/>
        <c:axId val="113372544"/>
      </c:lineChart>
      <c:catAx>
        <c:axId val="1133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9638055842812823"/>
              <c:y val="0.87732495559267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7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72544"/>
        <c:scaling>
          <c:orientation val="minMax"/>
          <c:max val="88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1.0341261633919338E-2"/>
              <c:y val="0.432203389830508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70624"/>
        <c:crosses val="autoZero"/>
        <c:crossBetween val="between"/>
        <c:majorUnit val="2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3991726990692863"/>
          <c:y val="0.90331380294634889"/>
          <c:w val="0.58634953464322648"/>
          <c:h val="7.0132647560469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69906928645296"/>
          <c:y val="0.13220338983050847"/>
          <c:w val="0.80765253360910028"/>
          <c:h val="0.701694915254237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Inverclyde</c:v>
                </c:pt>
                <c:pt idx="3">
                  <c:v>Dundee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North Ayrshire</c:v>
                </c:pt>
                <c:pt idx="8">
                  <c:v>Eilean Siar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Falkirk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West Lothian</c:v>
                </c:pt>
                <c:pt idx="17">
                  <c:v>South Ayrshire</c:v>
                </c:pt>
                <c:pt idx="18">
                  <c:v>Highland</c:v>
                </c:pt>
                <c:pt idx="19">
                  <c:v>Orkney Islands</c:v>
                </c:pt>
                <c:pt idx="20">
                  <c:v>Moray</c:v>
                </c:pt>
                <c:pt idx="21">
                  <c:v>Edinburgh, City of</c:v>
                </c:pt>
                <c:pt idx="22">
                  <c:v>Dumfries &amp; Galloway</c:v>
                </c:pt>
                <c:pt idx="23">
                  <c:v>Argyll &amp; Bute</c:v>
                </c:pt>
                <c:pt idx="24">
                  <c:v>Stirling</c:v>
                </c:pt>
                <c:pt idx="25">
                  <c:v>East Lothian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data'!$K$6:$K$37</c:f>
              <c:numCache>
                <c:formatCode>0.0</c:formatCode>
                <c:ptCount val="32"/>
                <c:pt idx="0">
                  <c:v>72.720388538743293</c:v>
                </c:pt>
                <c:pt idx="1">
                  <c:v>73.430901067560455</c:v>
                </c:pt>
                <c:pt idx="2">
                  <c:v>73.902689370243223</c:v>
                </c:pt>
                <c:pt idx="3">
                  <c:v>74.494119436945709</c:v>
                </c:pt>
                <c:pt idx="4">
                  <c:v>74.706732768803278</c:v>
                </c:pt>
                <c:pt idx="5">
                  <c:v>75.094145119565383</c:v>
                </c:pt>
                <c:pt idx="6">
                  <c:v>75.191502005371916</c:v>
                </c:pt>
                <c:pt idx="7">
                  <c:v>75.305029796911782</c:v>
                </c:pt>
                <c:pt idx="8">
                  <c:v>76.014014589992513</c:v>
                </c:pt>
                <c:pt idx="9">
                  <c:v>76.12531326596303</c:v>
                </c:pt>
                <c:pt idx="10">
                  <c:v>76.133357702580639</c:v>
                </c:pt>
                <c:pt idx="11">
                  <c:v>76.231778444990979</c:v>
                </c:pt>
                <c:pt idx="12">
                  <c:v>76.401493615297881</c:v>
                </c:pt>
                <c:pt idx="13">
                  <c:v>76.485351645807938</c:v>
                </c:pt>
                <c:pt idx="14">
                  <c:v>76.667518682213384</c:v>
                </c:pt>
                <c:pt idx="15">
                  <c:v>76.820125889918799</c:v>
                </c:pt>
                <c:pt idx="16">
                  <c:v>77.034220343572329</c:v>
                </c:pt>
                <c:pt idx="17">
                  <c:v>77.073125211326158</c:v>
                </c:pt>
                <c:pt idx="18">
                  <c:v>77.185315906753729</c:v>
                </c:pt>
                <c:pt idx="19">
                  <c:v>77.187131729429012</c:v>
                </c:pt>
                <c:pt idx="20">
                  <c:v>77.218262432194734</c:v>
                </c:pt>
                <c:pt idx="21">
                  <c:v>77.244325935731752</c:v>
                </c:pt>
                <c:pt idx="22">
                  <c:v>77.443533497145793</c:v>
                </c:pt>
                <c:pt idx="23">
                  <c:v>77.506938251428437</c:v>
                </c:pt>
                <c:pt idx="24">
                  <c:v>77.798367114365476</c:v>
                </c:pt>
                <c:pt idx="25">
                  <c:v>77.839679820273318</c:v>
                </c:pt>
                <c:pt idx="26">
                  <c:v>77.867732008285003</c:v>
                </c:pt>
                <c:pt idx="27">
                  <c:v>78.667037352348359</c:v>
                </c:pt>
                <c:pt idx="28">
                  <c:v>78.748378596396094</c:v>
                </c:pt>
                <c:pt idx="29">
                  <c:v>78.829001343714282</c:v>
                </c:pt>
                <c:pt idx="30">
                  <c:v>78.906504187758699</c:v>
                </c:pt>
                <c:pt idx="31">
                  <c:v>79.872556573870298</c:v>
                </c:pt>
              </c:numCache>
            </c:numRef>
          </c:val>
        </c:ser>
        <c:ser>
          <c:idx val="1"/>
          <c:order val="1"/>
          <c:tx>
            <c:strRef>
              <c:f>'Fig 3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Inverclyde</c:v>
                </c:pt>
                <c:pt idx="3">
                  <c:v>Dundee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North Ayrshire</c:v>
                </c:pt>
                <c:pt idx="8">
                  <c:v>Eilean Siar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Falkirk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West Lothian</c:v>
                </c:pt>
                <c:pt idx="17">
                  <c:v>South Ayrshire</c:v>
                </c:pt>
                <c:pt idx="18">
                  <c:v>Highland</c:v>
                </c:pt>
                <c:pt idx="19">
                  <c:v>Orkney Islands</c:v>
                </c:pt>
                <c:pt idx="20">
                  <c:v>Moray</c:v>
                </c:pt>
                <c:pt idx="21">
                  <c:v>Edinburgh, City of</c:v>
                </c:pt>
                <c:pt idx="22">
                  <c:v>Dumfries &amp; Galloway</c:v>
                </c:pt>
                <c:pt idx="23">
                  <c:v>Argyll &amp; Bute</c:v>
                </c:pt>
                <c:pt idx="24">
                  <c:v>Stirling</c:v>
                </c:pt>
                <c:pt idx="25">
                  <c:v>East Lothian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data'!$L$6:$L$37</c:f>
              <c:numCache>
                <c:formatCode>0.0</c:formatCode>
                <c:ptCount val="32"/>
                <c:pt idx="0">
                  <c:v>0.57005072166714399</c:v>
                </c:pt>
                <c:pt idx="1">
                  <c:v>1.4692922526670031</c:v>
                </c:pt>
                <c:pt idx="2">
                  <c:v>1.5241893077431996</c:v>
                </c:pt>
                <c:pt idx="3">
                  <c:v>1.2296655409051027</c:v>
                </c:pt>
                <c:pt idx="4">
                  <c:v>0.76333047336154891</c:v>
                </c:pt>
                <c:pt idx="5">
                  <c:v>1.3281926294600339</c:v>
                </c:pt>
                <c:pt idx="6">
                  <c:v>1.0632837320181352</c:v>
                </c:pt>
                <c:pt idx="7">
                  <c:v>1.2700983293130435</c:v>
                </c:pt>
                <c:pt idx="8">
                  <c:v>2.315969106184923</c:v>
                </c:pt>
                <c:pt idx="9">
                  <c:v>0.76203153579666605</c:v>
                </c:pt>
                <c:pt idx="10">
                  <c:v>1.789693328945674</c:v>
                </c:pt>
                <c:pt idx="11">
                  <c:v>1.0918555356089712</c:v>
                </c:pt>
                <c:pt idx="12">
                  <c:v>2.8985018319819176</c:v>
                </c:pt>
                <c:pt idx="13">
                  <c:v>1.5387086679825472</c:v>
                </c:pt>
                <c:pt idx="14">
                  <c:v>0.92757994173638281</c:v>
                </c:pt>
                <c:pt idx="15">
                  <c:v>0.72982588610520338</c:v>
                </c:pt>
                <c:pt idx="16">
                  <c:v>1.0245862829645489</c:v>
                </c:pt>
                <c:pt idx="17">
                  <c:v>1.3220573506143012</c:v>
                </c:pt>
                <c:pt idx="18">
                  <c:v>0.93784867208347578</c:v>
                </c:pt>
                <c:pt idx="19">
                  <c:v>3.1511077483538656</c:v>
                </c:pt>
                <c:pt idx="20">
                  <c:v>1.3940812195379522</c:v>
                </c:pt>
                <c:pt idx="21">
                  <c:v>0.64668686789511298</c:v>
                </c:pt>
                <c:pt idx="22">
                  <c:v>1.188290044101592</c:v>
                </c:pt>
                <c:pt idx="23">
                  <c:v>1.4017720388221164</c:v>
                </c:pt>
                <c:pt idx="24">
                  <c:v>1.46782407397518</c:v>
                </c:pt>
                <c:pt idx="25">
                  <c:v>1.3473367276633326</c:v>
                </c:pt>
                <c:pt idx="26">
                  <c:v>1.2603512532566299</c:v>
                </c:pt>
                <c:pt idx="27">
                  <c:v>1.2547652760630967</c:v>
                </c:pt>
                <c:pt idx="28">
                  <c:v>1.0497980973822791</c:v>
                </c:pt>
                <c:pt idx="29">
                  <c:v>0.82770035506050021</c:v>
                </c:pt>
                <c:pt idx="30">
                  <c:v>1.5085862452501715</c:v>
                </c:pt>
                <c:pt idx="31">
                  <c:v>1.3038801417264665</c:v>
                </c:pt>
              </c:numCache>
            </c:numRef>
          </c:val>
        </c:ser>
        <c:ser>
          <c:idx val="2"/>
          <c:order val="2"/>
          <c:tx>
            <c:strRef>
              <c:f>'Fig 3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Inverclyde</c:v>
                </c:pt>
                <c:pt idx="3">
                  <c:v>Dundee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North Ayrshire</c:v>
                </c:pt>
                <c:pt idx="8">
                  <c:v>Eilean Siar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Falkirk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West Lothian</c:v>
                </c:pt>
                <c:pt idx="17">
                  <c:v>South Ayrshire</c:v>
                </c:pt>
                <c:pt idx="18">
                  <c:v>Highland</c:v>
                </c:pt>
                <c:pt idx="19">
                  <c:v>Orkney Islands</c:v>
                </c:pt>
                <c:pt idx="20">
                  <c:v>Moray</c:v>
                </c:pt>
                <c:pt idx="21">
                  <c:v>Edinburgh, City of</c:v>
                </c:pt>
                <c:pt idx="22">
                  <c:v>Dumfries &amp; Galloway</c:v>
                </c:pt>
                <c:pt idx="23">
                  <c:v>Argyll &amp; Bute</c:v>
                </c:pt>
                <c:pt idx="24">
                  <c:v>Stirling</c:v>
                </c:pt>
                <c:pt idx="25">
                  <c:v>East Lothian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data'!$M$6:$M$37</c:f>
              <c:numCache>
                <c:formatCode>0.0</c:formatCode>
                <c:ptCount val="32"/>
                <c:pt idx="0">
                  <c:v>4.9831870368469566</c:v>
                </c:pt>
                <c:pt idx="1">
                  <c:v>3.5594513861896928</c:v>
                </c:pt>
                <c:pt idx="2">
                  <c:v>4.6326768331584418</c:v>
                </c:pt>
                <c:pt idx="3">
                  <c:v>3.4583305181251518</c:v>
                </c:pt>
                <c:pt idx="4">
                  <c:v>3.5987411090726198</c:v>
                </c:pt>
                <c:pt idx="5">
                  <c:v>2.6838928929267212</c:v>
                </c:pt>
                <c:pt idx="6">
                  <c:v>3.8901163461233068</c:v>
                </c:pt>
                <c:pt idx="7">
                  <c:v>3.8785895816051266</c:v>
                </c:pt>
                <c:pt idx="8">
                  <c:v>0.58118957014919204</c:v>
                </c:pt>
                <c:pt idx="9">
                  <c:v>3.4487264416194847</c:v>
                </c:pt>
                <c:pt idx="10">
                  <c:v>1.1303663383998952</c:v>
                </c:pt>
                <c:pt idx="11">
                  <c:v>2.860076772381106</c:v>
                </c:pt>
                <c:pt idx="12">
                  <c:v>2.0191683256838502</c:v>
                </c:pt>
                <c:pt idx="13">
                  <c:v>3.1001343275008253</c:v>
                </c:pt>
                <c:pt idx="14">
                  <c:v>3.3359477024817039</c:v>
                </c:pt>
                <c:pt idx="15">
                  <c:v>3.3305816287249144</c:v>
                </c:pt>
                <c:pt idx="16">
                  <c:v>1.6917606587634566</c:v>
                </c:pt>
                <c:pt idx="17">
                  <c:v>1.946898954907283</c:v>
                </c:pt>
                <c:pt idx="18">
                  <c:v>3.6936888017990412</c:v>
                </c:pt>
                <c:pt idx="19">
                  <c:v>1.0691591994239644</c:v>
                </c:pt>
                <c:pt idx="20">
                  <c:v>2.3993905869225358</c:v>
                </c:pt>
                <c:pt idx="21">
                  <c:v>3.7708484062290637</c:v>
                </c:pt>
                <c:pt idx="22">
                  <c:v>2.4230162440819072</c:v>
                </c:pt>
                <c:pt idx="23">
                  <c:v>1.8733740056502768</c:v>
                </c:pt>
                <c:pt idx="24">
                  <c:v>2.2799404507261869</c:v>
                </c:pt>
                <c:pt idx="25">
                  <c:v>1.8235216410961215</c:v>
                </c:pt>
                <c:pt idx="26">
                  <c:v>1.8169463324628623</c:v>
                </c:pt>
                <c:pt idx="27">
                  <c:v>1.9228934378404716</c:v>
                </c:pt>
                <c:pt idx="28">
                  <c:v>2.4663992084338986</c:v>
                </c:pt>
                <c:pt idx="29">
                  <c:v>2.1476245353762664</c:v>
                </c:pt>
                <c:pt idx="30">
                  <c:v>1.9303633214762499</c:v>
                </c:pt>
                <c:pt idx="31">
                  <c:v>2.1278816462171193</c:v>
                </c:pt>
              </c:numCache>
            </c:numRef>
          </c:val>
        </c:ser>
        <c:ser>
          <c:idx val="3"/>
          <c:order val="3"/>
          <c:tx>
            <c:strRef>
              <c:f>'Fig 3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Inverclyde</c:v>
                </c:pt>
                <c:pt idx="3">
                  <c:v>Dundee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North Ayrshire</c:v>
                </c:pt>
                <c:pt idx="8">
                  <c:v>Eilean Siar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Falkirk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West Lothian</c:v>
                </c:pt>
                <c:pt idx="17">
                  <c:v>South Ayrshire</c:v>
                </c:pt>
                <c:pt idx="18">
                  <c:v>Highland</c:v>
                </c:pt>
                <c:pt idx="19">
                  <c:v>Orkney Islands</c:v>
                </c:pt>
                <c:pt idx="20">
                  <c:v>Moray</c:v>
                </c:pt>
                <c:pt idx="21">
                  <c:v>Edinburgh, City of</c:v>
                </c:pt>
                <c:pt idx="22">
                  <c:v>Dumfries &amp; Galloway</c:v>
                </c:pt>
                <c:pt idx="23">
                  <c:v>Argyll &amp; Bute</c:v>
                </c:pt>
                <c:pt idx="24">
                  <c:v>Stirling</c:v>
                </c:pt>
                <c:pt idx="25">
                  <c:v>East Lothian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data'!$N$6:$N$37</c:f>
              <c:numCache>
                <c:formatCode>0.0</c:formatCode>
                <c:ptCount val="32"/>
                <c:pt idx="0">
                  <c:v>0.54357515078589813</c:v>
                </c:pt>
                <c:pt idx="1">
                  <c:v>1.2892773188944489</c:v>
                </c:pt>
                <c:pt idx="2">
                  <c:v>1.2734635419420783</c:v>
                </c:pt>
                <c:pt idx="3">
                  <c:v>1.1051111204803021</c:v>
                </c:pt>
                <c:pt idx="4">
                  <c:v>0.66352117940755306</c:v>
                </c:pt>
                <c:pt idx="5">
                  <c:v>1.188095984701647</c:v>
                </c:pt>
                <c:pt idx="6">
                  <c:v>0.90149991035426069</c:v>
                </c:pt>
                <c:pt idx="7">
                  <c:v>1.0005043712382076</c:v>
                </c:pt>
                <c:pt idx="8">
                  <c:v>3.008856239650072</c:v>
                </c:pt>
                <c:pt idx="9">
                  <c:v>0.65600015991674354</c:v>
                </c:pt>
                <c:pt idx="10">
                  <c:v>1.7042429302000812</c:v>
                </c:pt>
                <c:pt idx="11">
                  <c:v>0.99698242358030598</c:v>
                </c:pt>
                <c:pt idx="12">
                  <c:v>2.3121736412711869</c:v>
                </c:pt>
                <c:pt idx="13">
                  <c:v>1.2433467739743662</c:v>
                </c:pt>
                <c:pt idx="14">
                  <c:v>0.85605318570065947</c:v>
                </c:pt>
                <c:pt idx="15">
                  <c:v>0.64476511417470306</c:v>
                </c:pt>
                <c:pt idx="16">
                  <c:v>0.95285954883286195</c:v>
                </c:pt>
                <c:pt idx="17">
                  <c:v>1.1611169929307721</c:v>
                </c:pt>
                <c:pt idx="18">
                  <c:v>0.82452522022151697</c:v>
                </c:pt>
                <c:pt idx="19">
                  <c:v>2.2616240776168013</c:v>
                </c:pt>
                <c:pt idx="20">
                  <c:v>1.2779570067267798</c:v>
                </c:pt>
                <c:pt idx="21">
                  <c:v>0.5685833084689591</c:v>
                </c:pt>
                <c:pt idx="22">
                  <c:v>0.96777561208003249</c:v>
                </c:pt>
                <c:pt idx="23">
                  <c:v>1.3859231146583397</c:v>
                </c:pt>
                <c:pt idx="24">
                  <c:v>1.2849903044598818</c:v>
                </c:pt>
                <c:pt idx="25">
                  <c:v>1.2466609029872302</c:v>
                </c:pt>
                <c:pt idx="26">
                  <c:v>1.2328331005991799</c:v>
                </c:pt>
                <c:pt idx="27">
                  <c:v>1.1110272810048514</c:v>
                </c:pt>
                <c:pt idx="28">
                  <c:v>0.98955466769484701</c:v>
                </c:pt>
                <c:pt idx="29">
                  <c:v>0.76482791794060745</c:v>
                </c:pt>
                <c:pt idx="30">
                  <c:v>1.2592834647052769</c:v>
                </c:pt>
                <c:pt idx="31">
                  <c:v>1.0929472450330024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3164672"/>
        <c:axId val="113166208"/>
      </c:barChart>
      <c:catAx>
        <c:axId val="113164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66208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13166208"/>
        <c:scaling>
          <c:orientation val="minMax"/>
          <c:max val="86"/>
          <c:min val="7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Years</a:t>
                </a:r>
              </a:p>
            </c:rich>
          </c:tx>
          <c:layout>
            <c:manualLayout>
              <c:xMode val="edge"/>
              <c:yMode val="edge"/>
              <c:x val="0.55325749741468455"/>
              <c:y val="0.88474576271186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64672"/>
        <c:crosses val="autoZero"/>
        <c:crossBetween val="between"/>
        <c:majorUnit val="2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93450534298517"/>
          <c:y val="0.12533241425629876"/>
          <c:w val="0.76628748707342298"/>
          <c:h val="0.698305084745762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Lanarkshire</c:v>
                </c:pt>
                <c:pt idx="2">
                  <c:v>Western Isles</c:v>
                </c:pt>
                <c:pt idx="3">
                  <c:v>Ayrshire &amp; Arran</c:v>
                </c:pt>
                <c:pt idx="4">
                  <c:v>Shetland</c:v>
                </c:pt>
                <c:pt idx="5">
                  <c:v>Fife</c:v>
                </c:pt>
                <c:pt idx="6">
                  <c:v>Forth Valley</c:v>
                </c:pt>
                <c:pt idx="7">
                  <c:v>Orkney</c:v>
                </c:pt>
                <c:pt idx="8">
                  <c:v>Tayside</c:v>
                </c:pt>
                <c:pt idx="9">
                  <c:v>Highland</c:v>
                </c:pt>
                <c:pt idx="10">
                  <c:v>Dumfries &amp; Galloway</c:v>
                </c:pt>
                <c:pt idx="11">
                  <c:v>Lothian</c:v>
                </c:pt>
                <c:pt idx="12">
                  <c:v>Grampian</c:v>
                </c:pt>
                <c:pt idx="13">
                  <c:v>Borders</c:v>
                </c:pt>
              </c:strCache>
            </c:strRef>
          </c:cat>
          <c:val>
            <c:numRef>
              <c:f>'Fig 4 data'!$K$6:$K$19</c:f>
              <c:numCache>
                <c:formatCode>0.0</c:formatCode>
                <c:ptCount val="14"/>
                <c:pt idx="0">
                  <c:v>74.714913486890126</c:v>
                </c:pt>
                <c:pt idx="1">
                  <c:v>75.507864020532196</c:v>
                </c:pt>
                <c:pt idx="2">
                  <c:v>76.014014589992513</c:v>
                </c:pt>
                <c:pt idx="3">
                  <c:v>76.04844566554344</c:v>
                </c:pt>
                <c:pt idx="4">
                  <c:v>76.401493615297881</c:v>
                </c:pt>
                <c:pt idx="5">
                  <c:v>76.820125889918799</c:v>
                </c:pt>
                <c:pt idx="6">
                  <c:v>76.940270484839957</c:v>
                </c:pt>
                <c:pt idx="7">
                  <c:v>77.187131729429012</c:v>
                </c:pt>
                <c:pt idx="8">
                  <c:v>77.291244964799318</c:v>
                </c:pt>
                <c:pt idx="9">
                  <c:v>77.418647262397954</c:v>
                </c:pt>
                <c:pt idx="10">
                  <c:v>77.443533497145793</c:v>
                </c:pt>
                <c:pt idx="11">
                  <c:v>77.45074846298607</c:v>
                </c:pt>
                <c:pt idx="12">
                  <c:v>78.021297227104711</c:v>
                </c:pt>
                <c:pt idx="13">
                  <c:v>78.667037352348359</c:v>
                </c:pt>
              </c:numCache>
            </c:numRef>
          </c:val>
        </c:ser>
        <c:ser>
          <c:idx val="1"/>
          <c:order val="1"/>
          <c:tx>
            <c:strRef>
              <c:f>'Fig 4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Lanarkshire</c:v>
                </c:pt>
                <c:pt idx="2">
                  <c:v>Western Isles</c:v>
                </c:pt>
                <c:pt idx="3">
                  <c:v>Ayrshire &amp; Arran</c:v>
                </c:pt>
                <c:pt idx="4">
                  <c:v>Shetland</c:v>
                </c:pt>
                <c:pt idx="5">
                  <c:v>Fife</c:v>
                </c:pt>
                <c:pt idx="6">
                  <c:v>Forth Valley</c:v>
                </c:pt>
                <c:pt idx="7">
                  <c:v>Orkney</c:v>
                </c:pt>
                <c:pt idx="8">
                  <c:v>Tayside</c:v>
                </c:pt>
                <c:pt idx="9">
                  <c:v>Highland</c:v>
                </c:pt>
                <c:pt idx="10">
                  <c:v>Dumfries &amp; Galloway</c:v>
                </c:pt>
                <c:pt idx="11">
                  <c:v>Lothian</c:v>
                </c:pt>
                <c:pt idx="12">
                  <c:v>Grampian</c:v>
                </c:pt>
                <c:pt idx="13">
                  <c:v>Borders</c:v>
                </c:pt>
              </c:strCache>
            </c:strRef>
          </c:cat>
          <c:val>
            <c:numRef>
              <c:f>'Fig 4 data'!$L$6:$L$19</c:f>
              <c:numCache>
                <c:formatCode>0.0</c:formatCode>
                <c:ptCount val="14"/>
                <c:pt idx="0">
                  <c:v>0.41284846414478693</c:v>
                </c:pt>
                <c:pt idx="1">
                  <c:v>0.54022771822610594</c:v>
                </c:pt>
                <c:pt idx="2">
                  <c:v>2.315969106184923</c:v>
                </c:pt>
                <c:pt idx="3">
                  <c:v>0.75635353505933267</c:v>
                </c:pt>
                <c:pt idx="4">
                  <c:v>2.8985018319819176</c:v>
                </c:pt>
                <c:pt idx="5">
                  <c:v>0.72982588610520338</c:v>
                </c:pt>
                <c:pt idx="6">
                  <c:v>0.78695374733587187</c:v>
                </c:pt>
                <c:pt idx="7">
                  <c:v>3.1511077483538656</c:v>
                </c:pt>
                <c:pt idx="8">
                  <c:v>0.68176508402123659</c:v>
                </c:pt>
                <c:pt idx="9">
                  <c:v>0.78024936297461522</c:v>
                </c:pt>
                <c:pt idx="10">
                  <c:v>1.188290044101592</c:v>
                </c:pt>
                <c:pt idx="11">
                  <c:v>0.47597642818237773</c:v>
                </c:pt>
                <c:pt idx="12">
                  <c:v>0.55673966865282409</c:v>
                </c:pt>
                <c:pt idx="13">
                  <c:v>1.2547652760630967</c:v>
                </c:pt>
              </c:numCache>
            </c:numRef>
          </c:val>
        </c:ser>
        <c:ser>
          <c:idx val="2"/>
          <c:order val="2"/>
          <c:tx>
            <c:strRef>
              <c:f>'Fig 4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Lanarkshire</c:v>
                </c:pt>
                <c:pt idx="2">
                  <c:v>Western Isles</c:v>
                </c:pt>
                <c:pt idx="3">
                  <c:v>Ayrshire &amp; Arran</c:v>
                </c:pt>
                <c:pt idx="4">
                  <c:v>Shetland</c:v>
                </c:pt>
                <c:pt idx="5">
                  <c:v>Fife</c:v>
                </c:pt>
                <c:pt idx="6">
                  <c:v>Forth Valley</c:v>
                </c:pt>
                <c:pt idx="7">
                  <c:v>Orkney</c:v>
                </c:pt>
                <c:pt idx="8">
                  <c:v>Tayside</c:v>
                </c:pt>
                <c:pt idx="9">
                  <c:v>Highland</c:v>
                </c:pt>
                <c:pt idx="10">
                  <c:v>Dumfries &amp; Galloway</c:v>
                </c:pt>
                <c:pt idx="11">
                  <c:v>Lothian</c:v>
                </c:pt>
                <c:pt idx="12">
                  <c:v>Grampian</c:v>
                </c:pt>
                <c:pt idx="13">
                  <c:v>Borders</c:v>
                </c:pt>
              </c:strCache>
            </c:strRef>
          </c:cat>
          <c:val>
            <c:numRef>
              <c:f>'Fig 4 data'!$M$6:$M$19</c:f>
              <c:numCache>
                <c:formatCode>0.0</c:formatCode>
                <c:ptCount val="14"/>
                <c:pt idx="0">
                  <c:v>4.6409155442710528</c:v>
                </c:pt>
                <c:pt idx="1">
                  <c:v>3.7458288896909124</c:v>
                </c:pt>
                <c:pt idx="2">
                  <c:v>0.58118957014919204</c:v>
                </c:pt>
                <c:pt idx="3">
                  <c:v>3.422572837239386</c:v>
                </c:pt>
                <c:pt idx="4">
                  <c:v>2.0191683256838502</c:v>
                </c:pt>
                <c:pt idx="5">
                  <c:v>3.3305816287249144</c:v>
                </c:pt>
                <c:pt idx="6">
                  <c:v>2.902825320252532</c:v>
                </c:pt>
                <c:pt idx="7">
                  <c:v>1.0691591994239644</c:v>
                </c:pt>
                <c:pt idx="8">
                  <c:v>3.0868556917925503</c:v>
                </c:pt>
                <c:pt idx="9">
                  <c:v>3.4465693036496106</c:v>
                </c:pt>
                <c:pt idx="10">
                  <c:v>2.4230162440819072</c:v>
                </c:pt>
                <c:pt idx="11">
                  <c:v>3.4142506847357907</c:v>
                </c:pt>
                <c:pt idx="12">
                  <c:v>2.9703212006377129</c:v>
                </c:pt>
                <c:pt idx="13">
                  <c:v>1.9228934378404716</c:v>
                </c:pt>
              </c:numCache>
            </c:numRef>
          </c:val>
        </c:ser>
        <c:ser>
          <c:idx val="3"/>
          <c:order val="3"/>
          <c:tx>
            <c:strRef>
              <c:f>'Fig 4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Lanarkshire</c:v>
                </c:pt>
                <c:pt idx="2">
                  <c:v>Western Isles</c:v>
                </c:pt>
                <c:pt idx="3">
                  <c:v>Ayrshire &amp; Arran</c:v>
                </c:pt>
                <c:pt idx="4">
                  <c:v>Shetland</c:v>
                </c:pt>
                <c:pt idx="5">
                  <c:v>Fife</c:v>
                </c:pt>
                <c:pt idx="6">
                  <c:v>Forth Valley</c:v>
                </c:pt>
                <c:pt idx="7">
                  <c:v>Orkney</c:v>
                </c:pt>
                <c:pt idx="8">
                  <c:v>Tayside</c:v>
                </c:pt>
                <c:pt idx="9">
                  <c:v>Highland</c:v>
                </c:pt>
                <c:pt idx="10">
                  <c:v>Dumfries &amp; Galloway</c:v>
                </c:pt>
                <c:pt idx="11">
                  <c:v>Lothian</c:v>
                </c:pt>
                <c:pt idx="12">
                  <c:v>Grampian</c:v>
                </c:pt>
                <c:pt idx="13">
                  <c:v>Borders</c:v>
                </c:pt>
              </c:strCache>
            </c:strRef>
          </c:cat>
          <c:val>
            <c:numRef>
              <c:f>'Fig 4 data'!$N$6:$N$19</c:f>
              <c:numCache>
                <c:formatCode>0.0</c:formatCode>
                <c:ptCount val="14"/>
                <c:pt idx="0">
                  <c:v>0.37346138541167306</c:v>
                </c:pt>
                <c:pt idx="1">
                  <c:v>0.46786168416429064</c:v>
                </c:pt>
                <c:pt idx="2">
                  <c:v>3.008856239650072</c:v>
                </c:pt>
                <c:pt idx="3">
                  <c:v>0.64426222266689592</c:v>
                </c:pt>
                <c:pt idx="4">
                  <c:v>2.3121736412711869</c:v>
                </c:pt>
                <c:pt idx="5">
                  <c:v>0.64476511417470306</c:v>
                </c:pt>
                <c:pt idx="6">
                  <c:v>0.71730661615217173</c:v>
                </c:pt>
                <c:pt idx="7">
                  <c:v>2.2616240776168013</c:v>
                </c:pt>
                <c:pt idx="8">
                  <c:v>0.63411702971629325</c:v>
                </c:pt>
                <c:pt idx="9">
                  <c:v>0.7085981177498013</c:v>
                </c:pt>
                <c:pt idx="10">
                  <c:v>0.96777561208003249</c:v>
                </c:pt>
                <c:pt idx="11">
                  <c:v>0.42446895467867307</c:v>
                </c:pt>
                <c:pt idx="12">
                  <c:v>0.51616406399926973</c:v>
                </c:pt>
                <c:pt idx="13">
                  <c:v>1.1110272810048514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273088"/>
        <c:axId val="113278976"/>
      </c:barChart>
      <c:catAx>
        <c:axId val="113273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78976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13278976"/>
        <c:scaling>
          <c:orientation val="minMax"/>
          <c:max val="86"/>
          <c:min val="7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Years</a:t>
                </a:r>
              </a:p>
            </c:rich>
          </c:tx>
          <c:layout>
            <c:manualLayout>
              <c:xMode val="edge"/>
              <c:yMode val="edge"/>
              <c:x val="0.54981041020337817"/>
              <c:y val="0.87847026697420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73088"/>
        <c:crosses val="autoZero"/>
        <c:crossBetween val="between"/>
        <c:majorUnit val="2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28955532574973"/>
          <c:y val="0.12768361581920903"/>
          <c:w val="0.80041365046535673"/>
          <c:h val="0.735593220338983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5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5 data'!$J$6:$J$39</c:f>
              <c:strCache>
                <c:ptCount val="34"/>
                <c:pt idx="0">
                  <c:v>Glasgow City </c:v>
                </c:pt>
                <c:pt idx="1">
                  <c:v>*West Dunbartonshire </c:v>
                </c:pt>
                <c:pt idx="2">
                  <c:v>*Inverclyde </c:v>
                </c:pt>
                <c:pt idx="3">
                  <c:v>Dundee </c:v>
                </c:pt>
                <c:pt idx="4">
                  <c:v>North Lanarkshire </c:v>
                </c:pt>
                <c:pt idx="5">
                  <c:v>East Ayrshire </c:v>
                </c:pt>
                <c:pt idx="6">
                  <c:v>Renfrewshire </c:v>
                </c:pt>
                <c:pt idx="7">
                  <c:v>North Ayrshire </c:v>
                </c:pt>
                <c:pt idx="8">
                  <c:v>Kirkcaldy &amp; Levenmouth</c:v>
                </c:pt>
                <c:pt idx="9">
                  <c:v>^Western Isles </c:v>
                </c:pt>
                <c:pt idx="10">
                  <c:v>South Lanarkshire </c:v>
                </c:pt>
                <c:pt idx="11">
                  <c:v>Clackmannanshire </c:v>
                </c:pt>
                <c:pt idx="12">
                  <c:v>Falkirk </c:v>
                </c:pt>
                <c:pt idx="13">
                  <c:v>Dunfermline &amp; West Fife </c:v>
                </c:pt>
                <c:pt idx="14">
                  <c:v>Shetland </c:v>
                </c:pt>
                <c:pt idx="15">
                  <c:v>Midlothian </c:v>
                </c:pt>
                <c:pt idx="16">
                  <c:v>Aberdeen City</c:v>
                </c:pt>
                <c:pt idx="17">
                  <c:v>*West Lothian</c:v>
                </c:pt>
                <c:pt idx="18">
                  <c:v>South Ayrshire </c:v>
                </c:pt>
                <c:pt idx="19">
                  <c:v>^Highland </c:v>
                </c:pt>
                <c:pt idx="20">
                  <c:v>Orkney</c:v>
                </c:pt>
                <c:pt idx="21">
                  <c:v>^Moray </c:v>
                </c:pt>
                <c:pt idx="22">
                  <c:v>Edinburgh </c:v>
                </c:pt>
                <c:pt idx="23">
                  <c:v>Dumfries &amp; Galloway </c:v>
                </c:pt>
                <c:pt idx="24">
                  <c:v>Argyll &amp; Bute </c:v>
                </c:pt>
                <c:pt idx="25">
                  <c:v>Glenrothes &amp; North East Fife </c:v>
                </c:pt>
                <c:pt idx="26">
                  <c:v>Stirling</c:v>
                </c:pt>
                <c:pt idx="27">
                  <c:v>East Lothian </c:v>
                </c:pt>
                <c:pt idx="28">
                  <c:v>Angus </c:v>
                </c:pt>
                <c:pt idx="29">
                  <c:v>*Scottish Borders </c:v>
                </c:pt>
                <c:pt idx="30">
                  <c:v>Perth &amp; Kinross</c:v>
                </c:pt>
                <c:pt idx="31">
                  <c:v>Aberdeenshire</c:v>
                </c:pt>
                <c:pt idx="32">
                  <c:v>*East Renfrewshire </c:v>
                </c:pt>
                <c:pt idx="33">
                  <c:v>East Dunbartonshire </c:v>
                </c:pt>
              </c:strCache>
            </c:strRef>
          </c:cat>
          <c:val>
            <c:numRef>
              <c:f>'Fig 5 data'!$K$6:$K$39</c:f>
              <c:numCache>
                <c:formatCode>0.0</c:formatCode>
                <c:ptCount val="34"/>
                <c:pt idx="0">
                  <c:v>72.720388538743293</c:v>
                </c:pt>
                <c:pt idx="1">
                  <c:v>73.430901067560455</c:v>
                </c:pt>
                <c:pt idx="2">
                  <c:v>73.902689370243223</c:v>
                </c:pt>
                <c:pt idx="3">
                  <c:v>74.494119436945709</c:v>
                </c:pt>
                <c:pt idx="4">
                  <c:v>74.706732768803278</c:v>
                </c:pt>
                <c:pt idx="5">
                  <c:v>75.094145119565383</c:v>
                </c:pt>
                <c:pt idx="6">
                  <c:v>75.191502005371916</c:v>
                </c:pt>
                <c:pt idx="7">
                  <c:v>75.305029796911782</c:v>
                </c:pt>
                <c:pt idx="8">
                  <c:v>75.405827519588485</c:v>
                </c:pt>
                <c:pt idx="9">
                  <c:v>76.014014589992513</c:v>
                </c:pt>
                <c:pt idx="10">
                  <c:v>76.12531326596303</c:v>
                </c:pt>
                <c:pt idx="11">
                  <c:v>76.133357702580639</c:v>
                </c:pt>
                <c:pt idx="12">
                  <c:v>76.231778444990979</c:v>
                </c:pt>
                <c:pt idx="13">
                  <c:v>76.266022870188905</c:v>
                </c:pt>
                <c:pt idx="14">
                  <c:v>76.401493615297881</c:v>
                </c:pt>
                <c:pt idx="15">
                  <c:v>76.485351645807938</c:v>
                </c:pt>
                <c:pt idx="16">
                  <c:v>76.667518682213384</c:v>
                </c:pt>
                <c:pt idx="17">
                  <c:v>77.034220343572329</c:v>
                </c:pt>
                <c:pt idx="18">
                  <c:v>77.073125211326158</c:v>
                </c:pt>
                <c:pt idx="19">
                  <c:v>77.185315906753729</c:v>
                </c:pt>
                <c:pt idx="20">
                  <c:v>77.187131729429012</c:v>
                </c:pt>
                <c:pt idx="21">
                  <c:v>77.218262432194734</c:v>
                </c:pt>
                <c:pt idx="22">
                  <c:v>77.244325935731752</c:v>
                </c:pt>
                <c:pt idx="23">
                  <c:v>77.443533497145793</c:v>
                </c:pt>
                <c:pt idx="24">
                  <c:v>77.506938251428437</c:v>
                </c:pt>
                <c:pt idx="25">
                  <c:v>77.763231463187722</c:v>
                </c:pt>
                <c:pt idx="26">
                  <c:v>77.798367114365476</c:v>
                </c:pt>
                <c:pt idx="27">
                  <c:v>77.839679820273318</c:v>
                </c:pt>
                <c:pt idx="28">
                  <c:v>77.867732008285003</c:v>
                </c:pt>
                <c:pt idx="29">
                  <c:v>78.667037352348359</c:v>
                </c:pt>
                <c:pt idx="30">
                  <c:v>78.748378596396094</c:v>
                </c:pt>
                <c:pt idx="31">
                  <c:v>78.829001343714282</c:v>
                </c:pt>
                <c:pt idx="32">
                  <c:v>78.906504187758699</c:v>
                </c:pt>
                <c:pt idx="33" formatCode="General">
                  <c:v>79.872556573870298</c:v>
                </c:pt>
              </c:numCache>
            </c:numRef>
          </c:val>
        </c:ser>
        <c:ser>
          <c:idx val="8"/>
          <c:order val="1"/>
          <c:tx>
            <c:strRef>
              <c:f>'Fig 5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strRef>
              <c:f>'Fig 5 data'!$J$6:$J$39</c:f>
              <c:strCache>
                <c:ptCount val="34"/>
                <c:pt idx="0">
                  <c:v>Glasgow City </c:v>
                </c:pt>
                <c:pt idx="1">
                  <c:v>*West Dunbartonshire </c:v>
                </c:pt>
                <c:pt idx="2">
                  <c:v>*Inverclyde </c:v>
                </c:pt>
                <c:pt idx="3">
                  <c:v>Dundee </c:v>
                </c:pt>
                <c:pt idx="4">
                  <c:v>North Lanarkshire </c:v>
                </c:pt>
                <c:pt idx="5">
                  <c:v>East Ayrshire </c:v>
                </c:pt>
                <c:pt idx="6">
                  <c:v>Renfrewshire </c:v>
                </c:pt>
                <c:pt idx="7">
                  <c:v>North Ayrshire </c:v>
                </c:pt>
                <c:pt idx="8">
                  <c:v>Kirkcaldy &amp; Levenmouth</c:v>
                </c:pt>
                <c:pt idx="9">
                  <c:v>^Western Isles </c:v>
                </c:pt>
                <c:pt idx="10">
                  <c:v>South Lanarkshire </c:v>
                </c:pt>
                <c:pt idx="11">
                  <c:v>Clackmannanshire </c:v>
                </c:pt>
                <c:pt idx="12">
                  <c:v>Falkirk </c:v>
                </c:pt>
                <c:pt idx="13">
                  <c:v>Dunfermline &amp; West Fife </c:v>
                </c:pt>
                <c:pt idx="14">
                  <c:v>Shetland </c:v>
                </c:pt>
                <c:pt idx="15">
                  <c:v>Midlothian </c:v>
                </c:pt>
                <c:pt idx="16">
                  <c:v>Aberdeen City</c:v>
                </c:pt>
                <c:pt idx="17">
                  <c:v>*West Lothian</c:v>
                </c:pt>
                <c:pt idx="18">
                  <c:v>South Ayrshire </c:v>
                </c:pt>
                <c:pt idx="19">
                  <c:v>^Highland </c:v>
                </c:pt>
                <c:pt idx="20">
                  <c:v>Orkney</c:v>
                </c:pt>
                <c:pt idx="21">
                  <c:v>^Moray </c:v>
                </c:pt>
                <c:pt idx="22">
                  <c:v>Edinburgh </c:v>
                </c:pt>
                <c:pt idx="23">
                  <c:v>Dumfries &amp; Galloway </c:v>
                </c:pt>
                <c:pt idx="24">
                  <c:v>Argyll &amp; Bute </c:v>
                </c:pt>
                <c:pt idx="25">
                  <c:v>Glenrothes &amp; North East Fife </c:v>
                </c:pt>
                <c:pt idx="26">
                  <c:v>Stirling</c:v>
                </c:pt>
                <c:pt idx="27">
                  <c:v>East Lothian </c:v>
                </c:pt>
                <c:pt idx="28">
                  <c:v>Angus </c:v>
                </c:pt>
                <c:pt idx="29">
                  <c:v>*Scottish Borders </c:v>
                </c:pt>
                <c:pt idx="30">
                  <c:v>Perth &amp; Kinross</c:v>
                </c:pt>
                <c:pt idx="31">
                  <c:v>Aberdeenshire</c:v>
                </c:pt>
                <c:pt idx="32">
                  <c:v>*East Renfrewshire </c:v>
                </c:pt>
                <c:pt idx="33">
                  <c:v>East Dunbartonshire </c:v>
                </c:pt>
              </c:strCache>
            </c:strRef>
          </c:cat>
          <c:val>
            <c:numRef>
              <c:f>'Fig 5 data'!$L$6:$L$39</c:f>
              <c:numCache>
                <c:formatCode>0.0</c:formatCode>
                <c:ptCount val="34"/>
                <c:pt idx="0">
                  <c:v>0.57005072166714399</c:v>
                </c:pt>
                <c:pt idx="1">
                  <c:v>1.4692922526670031</c:v>
                </c:pt>
                <c:pt idx="2">
                  <c:v>1.5241893077431996</c:v>
                </c:pt>
                <c:pt idx="3">
                  <c:v>1.2296655409051027</c:v>
                </c:pt>
                <c:pt idx="4">
                  <c:v>0.76333047336154891</c:v>
                </c:pt>
                <c:pt idx="5">
                  <c:v>1.3281926294600339</c:v>
                </c:pt>
                <c:pt idx="6">
                  <c:v>1.0632837320181352</c:v>
                </c:pt>
                <c:pt idx="7">
                  <c:v>1.2700983293130435</c:v>
                </c:pt>
                <c:pt idx="8">
                  <c:v>1.5143217016873223</c:v>
                </c:pt>
                <c:pt idx="9">
                  <c:v>2.315969106184923</c:v>
                </c:pt>
                <c:pt idx="10">
                  <c:v>0.76203153579666605</c:v>
                </c:pt>
                <c:pt idx="11">
                  <c:v>1.789693328945674</c:v>
                </c:pt>
                <c:pt idx="12">
                  <c:v>1.0918555356089712</c:v>
                </c:pt>
                <c:pt idx="13">
                  <c:v>1.1301908957960336</c:v>
                </c:pt>
                <c:pt idx="14">
                  <c:v>2.8985018319819176</c:v>
                </c:pt>
                <c:pt idx="15">
                  <c:v>1.5387086679825472</c:v>
                </c:pt>
                <c:pt idx="16">
                  <c:v>0.92757994173638281</c:v>
                </c:pt>
                <c:pt idx="17">
                  <c:v>1.0245862829645489</c:v>
                </c:pt>
                <c:pt idx="18">
                  <c:v>1.3220573506143012</c:v>
                </c:pt>
                <c:pt idx="19">
                  <c:v>0.93784867208347578</c:v>
                </c:pt>
                <c:pt idx="20">
                  <c:v>3.1511077483538656</c:v>
                </c:pt>
                <c:pt idx="21">
                  <c:v>1.3940812195379522</c:v>
                </c:pt>
                <c:pt idx="22">
                  <c:v>0.64668686789511298</c:v>
                </c:pt>
                <c:pt idx="23">
                  <c:v>1.188290044101592</c:v>
                </c:pt>
                <c:pt idx="24">
                  <c:v>1.4017720388221164</c:v>
                </c:pt>
                <c:pt idx="25">
                  <c:v>1.2210758043389944</c:v>
                </c:pt>
                <c:pt idx="26">
                  <c:v>1.46782407397518</c:v>
                </c:pt>
                <c:pt idx="27">
                  <c:v>1.3473367276633326</c:v>
                </c:pt>
                <c:pt idx="28">
                  <c:v>1.2603512532566299</c:v>
                </c:pt>
                <c:pt idx="29">
                  <c:v>1.2547652760630967</c:v>
                </c:pt>
                <c:pt idx="30">
                  <c:v>1.0497980973822791</c:v>
                </c:pt>
                <c:pt idx="31">
                  <c:v>0.82770035506050021</c:v>
                </c:pt>
                <c:pt idx="32">
                  <c:v>1.5085862452501715</c:v>
                </c:pt>
                <c:pt idx="33">
                  <c:v>1.3038801417264665</c:v>
                </c:pt>
              </c:numCache>
            </c:numRef>
          </c:val>
        </c:ser>
        <c:ser>
          <c:idx val="9"/>
          <c:order val="2"/>
          <c:tx>
            <c:strRef>
              <c:f>'Fig 5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5 data'!$J$6:$J$39</c:f>
              <c:strCache>
                <c:ptCount val="34"/>
                <c:pt idx="0">
                  <c:v>Glasgow City </c:v>
                </c:pt>
                <c:pt idx="1">
                  <c:v>*West Dunbartonshire </c:v>
                </c:pt>
                <c:pt idx="2">
                  <c:v>*Inverclyde </c:v>
                </c:pt>
                <c:pt idx="3">
                  <c:v>Dundee </c:v>
                </c:pt>
                <c:pt idx="4">
                  <c:v>North Lanarkshire </c:v>
                </c:pt>
                <c:pt idx="5">
                  <c:v>East Ayrshire </c:v>
                </c:pt>
                <c:pt idx="6">
                  <c:v>Renfrewshire </c:v>
                </c:pt>
                <c:pt idx="7">
                  <c:v>North Ayrshire </c:v>
                </c:pt>
                <c:pt idx="8">
                  <c:v>Kirkcaldy &amp; Levenmouth</c:v>
                </c:pt>
                <c:pt idx="9">
                  <c:v>^Western Isles </c:v>
                </c:pt>
                <c:pt idx="10">
                  <c:v>South Lanarkshire </c:v>
                </c:pt>
                <c:pt idx="11">
                  <c:v>Clackmannanshire </c:v>
                </c:pt>
                <c:pt idx="12">
                  <c:v>Falkirk </c:v>
                </c:pt>
                <c:pt idx="13">
                  <c:v>Dunfermline &amp; West Fife </c:v>
                </c:pt>
                <c:pt idx="14">
                  <c:v>Shetland </c:v>
                </c:pt>
                <c:pt idx="15">
                  <c:v>Midlothian </c:v>
                </c:pt>
                <c:pt idx="16">
                  <c:v>Aberdeen City</c:v>
                </c:pt>
                <c:pt idx="17">
                  <c:v>*West Lothian</c:v>
                </c:pt>
                <c:pt idx="18">
                  <c:v>South Ayrshire </c:v>
                </c:pt>
                <c:pt idx="19">
                  <c:v>^Highland </c:v>
                </c:pt>
                <c:pt idx="20">
                  <c:v>Orkney</c:v>
                </c:pt>
                <c:pt idx="21">
                  <c:v>^Moray </c:v>
                </c:pt>
                <c:pt idx="22">
                  <c:v>Edinburgh </c:v>
                </c:pt>
                <c:pt idx="23">
                  <c:v>Dumfries &amp; Galloway </c:v>
                </c:pt>
                <c:pt idx="24">
                  <c:v>Argyll &amp; Bute </c:v>
                </c:pt>
                <c:pt idx="25">
                  <c:v>Glenrothes &amp; North East Fife </c:v>
                </c:pt>
                <c:pt idx="26">
                  <c:v>Stirling</c:v>
                </c:pt>
                <c:pt idx="27">
                  <c:v>East Lothian </c:v>
                </c:pt>
                <c:pt idx="28">
                  <c:v>Angus </c:v>
                </c:pt>
                <c:pt idx="29">
                  <c:v>*Scottish Borders </c:v>
                </c:pt>
                <c:pt idx="30">
                  <c:v>Perth &amp; Kinross</c:v>
                </c:pt>
                <c:pt idx="31">
                  <c:v>Aberdeenshire</c:v>
                </c:pt>
                <c:pt idx="32">
                  <c:v>*East Renfrewshire </c:v>
                </c:pt>
                <c:pt idx="33">
                  <c:v>East Dunbartonshire </c:v>
                </c:pt>
              </c:strCache>
            </c:strRef>
          </c:cat>
          <c:val>
            <c:numRef>
              <c:f>'Fig 5 data'!$M$6:$M$39</c:f>
              <c:numCache>
                <c:formatCode>0.0</c:formatCode>
                <c:ptCount val="34"/>
                <c:pt idx="0">
                  <c:v>4.9831870368469566</c:v>
                </c:pt>
                <c:pt idx="1">
                  <c:v>3.5594513861896928</c:v>
                </c:pt>
                <c:pt idx="2">
                  <c:v>4.6326768331584418</c:v>
                </c:pt>
                <c:pt idx="3">
                  <c:v>3.4583305181251518</c:v>
                </c:pt>
                <c:pt idx="4">
                  <c:v>3.5987411090726198</c:v>
                </c:pt>
                <c:pt idx="5">
                  <c:v>2.6838928929267212</c:v>
                </c:pt>
                <c:pt idx="6">
                  <c:v>3.8901163461233068</c:v>
                </c:pt>
                <c:pt idx="7">
                  <c:v>3.8785895816051266</c:v>
                </c:pt>
                <c:pt idx="8">
                  <c:v>2.7854052634247637</c:v>
                </c:pt>
                <c:pt idx="9">
                  <c:v>0.58118957014919204</c:v>
                </c:pt>
                <c:pt idx="10">
                  <c:v>3.4487264416194847</c:v>
                </c:pt>
                <c:pt idx="11">
                  <c:v>1.1303663383998952</c:v>
                </c:pt>
                <c:pt idx="12">
                  <c:v>2.860076772381106</c:v>
                </c:pt>
                <c:pt idx="13">
                  <c:v>3.4130111172469242</c:v>
                </c:pt>
                <c:pt idx="14">
                  <c:v>2.0191683256838502</c:v>
                </c:pt>
                <c:pt idx="15">
                  <c:v>3.1001343275008253</c:v>
                </c:pt>
                <c:pt idx="16">
                  <c:v>3.3359477024817039</c:v>
                </c:pt>
                <c:pt idx="17">
                  <c:v>1.6917606587634566</c:v>
                </c:pt>
                <c:pt idx="18">
                  <c:v>1.946898954907283</c:v>
                </c:pt>
                <c:pt idx="19">
                  <c:v>3.6936888017990412</c:v>
                </c:pt>
                <c:pt idx="20">
                  <c:v>1.0691591994239644</c:v>
                </c:pt>
                <c:pt idx="21">
                  <c:v>2.3993905869225358</c:v>
                </c:pt>
                <c:pt idx="22">
                  <c:v>3.7708484062290637</c:v>
                </c:pt>
                <c:pt idx="23">
                  <c:v>2.4230162440819072</c:v>
                </c:pt>
                <c:pt idx="24">
                  <c:v>1.8733740056502768</c:v>
                </c:pt>
                <c:pt idx="25">
                  <c:v>2.1948575954049829</c:v>
                </c:pt>
                <c:pt idx="26">
                  <c:v>2.2799404507261869</c:v>
                </c:pt>
                <c:pt idx="27">
                  <c:v>1.8235216410961215</c:v>
                </c:pt>
                <c:pt idx="28">
                  <c:v>1.8169463324628623</c:v>
                </c:pt>
                <c:pt idx="29">
                  <c:v>1.9228934378404716</c:v>
                </c:pt>
                <c:pt idx="30">
                  <c:v>2.4663992084338986</c:v>
                </c:pt>
                <c:pt idx="31">
                  <c:v>2.1476245353762664</c:v>
                </c:pt>
                <c:pt idx="32">
                  <c:v>1.9303633214762499</c:v>
                </c:pt>
                <c:pt idx="33">
                  <c:v>2.1278816462171193</c:v>
                </c:pt>
              </c:numCache>
            </c:numRef>
          </c:val>
        </c:ser>
        <c:ser>
          <c:idx val="10"/>
          <c:order val="3"/>
          <c:tx>
            <c:strRef>
              <c:f>'Fig 5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'Fig 5 data'!$J$6:$J$39</c:f>
              <c:strCache>
                <c:ptCount val="34"/>
                <c:pt idx="0">
                  <c:v>Glasgow City </c:v>
                </c:pt>
                <c:pt idx="1">
                  <c:v>*West Dunbartonshire </c:v>
                </c:pt>
                <c:pt idx="2">
                  <c:v>*Inverclyde </c:v>
                </c:pt>
                <c:pt idx="3">
                  <c:v>Dundee </c:v>
                </c:pt>
                <c:pt idx="4">
                  <c:v>North Lanarkshire </c:v>
                </c:pt>
                <c:pt idx="5">
                  <c:v>East Ayrshire </c:v>
                </c:pt>
                <c:pt idx="6">
                  <c:v>Renfrewshire </c:v>
                </c:pt>
                <c:pt idx="7">
                  <c:v>North Ayrshire </c:v>
                </c:pt>
                <c:pt idx="8">
                  <c:v>Kirkcaldy &amp; Levenmouth</c:v>
                </c:pt>
                <c:pt idx="9">
                  <c:v>^Western Isles </c:v>
                </c:pt>
                <c:pt idx="10">
                  <c:v>South Lanarkshire </c:v>
                </c:pt>
                <c:pt idx="11">
                  <c:v>Clackmannanshire </c:v>
                </c:pt>
                <c:pt idx="12">
                  <c:v>Falkirk </c:v>
                </c:pt>
                <c:pt idx="13">
                  <c:v>Dunfermline &amp; West Fife </c:v>
                </c:pt>
                <c:pt idx="14">
                  <c:v>Shetland </c:v>
                </c:pt>
                <c:pt idx="15">
                  <c:v>Midlothian </c:v>
                </c:pt>
                <c:pt idx="16">
                  <c:v>Aberdeen City</c:v>
                </c:pt>
                <c:pt idx="17">
                  <c:v>*West Lothian</c:v>
                </c:pt>
                <c:pt idx="18">
                  <c:v>South Ayrshire </c:v>
                </c:pt>
                <c:pt idx="19">
                  <c:v>^Highland </c:v>
                </c:pt>
                <c:pt idx="20">
                  <c:v>Orkney</c:v>
                </c:pt>
                <c:pt idx="21">
                  <c:v>^Moray </c:v>
                </c:pt>
                <c:pt idx="22">
                  <c:v>Edinburgh </c:v>
                </c:pt>
                <c:pt idx="23">
                  <c:v>Dumfries &amp; Galloway </c:v>
                </c:pt>
                <c:pt idx="24">
                  <c:v>Argyll &amp; Bute </c:v>
                </c:pt>
                <c:pt idx="25">
                  <c:v>Glenrothes &amp; North East Fife </c:v>
                </c:pt>
                <c:pt idx="26">
                  <c:v>Stirling</c:v>
                </c:pt>
                <c:pt idx="27">
                  <c:v>East Lothian </c:v>
                </c:pt>
                <c:pt idx="28">
                  <c:v>Angus </c:v>
                </c:pt>
                <c:pt idx="29">
                  <c:v>*Scottish Borders </c:v>
                </c:pt>
                <c:pt idx="30">
                  <c:v>Perth &amp; Kinross</c:v>
                </c:pt>
                <c:pt idx="31">
                  <c:v>Aberdeenshire</c:v>
                </c:pt>
                <c:pt idx="32">
                  <c:v>*East Renfrewshire </c:v>
                </c:pt>
                <c:pt idx="33">
                  <c:v>East Dunbartonshire </c:v>
                </c:pt>
              </c:strCache>
            </c:strRef>
          </c:cat>
          <c:val>
            <c:numRef>
              <c:f>'Fig 5 data'!$N$6:$N$39</c:f>
              <c:numCache>
                <c:formatCode>0.0</c:formatCode>
                <c:ptCount val="34"/>
                <c:pt idx="0">
                  <c:v>0.54357515078589813</c:v>
                </c:pt>
                <c:pt idx="1">
                  <c:v>1.2892773188944489</c:v>
                </c:pt>
                <c:pt idx="2">
                  <c:v>1.2734635419420783</c:v>
                </c:pt>
                <c:pt idx="3">
                  <c:v>1.1051111204803021</c:v>
                </c:pt>
                <c:pt idx="4">
                  <c:v>0.66352117940755306</c:v>
                </c:pt>
                <c:pt idx="5">
                  <c:v>1.188095984701647</c:v>
                </c:pt>
                <c:pt idx="6">
                  <c:v>0.90149991035426069</c:v>
                </c:pt>
                <c:pt idx="7">
                  <c:v>1.0005043712382076</c:v>
                </c:pt>
                <c:pt idx="8">
                  <c:v>1.3325019512957965</c:v>
                </c:pt>
                <c:pt idx="9">
                  <c:v>3.008856239650072</c:v>
                </c:pt>
                <c:pt idx="10">
                  <c:v>0.65600015991674354</c:v>
                </c:pt>
                <c:pt idx="11">
                  <c:v>1.7042429302000812</c:v>
                </c:pt>
                <c:pt idx="12">
                  <c:v>0.99698242358030598</c:v>
                </c:pt>
                <c:pt idx="13">
                  <c:v>0.98038134996710369</c:v>
                </c:pt>
                <c:pt idx="14">
                  <c:v>2.3121736412711869</c:v>
                </c:pt>
                <c:pt idx="15">
                  <c:v>1.2433467739743662</c:v>
                </c:pt>
                <c:pt idx="16">
                  <c:v>0.85605318570065947</c:v>
                </c:pt>
                <c:pt idx="17">
                  <c:v>0.95285954883286195</c:v>
                </c:pt>
                <c:pt idx="18">
                  <c:v>1.1611169929307721</c:v>
                </c:pt>
                <c:pt idx="19">
                  <c:v>0.82452522022151697</c:v>
                </c:pt>
                <c:pt idx="20">
                  <c:v>2.2616240776168013</c:v>
                </c:pt>
                <c:pt idx="21">
                  <c:v>1.2779570067267798</c:v>
                </c:pt>
                <c:pt idx="22">
                  <c:v>0.5685833084689591</c:v>
                </c:pt>
                <c:pt idx="23">
                  <c:v>0.96777561208003249</c:v>
                </c:pt>
                <c:pt idx="24">
                  <c:v>1.3859231146583397</c:v>
                </c:pt>
                <c:pt idx="25">
                  <c:v>1.1231815910757064</c:v>
                </c:pt>
                <c:pt idx="26">
                  <c:v>1.2849903044598818</c:v>
                </c:pt>
                <c:pt idx="27">
                  <c:v>1.2466609029872302</c:v>
                </c:pt>
                <c:pt idx="28">
                  <c:v>1.2328331005991799</c:v>
                </c:pt>
                <c:pt idx="29">
                  <c:v>1.1110272810048514</c:v>
                </c:pt>
                <c:pt idx="30">
                  <c:v>0.98955466769484701</c:v>
                </c:pt>
                <c:pt idx="31">
                  <c:v>0.76482791794060745</c:v>
                </c:pt>
                <c:pt idx="32">
                  <c:v>1.2592834647052769</c:v>
                </c:pt>
                <c:pt idx="33">
                  <c:v>1.0929472450330024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4184576"/>
        <c:axId val="114186112"/>
      </c:barChart>
      <c:catAx>
        <c:axId val="11418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86112"/>
        <c:crossesAt val="68"/>
        <c:auto val="1"/>
        <c:lblAlgn val="ctr"/>
        <c:lblOffset val="100"/>
        <c:tickLblSkip val="1"/>
        <c:tickMarkSkip val="1"/>
        <c:noMultiLvlLbl val="0"/>
      </c:catAx>
      <c:valAx>
        <c:axId val="114186112"/>
        <c:scaling>
          <c:orientation val="minMax"/>
          <c:max val="86"/>
          <c:min val="7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Years</a:t>
                </a:r>
              </a:p>
            </c:rich>
          </c:tx>
          <c:layout>
            <c:manualLayout>
              <c:xMode val="edge"/>
              <c:yMode val="edge"/>
              <c:x val="0.52947259565667015"/>
              <c:y val="0.923728813559322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8457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  <legacyDrawing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  <legacyDrawing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  <legacyDrawing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0.1135</cdr:x>
      <cdr:y>0.00857</cdr:y>
    </cdr:from>
    <cdr:to>
      <cdr:x>0.8565</cdr:x>
      <cdr:y>0.05107</cdr:y>
    </cdr:to>
    <cdr:sp macro="" textlink="">
      <cdr:nvSpPr>
        <cdr:cNvPr id="146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412" y="48397"/>
          <a:ext cx="6843531" cy="240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2a: Life expectancy at birth in selected countries, 1980-1982 to 2011-2013, Males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0.9678</cdr:y>
    </cdr:from>
    <cdr:to>
      <cdr:x>0.47673</cdr:x>
      <cdr:y>1</cdr:y>
    </cdr:to>
    <cdr:sp macro="" textlink="">
      <cdr:nvSpPr>
        <cdr:cNvPr id="146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38775"/>
          <a:ext cx="4391024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EUROSTAT and Office for National Statistics </a:t>
          </a:r>
          <a:endParaRPr lang="en-GB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0.1135</cdr:x>
      <cdr:y>0.017</cdr:y>
    </cdr:from>
    <cdr:to>
      <cdr:x>0.8565</cdr:x>
      <cdr:y>0.0595</cdr:y>
    </cdr:to>
    <cdr:sp macro="" textlink="">
      <cdr:nvSpPr>
        <cdr:cNvPr id="173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412" y="95536"/>
          <a:ext cx="6843531" cy="238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2b: Life expectancy at birth in selected countries, 1980-1982 to 2011-2013, Females</a:t>
          </a:r>
          <a:endParaRPr lang="en-GB"/>
        </a:p>
      </cdr:txBody>
    </cdr:sp>
  </cdr:relSizeAnchor>
  <cdr:relSizeAnchor xmlns:cdr="http://schemas.openxmlformats.org/drawingml/2006/chartDrawing">
    <cdr:from>
      <cdr:x>0.00448</cdr:x>
      <cdr:y>0.96763</cdr:y>
    </cdr:from>
    <cdr:to>
      <cdr:x>0.48121</cdr:x>
      <cdr:y>1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75" y="5437855"/>
          <a:ext cx="4391024" cy="181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EUROSTAT and Office for National Statistics </a:t>
          </a:r>
          <a:endParaRPr lang="en-GB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0.69262</cdr:x>
      <cdr:y>0.12214</cdr:y>
    </cdr:from>
    <cdr:to>
      <cdr:x>0.69362</cdr:x>
      <cdr:y>0.83214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79457" y="691030"/>
          <a:ext cx="9211" cy="40170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0.46385</cdr:x>
      <cdr:y>0.12382</cdr:y>
    </cdr:from>
    <cdr:to>
      <cdr:x>0.46385</cdr:x>
      <cdr:y>0.83382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272356" y="700555"/>
          <a:ext cx="0" cy="40170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0.46742</cdr:x>
      <cdr:y>0.04576</cdr:y>
    </cdr:from>
    <cdr:to>
      <cdr:x>0.68976</cdr:x>
      <cdr:y>0.1229</cdr:y>
    </cdr:to>
    <cdr:grpSp>
      <cdr:nvGrpSpPr>
        <cdr:cNvPr id="5123" name="Group 3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302582" y="258380"/>
          <a:ext cx="2046631" cy="435565"/>
          <a:chOff x="4496824" y="228872"/>
          <a:chExt cx="2033698" cy="346690"/>
        </a:xfrm>
      </cdr:grpSpPr>
      <cdr:sp macro="" textlink="">
        <cdr:nvSpPr>
          <cdr:cNvPr id="5124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107884" y="228872"/>
            <a:ext cx="969716" cy="16269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22860" rIns="27432" bIns="0" anchor="t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SCOTLAND</a:t>
            </a:r>
            <a:endParaRPr lang="en-GB"/>
          </a:p>
        </cdr:txBody>
      </cdr:sp>
      <cdr:sp macro="" textlink="">
        <cdr:nvSpPr>
          <cdr:cNvPr id="5125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>
            <a:off x="4496824" y="310714"/>
            <a:ext cx="737815" cy="234579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5126" name="Line 6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953531" y="310714"/>
            <a:ext cx="576991" cy="26484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0.31872</cdr:x>
      <cdr:y>0.4018</cdr:y>
    </cdr:from>
    <cdr:to>
      <cdr:x>0.39372</cdr:x>
      <cdr:y>0.44445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5660" y="2273304"/>
          <a:ext cx="690801" cy="24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MALE</a:t>
          </a:r>
          <a:endParaRPr lang="en-GB"/>
        </a:p>
      </cdr:txBody>
    </cdr:sp>
  </cdr:relSizeAnchor>
  <cdr:relSizeAnchor xmlns:cdr="http://schemas.openxmlformats.org/drawingml/2006/chartDrawing">
    <cdr:from>
      <cdr:x>0.88285</cdr:x>
      <cdr:y>0.39843</cdr:y>
    </cdr:from>
    <cdr:to>
      <cdr:x>0.9751</cdr:x>
      <cdr:y>0.43568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1681" y="2254277"/>
          <a:ext cx="849684" cy="210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9999FF"/>
              </a:solidFill>
              <a:latin typeface="Arial"/>
              <a:cs typeface="Arial"/>
            </a:rPr>
            <a:t>FEMALE</a:t>
          </a:r>
          <a:endParaRPr lang="en-GB"/>
        </a:p>
      </cdr:txBody>
    </cdr:sp>
  </cdr:relSizeAnchor>
  <cdr:relSizeAnchor xmlns:cdr="http://schemas.openxmlformats.org/drawingml/2006/chartDrawing">
    <cdr:from>
      <cdr:x>0.0815</cdr:x>
      <cdr:y>0.00175</cdr:y>
    </cdr:from>
    <cdr:to>
      <cdr:x>0.95475</cdr:x>
      <cdr:y>0.04025</cdr:y>
    </cdr:to>
    <cdr:sp macro="" textlink="">
      <cdr:nvSpPr>
        <cdr:cNvPr id="51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670" y="9835"/>
          <a:ext cx="8043222" cy="216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3: Life expectancy at birth, 95% confidence intervals for Council areas, 2011-2013 (Males and Females)</a:t>
          </a:r>
          <a:endParaRPr lang="en-GB"/>
        </a:p>
      </cdr:txBody>
    </cdr:sp>
  </cdr:relSizeAnchor>
  <cdr:relSizeAnchor xmlns:cdr="http://schemas.openxmlformats.org/drawingml/2006/chartDrawing">
    <cdr:from>
      <cdr:x>0.00517</cdr:x>
      <cdr:y>0.92539</cdr:y>
    </cdr:from>
    <cdr:to>
      <cdr:x>0.31617</cdr:x>
      <cdr:y>0.95439</cdr:y>
    </cdr:to>
    <cdr:sp macro="" textlink="">
      <cdr:nvSpPr>
        <cdr:cNvPr id="51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" y="5235707"/>
          <a:ext cx="2864520" cy="164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by lowest male life expectancy to highest</a:t>
          </a: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0.68015</cdr:x>
      <cdr:y>0.12529</cdr:y>
    </cdr:from>
    <cdr:to>
      <cdr:x>0.68015</cdr:x>
      <cdr:y>0.82204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264638" y="708852"/>
          <a:ext cx="0" cy="39421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0.46049</cdr:x>
      <cdr:y>0.12697</cdr:y>
    </cdr:from>
    <cdr:to>
      <cdr:x>0.46049</cdr:x>
      <cdr:y>0.82372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241462" y="718357"/>
          <a:ext cx="0" cy="39421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0.46019</cdr:x>
      <cdr:y>0.04588</cdr:y>
    </cdr:from>
    <cdr:to>
      <cdr:x>0.67632</cdr:x>
      <cdr:y>0.11953</cdr:y>
    </cdr:to>
    <cdr:grpSp>
      <cdr:nvGrpSpPr>
        <cdr:cNvPr id="6147" name="Group 3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236031" y="259058"/>
          <a:ext cx="1989468" cy="415859"/>
          <a:chOff x="4270416" y="226705"/>
          <a:chExt cx="2151942" cy="468593"/>
        </a:xfrm>
      </cdr:grpSpPr>
      <cdr:sp macro="" textlink="">
        <cdr:nvSpPr>
          <cdr:cNvPr id="6148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16415" y="226705"/>
            <a:ext cx="969716" cy="1793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22860" rIns="27432" bIns="0" anchor="t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SCOTLAND</a:t>
            </a:r>
            <a:endParaRPr lang="en-GB"/>
          </a:p>
        </cdr:txBody>
      </cdr:sp>
      <cdr:sp macro="" textlink="">
        <cdr:nvSpPr>
          <cdr:cNvPr id="6149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>
            <a:off x="4270416" y="331096"/>
            <a:ext cx="710450" cy="34277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6150" name="Line 6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794301" y="345291"/>
            <a:ext cx="628057" cy="350007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0.34527</cdr:x>
      <cdr:y>0.38153</cdr:y>
    </cdr:from>
    <cdr:to>
      <cdr:x>0.41402</cdr:x>
      <cdr:y>0.41553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0190" y="2158659"/>
          <a:ext cx="633234" cy="192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MALE</a:t>
          </a:r>
          <a:endParaRPr lang="en-GB"/>
        </a:p>
      </cdr:txBody>
    </cdr:sp>
  </cdr:relSizeAnchor>
  <cdr:relSizeAnchor xmlns:cdr="http://schemas.openxmlformats.org/drawingml/2006/chartDrawing">
    <cdr:from>
      <cdr:x>0.82625</cdr:x>
      <cdr:y>0.37817</cdr:y>
    </cdr:from>
    <cdr:to>
      <cdr:x>0.91125</cdr:x>
      <cdr:y>0.41442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0320" y="2139615"/>
          <a:ext cx="782908" cy="205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9999FF"/>
              </a:solidFill>
              <a:latin typeface="Arial"/>
              <a:cs typeface="Arial"/>
            </a:rPr>
            <a:t>FEMALE</a:t>
          </a:r>
          <a:endParaRPr lang="en-GB"/>
        </a:p>
      </cdr:txBody>
    </cdr:sp>
  </cdr:relSizeAnchor>
  <cdr:relSizeAnchor xmlns:cdr="http://schemas.openxmlformats.org/drawingml/2006/chartDrawing">
    <cdr:from>
      <cdr:x>0.02075</cdr:x>
      <cdr:y>0.005</cdr:y>
    </cdr:from>
    <cdr:to>
      <cdr:x>0.9815</cdr:x>
      <cdr:y>0.04875</cdr:y>
    </cdr:to>
    <cdr:sp macro="" textlink="">
      <cdr:nvSpPr>
        <cdr:cNvPr id="61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122" y="28099"/>
          <a:ext cx="8849156" cy="245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4: Life expectancy at birth, 95% confidence intervals for NHS Board areas</a:t>
          </a:r>
          <a:r>
            <a:rPr lang="en-GB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, 2011-2013 (Males and Females)</a:t>
          </a:r>
          <a:endParaRPr lang="en-GB"/>
        </a:p>
      </cdr:txBody>
    </cdr:sp>
  </cdr:relSizeAnchor>
  <cdr:relSizeAnchor xmlns:cdr="http://schemas.openxmlformats.org/drawingml/2006/chartDrawing">
    <cdr:from>
      <cdr:x>0.01042</cdr:x>
      <cdr:y>0.8844</cdr:y>
    </cdr:from>
    <cdr:to>
      <cdr:x>0.32117</cdr:x>
      <cdr:y>0.98275</cdr:y>
    </cdr:to>
    <cdr:sp macro="" textlink="">
      <cdr:nvSpPr>
        <cdr:cNvPr id="61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019" y="5003808"/>
          <a:ext cx="2862217" cy="556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Footnote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1) 2014 NHS Board areas</a:t>
          </a:r>
          <a:endParaRPr kumimoji="0" lang="en-GB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 xmlns:a="http://schemas.openxmlformats.org/drawingml/2006/main"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0.31414</cdr:x>
      <cdr:y>0.48611</cdr:y>
    </cdr:from>
    <cdr:to>
      <cdr:x>0.39189</cdr:x>
      <cdr:y>0.53611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3486" y="2731818"/>
          <a:ext cx="716130" cy="280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MALE</a:t>
          </a:r>
          <a:endParaRPr lang="en-GB"/>
        </a:p>
      </cdr:txBody>
    </cdr:sp>
  </cdr:relSizeAnchor>
  <cdr:relSizeAnchor xmlns:cdr="http://schemas.openxmlformats.org/drawingml/2006/chartDrawing">
    <cdr:from>
      <cdr:x>0.85952</cdr:x>
      <cdr:y>0.48789</cdr:y>
    </cdr:from>
    <cdr:to>
      <cdr:x>0.93877</cdr:x>
      <cdr:y>0.53864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16794" y="2741795"/>
          <a:ext cx="729946" cy="285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9999FF"/>
              </a:solidFill>
              <a:latin typeface="Arial"/>
              <a:cs typeface="Arial"/>
            </a:rPr>
            <a:t>FEMALE</a:t>
          </a:r>
          <a:endParaRPr lang="en-GB"/>
        </a:p>
      </cdr:txBody>
    </cdr:sp>
  </cdr:relSizeAnchor>
  <cdr:relSizeAnchor xmlns:cdr="http://schemas.openxmlformats.org/drawingml/2006/chartDrawing">
    <cdr:from>
      <cdr:x>0.44571</cdr:x>
      <cdr:y>0.12542</cdr:y>
    </cdr:from>
    <cdr:to>
      <cdr:x>0.44617</cdr:x>
      <cdr:y>0.86461</cdr:y>
    </cdr:to>
    <cdr:sp macro="" textlink="">
      <cdr:nvSpPr>
        <cdr:cNvPr id="143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05295" y="704854"/>
          <a:ext cx="4237" cy="41540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0.67188</cdr:x>
      <cdr:y>0.11864</cdr:y>
    </cdr:from>
    <cdr:to>
      <cdr:x>0.67218</cdr:x>
      <cdr:y>0.86291</cdr:y>
    </cdr:to>
    <cdr:sp macro="" textlink="">
      <cdr:nvSpPr>
        <cdr:cNvPr id="1434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88498" y="666753"/>
          <a:ext cx="2764" cy="41826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</cdr:x>
      <cdr:y>0.905</cdr:y>
    </cdr:from>
    <cdr:to>
      <cdr:x>0.40175</cdr:x>
      <cdr:y>0.96775</cdr:y>
    </cdr:to>
    <cdr:sp macro="" textlink="">
      <cdr:nvSpPr>
        <cdr:cNvPr id="143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085874"/>
          <a:ext cx="3700389" cy="352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*Known as a Community Health and Care Partnership.</a:t>
          </a: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^Known as a Community Health and Social Care Partnership.</a:t>
          </a:r>
          <a:endParaRPr lang="en-GB"/>
        </a:p>
      </cdr:txBody>
    </cdr:sp>
  </cdr:relSizeAnchor>
  <cdr:relSizeAnchor xmlns:cdr="http://schemas.openxmlformats.org/drawingml/2006/chartDrawing">
    <cdr:from>
      <cdr:x>0.45088</cdr:x>
      <cdr:y>0.06447</cdr:y>
    </cdr:from>
    <cdr:to>
      <cdr:x>0.66908</cdr:x>
      <cdr:y>0.11864</cdr:y>
    </cdr:to>
    <cdr:grpSp>
      <cdr:nvGrpSpPr>
        <cdr:cNvPr id="14346" name="Group 10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150332" y="364025"/>
          <a:ext cx="2008523" cy="305866"/>
          <a:chOff x="5885906" y="515708"/>
          <a:chExt cx="1438559" cy="418608"/>
        </a:xfrm>
      </cdr:grpSpPr>
      <cdr:sp macro="" textlink="">
        <cdr:nvSpPr>
          <cdr:cNvPr id="14342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158739" y="515708"/>
            <a:ext cx="858895" cy="20090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22860" rIns="27432" bIns="0" anchor="t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SCOTLAND</a:t>
            </a:r>
            <a:endParaRPr lang="en-GB"/>
          </a:p>
        </cdr:txBody>
      </cdr:sp>
      <cdr:sp macro="" textlink="">
        <cdr:nvSpPr>
          <cdr:cNvPr id="14343" name="Line 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>
            <a:off x="5885906" y="629554"/>
            <a:ext cx="421334" cy="26547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14344" name="Line 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6860835" y="633087"/>
            <a:ext cx="463630" cy="301229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0.00207</cdr:x>
      <cdr:y>0</cdr:y>
    </cdr:from>
    <cdr:to>
      <cdr:x>0.99182</cdr:x>
      <cdr:y>0.074</cdr:y>
    </cdr:to>
    <cdr:sp macro="" textlink="">
      <cdr:nvSpPr>
        <cdr:cNvPr id="143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" y="0"/>
          <a:ext cx="9116266" cy="415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5: Life expectancy at birth, 95% confidence intervals for Scottish Community Health Partnership areas, 2011-2013 (Males and Females)</a:t>
          </a:r>
          <a:endParaRPr lang="en-GB"/>
        </a:p>
      </cdr:txBody>
    </cdr:sp>
  </cdr:relSizeAnchor>
  <cdr:relSizeAnchor xmlns:cdr="http://schemas.openxmlformats.org/drawingml/2006/chartDrawing">
    <cdr:from>
      <cdr:x>0.00625</cdr:x>
      <cdr:y>0.96775</cdr:y>
    </cdr:from>
    <cdr:to>
      <cdr:x>0.31775</cdr:x>
      <cdr:y>0.99825</cdr:y>
    </cdr:to>
    <cdr:sp macro="" textlink="">
      <cdr:nvSpPr>
        <cdr:cNvPr id="1434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67" y="5438513"/>
          <a:ext cx="2869125" cy="171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Ordered by lowest male life expectancy to highest</a:t>
          </a:r>
          <a:endParaRPr lang="en-GB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311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0.20175</cdr:x>
      <cdr:y>0.027</cdr:y>
    </cdr:from>
    <cdr:to>
      <cdr:x>0.84075</cdr:x>
      <cdr:y>0.06925</cdr:y>
    </cdr:to>
    <cdr:sp macro="" textlink="">
      <cdr:nvSpPr>
        <cdr:cNvPr id="277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8254" y="151733"/>
          <a:ext cx="5885621" cy="2374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1: Life expectancy at birth, Scotland, 1980-1982 to 2011-2013</a:t>
          </a:r>
          <a:endParaRPr lang="en-GB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0.29625</cdr:x>
      <cdr:y>0.4965</cdr:y>
    </cdr:from>
    <cdr:to>
      <cdr:x>0.36875</cdr:x>
      <cdr:y>0.53125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8662" y="2790206"/>
          <a:ext cx="667774" cy="19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MALE</a:t>
          </a:r>
          <a:endParaRPr lang="en-GB"/>
        </a:p>
      </cdr:txBody>
    </cdr:sp>
  </cdr:relSizeAnchor>
  <cdr:relSizeAnchor xmlns:cdr="http://schemas.openxmlformats.org/drawingml/2006/chartDrawing">
    <cdr:from>
      <cdr:x>0.8635</cdr:x>
      <cdr:y>0.4965</cdr:y>
    </cdr:from>
    <cdr:to>
      <cdr:x>0.96925</cdr:x>
      <cdr:y>0.532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2790206"/>
          <a:ext cx="974029" cy="199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9999FF"/>
              </a:solidFill>
              <a:latin typeface="Arial"/>
              <a:cs typeface="Arial"/>
            </a:rPr>
            <a:t>FEMALE</a:t>
          </a:r>
          <a:endParaRPr lang="en-GB"/>
        </a:p>
      </cdr:txBody>
    </cdr:sp>
  </cdr:relSizeAnchor>
  <cdr:relSizeAnchor xmlns:cdr="http://schemas.openxmlformats.org/drawingml/2006/chartDrawing">
    <cdr:from>
      <cdr:x>0.50347</cdr:x>
      <cdr:y>0.11236</cdr:y>
    </cdr:from>
    <cdr:to>
      <cdr:x>0.50447</cdr:x>
      <cdr:y>0.89886</cdr:y>
    </cdr:to>
    <cdr:sp macro="" textlink="">
      <cdr:nvSpPr>
        <cdr:cNvPr id="92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637282" y="631436"/>
          <a:ext cx="9211" cy="4419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0.73998</cdr:x>
      <cdr:y>0.11525</cdr:y>
    </cdr:from>
    <cdr:to>
      <cdr:x>0.74043</cdr:x>
      <cdr:y>0.90055</cdr:y>
    </cdr:to>
    <cdr:sp macro="" textlink="">
      <cdr:nvSpPr>
        <cdr:cNvPr id="922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815703" y="647699"/>
          <a:ext cx="4198" cy="44131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0.51086</cdr:x>
      <cdr:y>0.03986</cdr:y>
    </cdr:from>
    <cdr:to>
      <cdr:x>0.73009</cdr:x>
      <cdr:y>0.11186</cdr:y>
    </cdr:to>
    <cdr:grpSp>
      <cdr:nvGrpSpPr>
        <cdr:cNvPr id="9221" name="Group 5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702446" y="224459"/>
          <a:ext cx="2018003" cy="405445"/>
          <a:chOff x="5928977" y="548427"/>
          <a:chExt cx="1474659" cy="487364"/>
        </a:xfrm>
      </cdr:grpSpPr>
      <cdr:sp macro="" textlink="">
        <cdr:nvSpPr>
          <cdr:cNvPr id="9222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339773" y="548427"/>
            <a:ext cx="967121" cy="1984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SCOTLAND</a:t>
            </a:r>
            <a:endParaRPr lang="en-GB"/>
          </a:p>
        </cdr:txBody>
      </cdr:sp>
      <cdr:sp macro="" textlink="">
        <cdr:nvSpPr>
          <cdr:cNvPr id="9223" name="Line 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>
            <a:off x="5928977" y="685064"/>
            <a:ext cx="434398" cy="339257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9224" name="Line 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6937587" y="691630"/>
            <a:ext cx="466049" cy="344161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</cdr:x>
      <cdr:y>0</cdr:y>
    </cdr:from>
    <cdr:to>
      <cdr:x>0.99075</cdr:x>
      <cdr:y>0.04225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9125476" cy="237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6: Life expectancy at birth, 95% confidence intervals for Urban/Rural classification, 2011-2013 (Males and Females)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0.31175</cdr:x>
      <cdr:y>1</cdr:y>
    </cdr:to>
    <cdr:sp macro="" textlink="">
      <cdr:nvSpPr>
        <cdr:cNvPr id="922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48348"/>
          <a:ext cx="2871428" cy="171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Ordered by lowest male life expectancy to highest</a:t>
          </a:r>
          <a:endParaRPr lang="en-GB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311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0.36525</cdr:x>
      <cdr:y>0.4745</cdr:y>
    </cdr:from>
    <cdr:to>
      <cdr:x>0.43025</cdr:x>
      <cdr:y>0.51975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4199" y="2666571"/>
          <a:ext cx="598694" cy="2542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MALE</a:t>
          </a:r>
          <a:endParaRPr lang="en-GB"/>
        </a:p>
      </cdr:txBody>
    </cdr:sp>
  </cdr:relSizeAnchor>
  <cdr:relSizeAnchor xmlns:cdr="http://schemas.openxmlformats.org/drawingml/2006/chartDrawing">
    <cdr:from>
      <cdr:x>0.83685</cdr:x>
      <cdr:y>0.47281</cdr:y>
    </cdr:from>
    <cdr:to>
      <cdr:x>0.9411</cdr:x>
      <cdr:y>0.51956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968" y="2657046"/>
          <a:ext cx="960213" cy="262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9999FF"/>
              </a:solidFill>
              <a:latin typeface="Arial"/>
              <a:cs typeface="Arial"/>
            </a:rPr>
            <a:t>FEMALE</a:t>
          </a:r>
          <a:endParaRPr lang="en-GB"/>
        </a:p>
      </cdr:txBody>
    </cdr:sp>
  </cdr:relSizeAnchor>
  <cdr:relSizeAnchor xmlns:cdr="http://schemas.openxmlformats.org/drawingml/2006/chartDrawing">
    <cdr:from>
      <cdr:x>0.51996</cdr:x>
      <cdr:y>0.14746</cdr:y>
    </cdr:from>
    <cdr:to>
      <cdr:x>0.52017</cdr:x>
      <cdr:y>0.90406</cdr:y>
    </cdr:to>
    <cdr:sp macro="" textlink="">
      <cdr:nvSpPr>
        <cdr:cNvPr id="112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789144" y="828661"/>
          <a:ext cx="1934" cy="42519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0.6939</cdr:x>
      <cdr:y>0.14719</cdr:y>
    </cdr:from>
    <cdr:to>
      <cdr:x>0.69502</cdr:x>
      <cdr:y>0.90508</cdr:y>
    </cdr:to>
    <cdr:sp macro="" textlink="">
      <cdr:nvSpPr>
        <cdr:cNvPr id="1126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91303" y="827199"/>
          <a:ext cx="10316" cy="42591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0.52327</cdr:x>
      <cdr:y>0.07356</cdr:y>
    </cdr:from>
    <cdr:to>
      <cdr:x>0.69155</cdr:x>
      <cdr:y>0.1472</cdr:y>
    </cdr:to>
    <cdr:grpSp>
      <cdr:nvGrpSpPr>
        <cdr:cNvPr id="11269" name="Group 5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816679" y="414230"/>
          <a:ext cx="1549011" cy="414680"/>
          <a:chOff x="5485726" y="658130"/>
          <a:chExt cx="1554087" cy="413837"/>
        </a:xfrm>
      </cdr:grpSpPr>
      <cdr:sp macro="" textlink="">
        <cdr:nvSpPr>
          <cdr:cNvPr id="11270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733593" y="658130"/>
            <a:ext cx="964818" cy="19809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22860" rIns="27432" bIns="0" anchor="t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SCOTLAND</a:t>
            </a:r>
            <a:endParaRPr lang="en-GB"/>
          </a:p>
        </cdr:txBody>
      </cdr:sp>
      <cdr:sp macro="" textlink="">
        <cdr:nvSpPr>
          <cdr:cNvPr id="11271" name="Line 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>
            <a:off x="5485726" y="785647"/>
            <a:ext cx="385492" cy="259221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11272" name="Line 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6641263" y="816269"/>
            <a:ext cx="398550" cy="25569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</cdr:x>
      <cdr:y>0.11175</cdr:y>
    </cdr:from>
    <cdr:to>
      <cdr:x>0.0715</cdr:x>
      <cdr:y>0.1855</cdr:y>
    </cdr:to>
    <cdr:sp macro="" textlink="">
      <cdr:nvSpPr>
        <cdr:cNvPr id="112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28007"/>
          <a:ext cx="658563" cy="414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Least</a:t>
          </a:r>
        </a:p>
        <a:p xmlns:a="http://schemas.openxmlformats.org/drawingml/2006/main"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deprived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0.859</cdr:y>
    </cdr:from>
    <cdr:to>
      <cdr:x>0.0715</cdr:x>
      <cdr:y>0.9345</cdr:y>
    </cdr:to>
    <cdr:sp macro="" textlink="">
      <cdr:nvSpPr>
        <cdr:cNvPr id="1127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827365"/>
          <a:ext cx="658563" cy="424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Most</a:t>
          </a:r>
        </a:p>
        <a:p xmlns:a="http://schemas.openxmlformats.org/drawingml/2006/main"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deprived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</cdr:y>
    </cdr:from>
    <cdr:to>
      <cdr:x>0.99</cdr:x>
      <cdr:y>0.0765</cdr:y>
    </cdr:to>
    <cdr:sp macro="" textlink="">
      <cdr:nvSpPr>
        <cdr:cNvPr id="112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9118568" cy="42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7: Life expectancy at birth, 95% confidence intervals for Scottish Index of Multiple Deprivation 2012 Deciles, </a:t>
          </a:r>
        </a:p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2011-2013 (Males and Females)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0.3115</cdr:x>
      <cdr:y>1</cdr:y>
    </cdr:to>
    <cdr:sp macro="" textlink="">
      <cdr:nvSpPr>
        <cdr:cNvPr id="1127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48348"/>
          <a:ext cx="2869125" cy="171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Ordered by lowest male life expectancy to highest</a:t>
          </a:r>
          <a:endParaRPr lang="en-GB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0.931</cdr:y>
    </cdr:from>
    <cdr:to>
      <cdr:x>0.049</cdr:x>
      <cdr:y>0.9695</cdr:y>
    </cdr:to>
    <cdr:sp macro="" textlink="">
      <cdr:nvSpPr>
        <cdr:cNvPr id="1187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31987"/>
          <a:ext cx="246385" cy="2163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0.10775</cdr:x>
      <cdr:y>0.05075</cdr:y>
    </cdr:from>
    <cdr:to>
      <cdr:x>0.92125</cdr:x>
      <cdr:y>0.08825</cdr:y>
    </cdr:to>
    <cdr:sp macro="" textlink="">
      <cdr:nvSpPr>
        <cdr:cNvPr id="118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2450" y="285202"/>
          <a:ext cx="7492884" cy="210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8: Life expectancy at birth in Scotland, 1991-1993 to 2011-2013, by Council area, Males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0.9625</cdr:y>
    </cdr:from>
    <cdr:to>
      <cdr:x>0.3665</cdr:x>
      <cdr:y>0.995</cdr:y>
    </cdr:to>
    <cdr:sp macro="" textlink="">
      <cdr:nvSpPr>
        <cdr:cNvPr id="1187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09009"/>
          <a:ext cx="3375712" cy="182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1991-1993</a:t>
          </a:r>
          <a:endParaRPr lang="en-GB" b="0"/>
        </a:p>
      </cdr:txBody>
    </cdr:sp>
  </cdr:relSizeAnchor>
  <cdr:relSizeAnchor xmlns:cdr="http://schemas.openxmlformats.org/drawingml/2006/chartDrawing">
    <cdr:from>
      <cdr:x>0.85453</cdr:x>
      <cdr:y>0.94501</cdr:y>
    </cdr:from>
    <cdr:to>
      <cdr:x>0.98728</cdr:x>
      <cdr:y>0.99196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70825" y="5346700"/>
          <a:ext cx="1222717" cy="265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lnSpc>
              <a:spcPts val="700"/>
            </a:lnSpc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0.932</cdr:y>
    </cdr:from>
    <cdr:to>
      <cdr:x>0.049</cdr:x>
      <cdr:y>0.9695</cdr:y>
    </cdr:to>
    <cdr:sp macro="" textlink="">
      <cdr:nvSpPr>
        <cdr:cNvPr id="1198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37607"/>
          <a:ext cx="246385" cy="21074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0.105</cdr:x>
      <cdr:y>0.05075</cdr:y>
    </cdr:from>
    <cdr:to>
      <cdr:x>0.937</cdr:x>
      <cdr:y>0.0885</cdr:y>
    </cdr:to>
    <cdr:sp macro="" textlink="">
      <cdr:nvSpPr>
        <cdr:cNvPr id="119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121" y="285202"/>
          <a:ext cx="766328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8: Life expectancy at birth in Scotland, 1991-1993 to 2011-2013, by Council area, Males (continued)</a:t>
          </a: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</cdr:x>
      <cdr:y>0.9675</cdr:y>
    </cdr:from>
    <cdr:to>
      <cdr:x>0.3665</cdr:x>
      <cdr:y>1</cdr:y>
    </cdr:to>
    <cdr:sp macro="" textlink="">
      <cdr:nvSpPr>
        <cdr:cNvPr id="119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37108"/>
          <a:ext cx="3375712" cy="182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1991-1993</a:t>
          </a:r>
          <a:endParaRPr lang="en-GB" b="0"/>
        </a:p>
      </cdr:txBody>
    </cdr:sp>
  </cdr:relSizeAnchor>
  <cdr:relSizeAnchor xmlns:cdr="http://schemas.openxmlformats.org/drawingml/2006/chartDrawing">
    <cdr:from>
      <cdr:x>0.6294</cdr:x>
      <cdr:y>0.96582</cdr:y>
    </cdr:from>
    <cdr:to>
      <cdr:x>0.9969</cdr:x>
      <cdr:y>0.99832</cdr:y>
    </cdr:to>
    <cdr:sp macro="" textlink="">
      <cdr:nvSpPr>
        <cdr:cNvPr id="119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177" y="5464445"/>
          <a:ext cx="3384923" cy="183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***Scotland figure included twice for comparison purposes</a:t>
          </a:r>
          <a:endParaRPr lang="en-GB" b="0"/>
        </a:p>
      </cdr:txBody>
    </cdr:sp>
  </cdr:relSizeAnchor>
  <cdr:relSizeAnchor xmlns:cdr="http://schemas.openxmlformats.org/drawingml/2006/chartDrawing">
    <cdr:from>
      <cdr:x>0.69941</cdr:x>
      <cdr:y>0.92985</cdr:y>
    </cdr:from>
    <cdr:to>
      <cdr:x>0.83216</cdr:x>
      <cdr:y>0.9768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2075" y="5260975"/>
          <a:ext cx="1222717" cy="265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lnSpc>
              <a:spcPts val="700"/>
            </a:lnSpc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3473" name="Rectangle 1"/>
        <xdr:cNvSpPr>
          <a:spLocks noChangeArrowheads="1"/>
        </xdr:cNvSpPr>
      </xdr:nvSpPr>
      <xdr:spPr bwMode="auto">
        <a:xfrm>
          <a:off x="66960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33474" name="Line 2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2334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33476" name="Line 4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33477" name="Line 5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373</xdr:row>
      <xdr:rowOff>0</xdr:rowOff>
    </xdr:from>
    <xdr:to>
      <xdr:col>4</xdr:col>
      <xdr:colOff>123825</xdr:colOff>
      <xdr:row>373</xdr:row>
      <xdr:rowOff>0</xdr:rowOff>
    </xdr:to>
    <xdr:sp macro="" textlink="">
      <xdr:nvSpPr>
        <xdr:cNvPr id="233478" name="Line 6"/>
        <xdr:cNvSpPr>
          <a:spLocks noChangeShapeType="1"/>
        </xdr:cNvSpPr>
      </xdr:nvSpPr>
      <xdr:spPr bwMode="auto">
        <a:xfrm>
          <a:off x="3314700" y="759333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303</xdr:row>
      <xdr:rowOff>114300</xdr:rowOff>
    </xdr:from>
    <xdr:to>
      <xdr:col>4</xdr:col>
      <xdr:colOff>123825</xdr:colOff>
      <xdr:row>304</xdr:row>
      <xdr:rowOff>66675</xdr:rowOff>
    </xdr:to>
    <xdr:sp macro="" textlink="">
      <xdr:nvSpPr>
        <xdr:cNvPr id="233479" name="Line 7"/>
        <xdr:cNvSpPr>
          <a:spLocks noChangeShapeType="1"/>
        </xdr:cNvSpPr>
      </xdr:nvSpPr>
      <xdr:spPr bwMode="auto">
        <a:xfrm>
          <a:off x="3314700" y="617982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281</xdr:row>
      <xdr:rowOff>114300</xdr:rowOff>
    </xdr:from>
    <xdr:to>
      <xdr:col>4</xdr:col>
      <xdr:colOff>123825</xdr:colOff>
      <xdr:row>282</xdr:row>
      <xdr:rowOff>66675</xdr:rowOff>
    </xdr:to>
    <xdr:sp macro="" textlink="">
      <xdr:nvSpPr>
        <xdr:cNvPr id="233480" name="Line 8"/>
        <xdr:cNvSpPr>
          <a:spLocks noChangeShapeType="1"/>
        </xdr:cNvSpPr>
      </xdr:nvSpPr>
      <xdr:spPr bwMode="auto">
        <a:xfrm>
          <a:off x="3314700" y="573405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707</xdr:row>
      <xdr:rowOff>0</xdr:rowOff>
    </xdr:from>
    <xdr:to>
      <xdr:col>4</xdr:col>
      <xdr:colOff>123825</xdr:colOff>
      <xdr:row>707</xdr:row>
      <xdr:rowOff>0</xdr:rowOff>
    </xdr:to>
    <xdr:sp macro="" textlink="">
      <xdr:nvSpPr>
        <xdr:cNvPr id="233481" name="Line 9"/>
        <xdr:cNvSpPr>
          <a:spLocks noChangeShapeType="1"/>
        </xdr:cNvSpPr>
      </xdr:nvSpPr>
      <xdr:spPr bwMode="auto">
        <a:xfrm>
          <a:off x="3314700" y="14334172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0.64335</cdr:x>
      <cdr:y>0.49913</cdr:y>
    </cdr:from>
    <cdr:to>
      <cdr:x>0.65358</cdr:x>
      <cdr:y>0.50348</cdr:y>
    </cdr:to>
    <cdr:sp macro="" textlink="">
      <cdr:nvSpPr>
        <cdr:cNvPr id="2344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27" y="369249"/>
          <a:ext cx="7498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0.48978</cdr:x>
      <cdr:y>0.4876</cdr:y>
    </cdr:from>
    <cdr:to>
      <cdr:x>0.50326</cdr:x>
      <cdr:y>0.49173</cdr:y>
    </cdr:to>
    <cdr:sp macro="" textlink="">
      <cdr:nvSpPr>
        <cdr:cNvPr id="2344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389" y="360794"/>
          <a:ext cx="9892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0.53872</cdr:x>
      <cdr:y>0.4913</cdr:y>
    </cdr:from>
    <cdr:to>
      <cdr:x>0.54742</cdr:x>
      <cdr:y>0.49587</cdr:y>
    </cdr:to>
    <cdr:sp macro="" textlink="">
      <cdr:nvSpPr>
        <cdr:cNvPr id="2344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8286" y="363506"/>
          <a:ext cx="6382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0.56939</cdr:x>
      <cdr:y>0.49543</cdr:y>
    </cdr:from>
    <cdr:to>
      <cdr:x>0.57614</cdr:x>
      <cdr:y>0.49913</cdr:y>
    </cdr:to>
    <cdr:sp macro="" textlink="">
      <cdr:nvSpPr>
        <cdr:cNvPr id="2345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782" y="366537"/>
          <a:ext cx="494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0.61442</cdr:x>
      <cdr:y>0.49826</cdr:y>
    </cdr:from>
    <cdr:to>
      <cdr:x>0.62204</cdr:x>
      <cdr:y>0.50152</cdr:y>
    </cdr:to>
    <cdr:sp macro="" textlink="">
      <cdr:nvSpPr>
        <cdr:cNvPr id="2345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808" y="36861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0.50566</cdr:x>
      <cdr:y>0.48891</cdr:y>
    </cdr:from>
    <cdr:to>
      <cdr:x>0.52088</cdr:x>
      <cdr:y>0.49304</cdr:y>
    </cdr:to>
    <cdr:sp macro="" textlink="">
      <cdr:nvSpPr>
        <cdr:cNvPr id="2345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36" y="361751"/>
          <a:ext cx="11168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0.66424</cdr:x>
      <cdr:y>0.5124</cdr:y>
    </cdr:from>
    <cdr:to>
      <cdr:x>0.74124</cdr:x>
      <cdr:y>0.51936</cdr:y>
    </cdr:to>
    <cdr:sp macro="" textlink="">
      <cdr:nvSpPr>
        <cdr:cNvPr id="2345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343" y="378981"/>
          <a:ext cx="56479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0.55264</cdr:x>
      <cdr:y>0.4913</cdr:y>
    </cdr:from>
    <cdr:to>
      <cdr:x>0.56243</cdr:x>
      <cdr:y>0.49543</cdr:y>
    </cdr:to>
    <cdr:sp macro="" textlink="">
      <cdr:nvSpPr>
        <cdr:cNvPr id="2345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497" y="363506"/>
          <a:ext cx="7180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0.65967</cdr:x>
      <cdr:y>0.50674</cdr:y>
    </cdr:from>
    <cdr:to>
      <cdr:x>0.66968</cdr:x>
      <cdr:y>0.51044</cdr:y>
    </cdr:to>
    <cdr:sp macro="" textlink="">
      <cdr:nvSpPr>
        <cdr:cNvPr id="2345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993" y="374833"/>
          <a:ext cx="7339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0.58027</cdr:x>
      <cdr:y>0.49304</cdr:y>
    </cdr:from>
    <cdr:to>
      <cdr:x>0.5931</cdr:x>
      <cdr:y>0.49739</cdr:y>
    </cdr:to>
    <cdr:sp macro="" textlink="">
      <cdr:nvSpPr>
        <cdr:cNvPr id="2345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759" y="364782"/>
          <a:ext cx="941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0.46171</cdr:x>
      <cdr:y>0.4839</cdr:y>
    </cdr:from>
    <cdr:to>
      <cdr:x>0.47259</cdr:x>
      <cdr:y>0.4876</cdr:y>
    </cdr:to>
    <cdr:sp macro="" textlink="">
      <cdr:nvSpPr>
        <cdr:cNvPr id="2345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08" y="358081"/>
          <a:ext cx="797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0.62486</cdr:x>
      <cdr:y>0.49913</cdr:y>
    </cdr:from>
    <cdr:to>
      <cdr:x>0.64161</cdr:x>
      <cdr:y>0.50348</cdr:y>
    </cdr:to>
    <cdr:sp macro="" textlink="">
      <cdr:nvSpPr>
        <cdr:cNvPr id="2345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466" y="369249"/>
          <a:ext cx="1228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0.4739</cdr:x>
      <cdr:y>0.48564</cdr:y>
    </cdr:from>
    <cdr:to>
      <cdr:x>0.48804</cdr:x>
      <cdr:y>0.48891</cdr:y>
    </cdr:to>
    <cdr:sp macro="" textlink="">
      <cdr:nvSpPr>
        <cdr:cNvPr id="2345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742" y="359358"/>
          <a:ext cx="1037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0.59789</cdr:x>
      <cdr:y>0.49543</cdr:y>
    </cdr:from>
    <cdr:to>
      <cdr:x>0.60898</cdr:x>
      <cdr:y>0.49913</cdr:y>
    </cdr:to>
    <cdr:sp macro="" textlink="">
      <cdr:nvSpPr>
        <cdr:cNvPr id="2345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682" y="366537"/>
          <a:ext cx="8137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0.52458</cdr:x>
      <cdr:y>0.48847</cdr:y>
    </cdr:from>
    <cdr:to>
      <cdr:x>0.53676</cdr:x>
      <cdr:y>0.4926</cdr:y>
    </cdr:to>
    <cdr:sp macro="" textlink="">
      <cdr:nvSpPr>
        <cdr:cNvPr id="2345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916" y="361432"/>
          <a:ext cx="893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234512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0.72449</cdr:x>
      <cdr:y>0.92984</cdr:y>
    </cdr:to>
    <cdr:sp macro="" textlink="">
      <cdr:nvSpPr>
        <cdr:cNvPr id="2345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54507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311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0.92925</cdr:y>
    </cdr:from>
    <cdr:to>
      <cdr:x>0.049</cdr:x>
      <cdr:y>0.9685</cdr:y>
    </cdr:to>
    <cdr:sp macro="" textlink="">
      <cdr:nvSpPr>
        <cdr:cNvPr id="1280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22153"/>
          <a:ext cx="246385" cy="2205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0.08687</cdr:x>
      <cdr:y>0.05387</cdr:y>
    </cdr:from>
    <cdr:to>
      <cdr:x>0.94726</cdr:x>
      <cdr:y>0.09259</cdr:y>
    </cdr:to>
    <cdr:sp macro="" textlink="">
      <cdr:nvSpPr>
        <cdr:cNvPr id="1280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101" y="304799"/>
          <a:ext cx="7924800" cy="219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9: Life expectancy at birth in Scotland, 1991-1993 to 2011-2013, by Council area, Females 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0.9655</cdr:y>
    </cdr:from>
    <cdr:to>
      <cdr:x>0.3675</cdr:x>
      <cdr:y>1</cdr:y>
    </cdr:to>
    <cdr:sp macro="" textlink="">
      <cdr:nvSpPr>
        <cdr:cNvPr id="1280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25869"/>
          <a:ext cx="3384923" cy="193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1991-1993</a:t>
          </a:r>
          <a:endParaRPr lang="en-GB" b="0"/>
        </a:p>
      </cdr:txBody>
    </cdr:sp>
  </cdr:relSizeAnchor>
  <cdr:relSizeAnchor xmlns:cdr="http://schemas.openxmlformats.org/drawingml/2006/chartDrawing">
    <cdr:from>
      <cdr:x>0.84936</cdr:x>
      <cdr:y>0.93659</cdr:y>
    </cdr:from>
    <cdr:to>
      <cdr:x>0.98286</cdr:x>
      <cdr:y>0.98387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3200" y="5299075"/>
          <a:ext cx="1229625" cy="267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0.93275</cdr:y>
    </cdr:from>
    <cdr:to>
      <cdr:x>0.049</cdr:x>
      <cdr:y>0.97025</cdr:y>
    </cdr:to>
    <cdr:sp macro="" textlink="">
      <cdr:nvSpPr>
        <cdr:cNvPr id="129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41822"/>
          <a:ext cx="246385" cy="2107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</cdr:x>
      <cdr:y>0.9675</cdr:y>
    </cdr:from>
    <cdr:to>
      <cdr:x>0.3675</cdr:x>
      <cdr:y>1</cdr:y>
    </cdr:to>
    <cdr:sp macro="" textlink="">
      <cdr:nvSpPr>
        <cdr:cNvPr id="129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37108"/>
          <a:ext cx="3384923" cy="182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1991-1993</a:t>
          </a:r>
          <a:endParaRPr lang="en-GB" b="0"/>
        </a:p>
      </cdr:txBody>
    </cdr:sp>
  </cdr:relSizeAnchor>
  <cdr:relSizeAnchor xmlns:cdr="http://schemas.openxmlformats.org/drawingml/2006/chartDrawing">
    <cdr:from>
      <cdr:x>0.62112</cdr:x>
      <cdr:y>0.9675</cdr:y>
    </cdr:from>
    <cdr:to>
      <cdr:x>0.98862</cdr:x>
      <cdr:y>1</cdr:y>
    </cdr:to>
    <cdr:sp macro="" textlink="">
      <cdr:nvSpPr>
        <cdr:cNvPr id="129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20977" y="5473970"/>
          <a:ext cx="3384923" cy="183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***Scotland figure included twice for comparison purposes</a:t>
          </a:r>
          <a:endParaRPr lang="en-GB" b="0"/>
        </a:p>
      </cdr:txBody>
    </cdr:sp>
  </cdr:relSizeAnchor>
  <cdr:relSizeAnchor xmlns:cdr="http://schemas.openxmlformats.org/drawingml/2006/chartDrawing">
    <cdr:from>
      <cdr:x>0.69528</cdr:x>
      <cdr:y>0.9248</cdr:y>
    </cdr:from>
    <cdr:to>
      <cdr:x>0.82878</cdr:x>
      <cdr:y>0.97208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3975" y="5232400"/>
          <a:ext cx="1229625" cy="267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0.09135</cdr:x>
      <cdr:y>0.04938</cdr:y>
    </cdr:from>
    <cdr:to>
      <cdr:x>0.94829</cdr:x>
      <cdr:y>0.08249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1375" y="279400"/>
          <a:ext cx="7893050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9: Life expectancy at birth in Scotland, 1991-1993 to 2011-2013, by Council area, Females (continued)</a:t>
          </a: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3713" name="Rectangle 1"/>
        <xdr:cNvSpPr>
          <a:spLocks noChangeArrowheads="1"/>
        </xdr:cNvSpPr>
      </xdr:nvSpPr>
      <xdr:spPr bwMode="auto">
        <a:xfrm>
          <a:off x="66960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4" name="Line 2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2437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6" name="Line 4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7" name="Line 5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8" name="Line 6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373</xdr:row>
      <xdr:rowOff>0</xdr:rowOff>
    </xdr:from>
    <xdr:to>
      <xdr:col>4</xdr:col>
      <xdr:colOff>123825</xdr:colOff>
      <xdr:row>373</xdr:row>
      <xdr:rowOff>0</xdr:rowOff>
    </xdr:to>
    <xdr:sp macro="" textlink="">
      <xdr:nvSpPr>
        <xdr:cNvPr id="243719" name="Line 7"/>
        <xdr:cNvSpPr>
          <a:spLocks noChangeShapeType="1"/>
        </xdr:cNvSpPr>
      </xdr:nvSpPr>
      <xdr:spPr bwMode="auto">
        <a:xfrm>
          <a:off x="3314700" y="759333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215</xdr:row>
      <xdr:rowOff>114300</xdr:rowOff>
    </xdr:from>
    <xdr:to>
      <xdr:col>4</xdr:col>
      <xdr:colOff>123825</xdr:colOff>
      <xdr:row>216</xdr:row>
      <xdr:rowOff>66675</xdr:rowOff>
    </xdr:to>
    <xdr:sp macro="" textlink="">
      <xdr:nvSpPr>
        <xdr:cNvPr id="243720" name="Line 8"/>
        <xdr:cNvSpPr>
          <a:spLocks noChangeShapeType="1"/>
        </xdr:cNvSpPr>
      </xdr:nvSpPr>
      <xdr:spPr bwMode="auto">
        <a:xfrm>
          <a:off x="3314700" y="439674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281</xdr:row>
      <xdr:rowOff>114300</xdr:rowOff>
    </xdr:from>
    <xdr:to>
      <xdr:col>4</xdr:col>
      <xdr:colOff>123825</xdr:colOff>
      <xdr:row>282</xdr:row>
      <xdr:rowOff>66675</xdr:rowOff>
    </xdr:to>
    <xdr:sp macro="" textlink="">
      <xdr:nvSpPr>
        <xdr:cNvPr id="243721" name="Line 9"/>
        <xdr:cNvSpPr>
          <a:spLocks noChangeShapeType="1"/>
        </xdr:cNvSpPr>
      </xdr:nvSpPr>
      <xdr:spPr bwMode="auto">
        <a:xfrm>
          <a:off x="3314700" y="573405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373</xdr:row>
      <xdr:rowOff>0</xdr:rowOff>
    </xdr:from>
    <xdr:to>
      <xdr:col>4</xdr:col>
      <xdr:colOff>123825</xdr:colOff>
      <xdr:row>373</xdr:row>
      <xdr:rowOff>0</xdr:rowOff>
    </xdr:to>
    <xdr:sp macro="" textlink="">
      <xdr:nvSpPr>
        <xdr:cNvPr id="243722" name="Line 10"/>
        <xdr:cNvSpPr>
          <a:spLocks noChangeShapeType="1"/>
        </xdr:cNvSpPr>
      </xdr:nvSpPr>
      <xdr:spPr bwMode="auto">
        <a:xfrm>
          <a:off x="3314700" y="759333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57150</xdr:colOff>
      <xdr:row>215</xdr:row>
      <xdr:rowOff>114300</xdr:rowOff>
    </xdr:from>
    <xdr:to>
      <xdr:col>15</xdr:col>
      <xdr:colOff>123825</xdr:colOff>
      <xdr:row>216</xdr:row>
      <xdr:rowOff>66675</xdr:rowOff>
    </xdr:to>
    <xdr:sp macro="" textlink="">
      <xdr:nvSpPr>
        <xdr:cNvPr id="243723" name="Line 11"/>
        <xdr:cNvSpPr>
          <a:spLocks noChangeShapeType="1"/>
        </xdr:cNvSpPr>
      </xdr:nvSpPr>
      <xdr:spPr bwMode="auto">
        <a:xfrm>
          <a:off x="9801225" y="439674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707</xdr:row>
      <xdr:rowOff>0</xdr:rowOff>
    </xdr:from>
    <xdr:to>
      <xdr:col>4</xdr:col>
      <xdr:colOff>123825</xdr:colOff>
      <xdr:row>707</xdr:row>
      <xdr:rowOff>0</xdr:rowOff>
    </xdr:to>
    <xdr:sp macro="" textlink="">
      <xdr:nvSpPr>
        <xdr:cNvPr id="243724" name="Line 12"/>
        <xdr:cNvSpPr>
          <a:spLocks noChangeShapeType="1"/>
        </xdr:cNvSpPr>
      </xdr:nvSpPr>
      <xdr:spPr bwMode="auto">
        <a:xfrm>
          <a:off x="3314700" y="14334172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391</xdr:row>
      <xdr:rowOff>114300</xdr:rowOff>
    </xdr:from>
    <xdr:to>
      <xdr:col>4</xdr:col>
      <xdr:colOff>123825</xdr:colOff>
      <xdr:row>392</xdr:row>
      <xdr:rowOff>66675</xdr:rowOff>
    </xdr:to>
    <xdr:sp macro="" textlink="">
      <xdr:nvSpPr>
        <xdr:cNvPr id="243725" name="Line 13"/>
        <xdr:cNvSpPr>
          <a:spLocks noChangeShapeType="1"/>
        </xdr:cNvSpPr>
      </xdr:nvSpPr>
      <xdr:spPr bwMode="auto">
        <a:xfrm>
          <a:off x="3314700" y="7960042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413</xdr:row>
      <xdr:rowOff>114300</xdr:rowOff>
    </xdr:from>
    <xdr:to>
      <xdr:col>4</xdr:col>
      <xdr:colOff>123825</xdr:colOff>
      <xdr:row>414</xdr:row>
      <xdr:rowOff>66675</xdr:rowOff>
    </xdr:to>
    <xdr:sp macro="" textlink="">
      <xdr:nvSpPr>
        <xdr:cNvPr id="243726" name="Line 14"/>
        <xdr:cNvSpPr>
          <a:spLocks noChangeShapeType="1"/>
        </xdr:cNvSpPr>
      </xdr:nvSpPr>
      <xdr:spPr bwMode="auto">
        <a:xfrm>
          <a:off x="3314700" y="8405812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0.64335</cdr:x>
      <cdr:y>0.49913</cdr:y>
    </cdr:from>
    <cdr:to>
      <cdr:x>0.65358</cdr:x>
      <cdr:y>0.50348</cdr:y>
    </cdr:to>
    <cdr:sp macro="" textlink="">
      <cdr:nvSpPr>
        <cdr:cNvPr id="2447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27" y="369249"/>
          <a:ext cx="7498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0.48978</cdr:x>
      <cdr:y>0.4876</cdr:y>
    </cdr:from>
    <cdr:to>
      <cdr:x>0.50326</cdr:x>
      <cdr:y>0.49173</cdr:y>
    </cdr:to>
    <cdr:sp macro="" textlink="">
      <cdr:nvSpPr>
        <cdr:cNvPr id="2447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389" y="360794"/>
          <a:ext cx="9892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0.53872</cdr:x>
      <cdr:y>0.4913</cdr:y>
    </cdr:from>
    <cdr:to>
      <cdr:x>0.54742</cdr:x>
      <cdr:y>0.49587</cdr:y>
    </cdr:to>
    <cdr:sp macro="" textlink="">
      <cdr:nvSpPr>
        <cdr:cNvPr id="2447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8286" y="363506"/>
          <a:ext cx="6382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0.56939</cdr:x>
      <cdr:y>0.49543</cdr:y>
    </cdr:from>
    <cdr:to>
      <cdr:x>0.57614</cdr:x>
      <cdr:y>0.49913</cdr:y>
    </cdr:to>
    <cdr:sp macro="" textlink="">
      <cdr:nvSpPr>
        <cdr:cNvPr id="2447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782" y="366537"/>
          <a:ext cx="494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0.61442</cdr:x>
      <cdr:y>0.49826</cdr:y>
    </cdr:from>
    <cdr:to>
      <cdr:x>0.62204</cdr:x>
      <cdr:y>0.50152</cdr:y>
    </cdr:to>
    <cdr:sp macro="" textlink="">
      <cdr:nvSpPr>
        <cdr:cNvPr id="2447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808" y="36861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0.50566</cdr:x>
      <cdr:y>0.48891</cdr:y>
    </cdr:from>
    <cdr:to>
      <cdr:x>0.52088</cdr:x>
      <cdr:y>0.49304</cdr:y>
    </cdr:to>
    <cdr:sp macro="" textlink="">
      <cdr:nvSpPr>
        <cdr:cNvPr id="2447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36" y="361751"/>
          <a:ext cx="11168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0.66424</cdr:x>
      <cdr:y>0.5124</cdr:y>
    </cdr:from>
    <cdr:to>
      <cdr:x>0.74124</cdr:x>
      <cdr:y>0.51936</cdr:y>
    </cdr:to>
    <cdr:sp macro="" textlink="">
      <cdr:nvSpPr>
        <cdr:cNvPr id="2447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343" y="378981"/>
          <a:ext cx="56479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0.55264</cdr:x>
      <cdr:y>0.4913</cdr:y>
    </cdr:from>
    <cdr:to>
      <cdr:x>0.56243</cdr:x>
      <cdr:y>0.49543</cdr:y>
    </cdr:to>
    <cdr:sp macro="" textlink="">
      <cdr:nvSpPr>
        <cdr:cNvPr id="2447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497" y="363506"/>
          <a:ext cx="7180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0.65967</cdr:x>
      <cdr:y>0.50674</cdr:y>
    </cdr:from>
    <cdr:to>
      <cdr:x>0.66968</cdr:x>
      <cdr:y>0.51044</cdr:y>
    </cdr:to>
    <cdr:sp macro="" textlink="">
      <cdr:nvSpPr>
        <cdr:cNvPr id="2447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993" y="374833"/>
          <a:ext cx="7339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0.58027</cdr:x>
      <cdr:y>0.49304</cdr:y>
    </cdr:from>
    <cdr:to>
      <cdr:x>0.5931</cdr:x>
      <cdr:y>0.49739</cdr:y>
    </cdr:to>
    <cdr:sp macro="" textlink="">
      <cdr:nvSpPr>
        <cdr:cNvPr id="24474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759" y="364782"/>
          <a:ext cx="941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0.46171</cdr:x>
      <cdr:y>0.4839</cdr:y>
    </cdr:from>
    <cdr:to>
      <cdr:x>0.47259</cdr:x>
      <cdr:y>0.4876</cdr:y>
    </cdr:to>
    <cdr:sp macro="" textlink="">
      <cdr:nvSpPr>
        <cdr:cNvPr id="24474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08" y="358081"/>
          <a:ext cx="797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0.62486</cdr:x>
      <cdr:y>0.49913</cdr:y>
    </cdr:from>
    <cdr:to>
      <cdr:x>0.64161</cdr:x>
      <cdr:y>0.50348</cdr:y>
    </cdr:to>
    <cdr:sp macro="" textlink="">
      <cdr:nvSpPr>
        <cdr:cNvPr id="24474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466" y="369249"/>
          <a:ext cx="1228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0.4739</cdr:x>
      <cdr:y>0.48564</cdr:y>
    </cdr:from>
    <cdr:to>
      <cdr:x>0.48804</cdr:x>
      <cdr:y>0.48891</cdr:y>
    </cdr:to>
    <cdr:sp macro="" textlink="">
      <cdr:nvSpPr>
        <cdr:cNvPr id="24474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742" y="359358"/>
          <a:ext cx="1037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0.59789</cdr:x>
      <cdr:y>0.49543</cdr:y>
    </cdr:from>
    <cdr:to>
      <cdr:x>0.60898</cdr:x>
      <cdr:y>0.49913</cdr:y>
    </cdr:to>
    <cdr:sp macro="" textlink="">
      <cdr:nvSpPr>
        <cdr:cNvPr id="24475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682" y="366537"/>
          <a:ext cx="8137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0.52458</cdr:x>
      <cdr:y>0.48847</cdr:y>
    </cdr:from>
    <cdr:to>
      <cdr:x>0.53676</cdr:x>
      <cdr:y>0.4926</cdr:y>
    </cdr:to>
    <cdr:sp macro="" textlink="">
      <cdr:nvSpPr>
        <cdr:cNvPr id="24475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916" y="361432"/>
          <a:ext cx="893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244752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0.72449</cdr:x>
      <cdr:y>0.92984</cdr:y>
    </cdr:to>
    <cdr:sp macro="" textlink="">
      <cdr:nvSpPr>
        <cdr:cNvPr id="2447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54507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0.93325</cdr:y>
    </cdr:from>
    <cdr:to>
      <cdr:x>0.049</cdr:x>
      <cdr:y>0.97025</cdr:y>
    </cdr:to>
    <cdr:sp macro="" textlink="">
      <cdr:nvSpPr>
        <cdr:cNvPr id="136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44632"/>
          <a:ext cx="246385" cy="2079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0.12475</cdr:x>
      <cdr:y>0.03305</cdr:y>
    </cdr:from>
    <cdr:to>
      <cdr:x>0.9155</cdr:x>
      <cdr:y>0.07155</cdr:y>
    </cdr:to>
    <cdr:sp macro="" textlink="">
      <cdr:nvSpPr>
        <cdr:cNvPr id="136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032" y="185738"/>
          <a:ext cx="7283341" cy="216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10: Lfe expectancy at birth in Scotland, 2000-2002 to 2011-2013, by NHS Board area</a:t>
          </a:r>
          <a:r>
            <a:rPr lang="en-GB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, Males</a:t>
          </a:r>
          <a:endParaRPr lang="en-GB"/>
        </a:p>
      </cdr:txBody>
    </cdr:sp>
  </cdr:relSizeAnchor>
  <cdr:relSizeAnchor xmlns:cdr="http://schemas.openxmlformats.org/drawingml/2006/chartDrawing">
    <cdr:from>
      <cdr:x>0.02792</cdr:x>
      <cdr:y>0.95394</cdr:y>
    </cdr:from>
    <cdr:to>
      <cdr:x>0.39542</cdr:x>
      <cdr:y>0.98644</cdr:y>
    </cdr:to>
    <cdr:sp macro="" textlink="">
      <cdr:nvSpPr>
        <cdr:cNvPr id="136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191" y="5360904"/>
          <a:ext cx="3384923" cy="182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2000-2002</a:t>
          </a:r>
          <a:endParaRPr lang="en-GB" b="0"/>
        </a:p>
      </cdr:txBody>
    </cdr:sp>
  </cdr:relSizeAnchor>
  <cdr:relSizeAnchor xmlns:cdr="http://schemas.openxmlformats.org/drawingml/2006/chartDrawing">
    <cdr:from>
      <cdr:x>0.02378</cdr:x>
      <cdr:y>0.89153</cdr:y>
    </cdr:from>
    <cdr:to>
      <cdr:x>0.30403</cdr:x>
      <cdr:y>0.95254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030" y="5010150"/>
          <a:ext cx="2581292" cy="342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1) 2014 NHS</a:t>
          </a:r>
          <a:r>
            <a:rPr lang="en-GB" sz="800" b="0" baseline="0">
              <a:latin typeface="Arial" pitchFamily="34" charset="0"/>
              <a:cs typeface="Arial" pitchFamily="34" charset="0"/>
            </a:rPr>
            <a:t> Board areas.</a:t>
          </a: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0.8504</cdr:x>
      <cdr:y>0.93659</cdr:y>
    </cdr:from>
    <cdr:to>
      <cdr:x>0.9839</cdr:x>
      <cdr:y>0.98387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2725" y="5299075"/>
          <a:ext cx="1229625" cy="267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7217" name="Rectangle 1"/>
        <xdr:cNvSpPr>
          <a:spLocks noChangeArrowheads="1"/>
        </xdr:cNvSpPr>
      </xdr:nvSpPr>
      <xdr:spPr bwMode="auto">
        <a:xfrm>
          <a:off x="66960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137218" name="Line 2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137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61</xdr:row>
      <xdr:rowOff>114300</xdr:rowOff>
    </xdr:from>
    <xdr:to>
      <xdr:col>4</xdr:col>
      <xdr:colOff>123825</xdr:colOff>
      <xdr:row>62</xdr:row>
      <xdr:rowOff>66675</xdr:rowOff>
    </xdr:to>
    <xdr:sp macro="" textlink="">
      <xdr:nvSpPr>
        <xdr:cNvPr id="137220" name="Line 4"/>
        <xdr:cNvSpPr>
          <a:spLocks noChangeShapeType="1"/>
        </xdr:cNvSpPr>
      </xdr:nvSpPr>
      <xdr:spPr bwMode="auto">
        <a:xfrm>
          <a:off x="3314700" y="119634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0.65119</cdr:x>
      <cdr:y>0.49913</cdr:y>
    </cdr:from>
    <cdr:to>
      <cdr:x>0.66163</cdr:x>
      <cdr:y>0.50348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770" y="369249"/>
          <a:ext cx="7659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0.49173</cdr:x>
      <cdr:y>0.4876</cdr:y>
    </cdr:from>
    <cdr:to>
      <cdr:x>0.50566</cdr:x>
      <cdr:y>0.49173</cdr:y>
    </cdr:to>
    <cdr:sp macro="" textlink="">
      <cdr:nvSpPr>
        <cdr:cNvPr id="138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25" y="360794"/>
          <a:ext cx="10211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0.54242</cdr:x>
      <cdr:y>0.4913</cdr:y>
    </cdr:from>
    <cdr:to>
      <cdr:x>0.55156</cdr:x>
      <cdr:y>0.49587</cdr:y>
    </cdr:to>
    <cdr:sp macro="" textlink="">
      <cdr:nvSpPr>
        <cdr:cNvPr id="138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400999" y="363506"/>
          <a:ext cx="6700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0.5744</cdr:x>
      <cdr:y>0.49543</cdr:y>
    </cdr:from>
    <cdr:to>
      <cdr:x>0.58136</cdr:x>
      <cdr:y>0.49913</cdr:y>
    </cdr:to>
    <cdr:sp macro="" textlink="">
      <cdr:nvSpPr>
        <cdr:cNvPr id="1382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451" y="366537"/>
          <a:ext cx="510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0.62095</cdr:x>
      <cdr:y>0.49826</cdr:y>
    </cdr:from>
    <cdr:to>
      <cdr:x>0.629</cdr:x>
      <cdr:y>0.50152</cdr:y>
    </cdr:to>
    <cdr:sp macro="" textlink="">
      <cdr:nvSpPr>
        <cdr:cNvPr id="1382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594" y="368611"/>
          <a:ext cx="5903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0.50805</cdr:x>
      <cdr:y>0.48891</cdr:y>
    </cdr:from>
    <cdr:to>
      <cdr:x>0.52393</cdr:x>
      <cdr:y>0.49304</cdr:y>
    </cdr:to>
    <cdr:sp macro="" textlink="">
      <cdr:nvSpPr>
        <cdr:cNvPr id="1382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791" y="361751"/>
          <a:ext cx="11646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0.67294</cdr:x>
      <cdr:y>0.5124</cdr:y>
    </cdr:from>
    <cdr:to>
      <cdr:x>0.75277</cdr:x>
      <cdr:y>0.51936</cdr:y>
    </cdr:to>
    <cdr:sp macro="" textlink="">
      <cdr:nvSpPr>
        <cdr:cNvPr id="13824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725" y="378981"/>
          <a:ext cx="58552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0.55678</cdr:x>
      <cdr:y>0.4913</cdr:y>
    </cdr:from>
    <cdr:to>
      <cdr:x>0.567</cdr:x>
      <cdr:y>0.49543</cdr:y>
    </cdr:to>
    <cdr:sp macro="" textlink="">
      <cdr:nvSpPr>
        <cdr:cNvPr id="1382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528" y="363506"/>
          <a:ext cx="7499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0.66794</cdr:x>
      <cdr:y>0.50674</cdr:y>
    </cdr:from>
    <cdr:to>
      <cdr:x>0.67859</cdr:x>
      <cdr:y>0.51044</cdr:y>
    </cdr:to>
    <cdr:sp macro="" textlink="">
      <cdr:nvSpPr>
        <cdr:cNvPr id="1382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055" y="374833"/>
          <a:ext cx="7818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0.58571</cdr:x>
      <cdr:y>0.49304</cdr:y>
    </cdr:from>
    <cdr:to>
      <cdr:x>0.59898</cdr:x>
      <cdr:y>0.49739</cdr:y>
    </cdr:to>
    <cdr:sp macro="" textlink="">
      <cdr:nvSpPr>
        <cdr:cNvPr id="13825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748" y="364782"/>
          <a:ext cx="9732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0.46258</cdr:x>
      <cdr:y>0.4839</cdr:y>
    </cdr:from>
    <cdr:to>
      <cdr:x>0.47368</cdr:x>
      <cdr:y>0.4876</cdr:y>
    </cdr:to>
    <cdr:sp macro="" textlink="">
      <cdr:nvSpPr>
        <cdr:cNvPr id="1382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446" y="358081"/>
          <a:ext cx="813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0.63182</cdr:x>
      <cdr:y>0.49913</cdr:y>
    </cdr:from>
    <cdr:to>
      <cdr:x>0.64944</cdr:x>
      <cdr:y>0.50348</cdr:y>
    </cdr:to>
    <cdr:sp macro="" textlink="">
      <cdr:nvSpPr>
        <cdr:cNvPr id="13825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571" y="369249"/>
          <a:ext cx="1292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0.4752</cdr:x>
      <cdr:y>0.48564</cdr:y>
    </cdr:from>
    <cdr:to>
      <cdr:x>0.48978</cdr:x>
      <cdr:y>0.48891</cdr:y>
    </cdr:to>
    <cdr:sp macro="" textlink="">
      <cdr:nvSpPr>
        <cdr:cNvPr id="1382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359358"/>
          <a:ext cx="10689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0.60376</cdr:x>
      <cdr:y>0.49543</cdr:y>
    </cdr:from>
    <cdr:to>
      <cdr:x>0.61551</cdr:x>
      <cdr:y>0.49913</cdr:y>
    </cdr:to>
    <cdr:sp macro="" textlink="">
      <cdr:nvSpPr>
        <cdr:cNvPr id="1382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990" y="366537"/>
          <a:ext cx="8615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0.52784</cdr:x>
      <cdr:y>0.48847</cdr:y>
    </cdr:from>
    <cdr:to>
      <cdr:x>0.54046</cdr:x>
      <cdr:y>0.4926</cdr:y>
    </cdr:to>
    <cdr:sp macro="" textlink="">
      <cdr:nvSpPr>
        <cdr:cNvPr id="1382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309" y="361432"/>
          <a:ext cx="925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138256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0.73537</cdr:x>
      <cdr:y>0.92984</cdr:y>
    </cdr:to>
    <cdr:sp macro="" textlink="">
      <cdr:nvSpPr>
        <cdr:cNvPr id="13825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62484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0.13925</cdr:x>
      <cdr:y>0.01025</cdr:y>
    </cdr:from>
    <cdr:to>
      <cdr:x>0.88575</cdr:x>
      <cdr:y>0.05225</cdr:y>
    </cdr:to>
    <cdr:sp macro="" textlink="">
      <cdr:nvSpPr>
        <cdr:cNvPr id="2314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2586" y="57602"/>
          <a:ext cx="6875769" cy="236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1a: Life expectancy at birth in Council areas, Scotland, 1991-1993 to 2011- 2013:</a:t>
          </a:r>
          <a:endParaRPr lang="en-GB"/>
        </a:p>
      </cdr:txBody>
    </cdr:sp>
  </cdr:relSizeAnchor>
  <cdr:relSizeAnchor xmlns:cdr="http://schemas.openxmlformats.org/drawingml/2006/chartDrawing">
    <cdr:from>
      <cdr:x>0.2615</cdr:x>
      <cdr:y>0.0525</cdr:y>
    </cdr:from>
    <cdr:to>
      <cdr:x>0.738</cdr:x>
      <cdr:y>0.115</cdr:y>
    </cdr:to>
    <cdr:sp macro="" textlink="'Fig 1a chart data'!$C$1">
      <cdr:nvSpPr>
        <cdr:cNvPr id="23142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08592" y="295037"/>
          <a:ext cx="4388886" cy="351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AFED55E-441A-476C-AF05-56F8537E230B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SCOTLAND</a:t>
          </a:fld>
          <a:endParaRPr lang="en-GB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0.93325</cdr:y>
    </cdr:from>
    <cdr:to>
      <cdr:x>0.049</cdr:x>
      <cdr:y>0.97025</cdr:y>
    </cdr:to>
    <cdr:sp macro="" textlink="">
      <cdr:nvSpPr>
        <cdr:cNvPr id="139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44632"/>
          <a:ext cx="246385" cy="2079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0.0965</cdr:x>
      <cdr:y>0.03475</cdr:y>
    </cdr:from>
    <cdr:to>
      <cdr:x>0.969</cdr:x>
      <cdr:y>0.07325</cdr:y>
    </cdr:to>
    <cdr:sp macro="" textlink="">
      <cdr:nvSpPr>
        <cdr:cNvPr id="139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8830" y="195263"/>
          <a:ext cx="8036314" cy="216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11: Life expectancy at birth in Scotland, 2000-2002 to 2011-2013, by NHS Board area</a:t>
          </a:r>
          <a:r>
            <a:rPr lang="en-GB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, Females</a:t>
          </a:r>
          <a:endParaRPr lang="en-GB"/>
        </a:p>
      </cdr:txBody>
    </cdr:sp>
  </cdr:relSizeAnchor>
  <cdr:relSizeAnchor xmlns:cdr="http://schemas.openxmlformats.org/drawingml/2006/chartDrawing">
    <cdr:from>
      <cdr:x>0.00207</cdr:x>
      <cdr:y>0.94716</cdr:y>
    </cdr:from>
    <cdr:to>
      <cdr:x>0.34953</cdr:x>
      <cdr:y>0.98314</cdr:y>
    </cdr:to>
    <cdr:sp macro="" textlink="">
      <cdr:nvSpPr>
        <cdr:cNvPr id="1392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67" y="5349867"/>
          <a:ext cx="3200383" cy="203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2000-2002</a:t>
          </a:r>
          <a:endParaRPr lang="en-GB" b="0"/>
        </a:p>
      </cdr:txBody>
    </cdr:sp>
  </cdr:relSizeAnchor>
  <cdr:relSizeAnchor xmlns:cdr="http://schemas.openxmlformats.org/drawingml/2006/chartDrawing">
    <cdr:from>
      <cdr:x>0.02379</cdr:x>
      <cdr:y>0.89713</cdr:y>
    </cdr:from>
    <cdr:to>
      <cdr:x>0.34643</cdr:x>
      <cdr:y>0.94323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2" y="5067299"/>
          <a:ext cx="2971732" cy="26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2014 NHS Board areas.</a:t>
          </a:r>
          <a:endParaRPr lang="en-GB" b="0"/>
        </a:p>
      </cdr:txBody>
    </cdr:sp>
  </cdr:relSizeAnchor>
  <cdr:relSizeAnchor xmlns:cdr="http://schemas.openxmlformats.org/drawingml/2006/chartDrawing">
    <cdr:from>
      <cdr:x>0.84936</cdr:x>
      <cdr:y>0.92817</cdr:y>
    </cdr:from>
    <cdr:to>
      <cdr:x>0.98286</cdr:x>
      <cdr:y>0.97545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3200" y="5251450"/>
          <a:ext cx="1229625" cy="267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124</xdr:row>
      <xdr:rowOff>104775</xdr:rowOff>
    </xdr:from>
    <xdr:to>
      <xdr:col>6</xdr:col>
      <xdr:colOff>0</xdr:colOff>
      <xdr:row>126</xdr:row>
      <xdr:rowOff>0</xdr:rowOff>
    </xdr:to>
    <xdr:sp macro="" textlink="">
      <xdr:nvSpPr>
        <xdr:cNvPr id="140289" name="Rectangle 1"/>
        <xdr:cNvSpPr>
          <a:spLocks noChangeArrowheads="1"/>
        </xdr:cNvSpPr>
      </xdr:nvSpPr>
      <xdr:spPr bwMode="auto">
        <a:xfrm>
          <a:off x="4324350" y="24069675"/>
          <a:ext cx="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123</xdr:row>
      <xdr:rowOff>114300</xdr:rowOff>
    </xdr:from>
    <xdr:to>
      <xdr:col>4</xdr:col>
      <xdr:colOff>123825</xdr:colOff>
      <xdr:row>124</xdr:row>
      <xdr:rowOff>66675</xdr:rowOff>
    </xdr:to>
    <xdr:sp macro="" textlink="">
      <xdr:nvSpPr>
        <xdr:cNvPr id="140290" name="Line 2"/>
        <xdr:cNvSpPr>
          <a:spLocks noChangeShapeType="1"/>
        </xdr:cNvSpPr>
      </xdr:nvSpPr>
      <xdr:spPr bwMode="auto">
        <a:xfrm>
          <a:off x="3257550" y="238887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 macro="">
      <xdr:nvGraphicFramePr>
        <xdr:cNvPr id="1402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0.63269</cdr:x>
      <cdr:y>0.49935</cdr:y>
    </cdr:from>
    <cdr:to>
      <cdr:x>0.64248</cdr:x>
      <cdr:y>0.5037</cdr:y>
    </cdr:to>
    <cdr:sp macro="" textlink="">
      <cdr:nvSpPr>
        <cdr:cNvPr id="141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209" y="369409"/>
          <a:ext cx="7180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0.48738</cdr:x>
      <cdr:y>0.48782</cdr:y>
    </cdr:from>
    <cdr:to>
      <cdr:x>0.50022</cdr:x>
      <cdr:y>0.49195</cdr:y>
    </cdr:to>
    <cdr:sp macro="" textlink="">
      <cdr:nvSpPr>
        <cdr:cNvPr id="141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634" y="360953"/>
          <a:ext cx="9413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0.53372</cdr:x>
      <cdr:y>0.49152</cdr:y>
    </cdr:from>
    <cdr:to>
      <cdr:x>0.54198</cdr:x>
      <cdr:y>0.49608</cdr:y>
    </cdr:to>
    <cdr:sp macro="" textlink="">
      <cdr:nvSpPr>
        <cdr:cNvPr id="141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4617" y="363665"/>
          <a:ext cx="6062" cy="335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0.56265</cdr:x>
      <cdr:y>0.49565</cdr:y>
    </cdr:from>
    <cdr:to>
      <cdr:x>0.56918</cdr:x>
      <cdr:y>0.49935</cdr:y>
    </cdr:to>
    <cdr:sp macro="" textlink="">
      <cdr:nvSpPr>
        <cdr:cNvPr id="1413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836" y="366697"/>
          <a:ext cx="478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0.60529</cdr:x>
      <cdr:y>0.49848</cdr:y>
    </cdr:from>
    <cdr:to>
      <cdr:x>0.6129</cdr:x>
      <cdr:y>0.50174</cdr:y>
    </cdr:to>
    <cdr:sp macro="" textlink="">
      <cdr:nvSpPr>
        <cdr:cNvPr id="1413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107" y="36877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0.50239</cdr:x>
      <cdr:y>0.48912</cdr:y>
    </cdr:from>
    <cdr:to>
      <cdr:x>0.51675</cdr:x>
      <cdr:y>0.49326</cdr:y>
    </cdr:to>
    <cdr:sp macro="" textlink="">
      <cdr:nvSpPr>
        <cdr:cNvPr id="1413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642" y="361910"/>
          <a:ext cx="10530" cy="30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0.65271</cdr:x>
      <cdr:y>0.51262</cdr:y>
    </cdr:from>
    <cdr:to>
      <cdr:x>0.7258</cdr:x>
      <cdr:y>0.51958</cdr:y>
    </cdr:to>
    <cdr:sp macro="" textlink="">
      <cdr:nvSpPr>
        <cdr:cNvPr id="14131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887" y="379141"/>
          <a:ext cx="53607" cy="51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0.54655</cdr:x>
      <cdr:y>0.49152</cdr:y>
    </cdr:from>
    <cdr:to>
      <cdr:x>0.55591</cdr:x>
      <cdr:y>0.49565</cdr:y>
    </cdr:to>
    <cdr:sp macro="" textlink="">
      <cdr:nvSpPr>
        <cdr:cNvPr id="14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030" y="363665"/>
          <a:ext cx="6860" cy="30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0.64814</cdr:x>
      <cdr:y>0.50696</cdr:y>
    </cdr:from>
    <cdr:to>
      <cdr:x>0.65793</cdr:x>
      <cdr:y>0.51066</cdr:y>
    </cdr:to>
    <cdr:sp macro="" textlink="">
      <cdr:nvSpPr>
        <cdr:cNvPr id="14132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537" y="374993"/>
          <a:ext cx="7179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0.57287</cdr:x>
      <cdr:y>0.49326</cdr:y>
    </cdr:from>
    <cdr:to>
      <cdr:x>0.58527</cdr:x>
      <cdr:y>0.49761</cdr:y>
    </cdr:to>
    <cdr:sp macro="" textlink="">
      <cdr:nvSpPr>
        <cdr:cNvPr id="14132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335" y="364942"/>
          <a:ext cx="909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0.46063</cdr:x>
      <cdr:y>0.4839</cdr:y>
    </cdr:from>
    <cdr:to>
      <cdr:x>0.47085</cdr:x>
      <cdr:y>0.48782</cdr:y>
    </cdr:to>
    <cdr:sp macro="" textlink="">
      <cdr:nvSpPr>
        <cdr:cNvPr id="14132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010" y="358081"/>
          <a:ext cx="7499" cy="28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0.61507</cdr:x>
      <cdr:y>0.49935</cdr:y>
    </cdr:from>
    <cdr:to>
      <cdr:x>0.63117</cdr:x>
      <cdr:y>0.5037</cdr:y>
    </cdr:to>
    <cdr:sp macro="" textlink="">
      <cdr:nvSpPr>
        <cdr:cNvPr id="14132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286" y="369409"/>
          <a:ext cx="11806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0.47194</cdr:x>
      <cdr:y>0.48586</cdr:y>
    </cdr:from>
    <cdr:to>
      <cdr:x>0.48586</cdr:x>
      <cdr:y>0.48912</cdr:y>
    </cdr:to>
    <cdr:sp macro="" textlink="">
      <cdr:nvSpPr>
        <cdr:cNvPr id="14132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306" y="359517"/>
          <a:ext cx="1021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0.58984</cdr:x>
      <cdr:y>0.49565</cdr:y>
    </cdr:from>
    <cdr:to>
      <cdr:x>0.60028</cdr:x>
      <cdr:y>0.49935</cdr:y>
    </cdr:to>
    <cdr:sp macro="" textlink="">
      <cdr:nvSpPr>
        <cdr:cNvPr id="1413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779" y="366697"/>
          <a:ext cx="7658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0.52023</cdr:x>
      <cdr:y>0.48869</cdr:y>
    </cdr:from>
    <cdr:to>
      <cdr:x>0.53154</cdr:x>
      <cdr:y>0.49282</cdr:y>
    </cdr:to>
    <cdr:sp macro="" textlink="">
      <cdr:nvSpPr>
        <cdr:cNvPr id="141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725" y="361591"/>
          <a:ext cx="8296" cy="30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0.19415</cdr:x>
      <cdr:y>0.85436</cdr:y>
    </cdr:from>
    <cdr:to>
      <cdr:x>0.3399</cdr:x>
      <cdr:y>0.8983</cdr:y>
    </cdr:to>
    <cdr:sp macro="" textlink="">
      <cdr:nvSpPr>
        <cdr:cNvPr id="141328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569" y="629784"/>
          <a:ext cx="106894" cy="3222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0.24201</cdr:x>
      <cdr:y>0.70405</cdr:y>
    </cdr:from>
    <cdr:to>
      <cdr:x>0.70948</cdr:x>
      <cdr:y>0.92963</cdr:y>
    </cdr:to>
    <cdr:sp macro="" textlink="">
      <cdr:nvSpPr>
        <cdr:cNvPr id="14132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669" y="519540"/>
          <a:ext cx="342859" cy="1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311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0.14497</cdr:x>
      <cdr:y>0.00864</cdr:y>
    </cdr:from>
    <cdr:to>
      <cdr:x>0.89072</cdr:x>
      <cdr:y>0.05089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4414" y="48463"/>
          <a:ext cx="6864599" cy="236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1b:  Life expectancy at birth in NHS Board areas, Scotland, 2000-2002 to 2011- 2013:</a:t>
          </a:r>
          <a:endParaRPr lang="en-GB"/>
        </a:p>
      </cdr:txBody>
    </cdr:sp>
  </cdr:relSizeAnchor>
  <cdr:relSizeAnchor xmlns:cdr="http://schemas.openxmlformats.org/drawingml/2006/chartDrawing">
    <cdr:from>
      <cdr:x>0.2625</cdr:x>
      <cdr:y>0.0525</cdr:y>
    </cdr:from>
    <cdr:to>
      <cdr:x>0.73825</cdr:x>
      <cdr:y>0.11525</cdr:y>
    </cdr:to>
    <cdr:sp macro="" textlink="'Fig 1b chart data'!$C$1">
      <cdr:nvSpPr>
        <cdr:cNvPr id="288770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17802" y="295037"/>
          <a:ext cx="4381979" cy="352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57A82F2-21C1-4AE3-834B-FCFB1AB3F3D2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SCOTLAND</a:t>
          </a:fld>
          <a:endParaRPr lang="en-GB"/>
        </a:p>
      </cdr:txBody>
    </cdr:sp>
  </cdr:relSizeAnchor>
  <cdr:relSizeAnchor xmlns:cdr="http://schemas.openxmlformats.org/drawingml/2006/chartDrawing">
    <cdr:from>
      <cdr:x>0.00414</cdr:x>
      <cdr:y>0.89209</cdr:y>
    </cdr:from>
    <cdr:to>
      <cdr:x>0.41589</cdr:x>
      <cdr:y>0.94659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0" y="5013325"/>
          <a:ext cx="3792496" cy="306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1) 2014 NHS Board areas.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311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0.00425</cdr:x>
      <cdr:y>0.01025</cdr:y>
    </cdr:from>
    <cdr:to>
      <cdr:x>0.9885</cdr:x>
      <cdr:y>0.05225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45" y="57602"/>
          <a:ext cx="9065607" cy="236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1c:  Life expectancy at birth in Community Health Partnership areas, Scotland, 2001-2003 to 2011- 2013:</a:t>
          </a:r>
          <a:endParaRPr lang="en-GB"/>
        </a:p>
      </cdr:txBody>
    </cdr:sp>
  </cdr:relSizeAnchor>
  <cdr:relSizeAnchor xmlns:cdr="http://schemas.openxmlformats.org/drawingml/2006/chartDrawing">
    <cdr:from>
      <cdr:x>0.20812</cdr:x>
      <cdr:y>0.07961</cdr:y>
    </cdr:from>
    <cdr:to>
      <cdr:x>0.75337</cdr:x>
      <cdr:y>0.12211</cdr:y>
    </cdr:to>
    <cdr:sp macro="" textlink="'Fig 1c chart data'!$C$1">
      <cdr:nvSpPr>
        <cdr:cNvPr id="6041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916961" y="447389"/>
          <a:ext cx="5022121" cy="238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BD5B05B-85F1-41BA-A421-C06E93A9F920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SCOTLAND</a:t>
          </a:fld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rscotland.gov.uk/statistics-and-data/statistics/statistics-by-theme/life-expectancy/life-expectancy-in-scottish-areas" TargetMode="External"/><Relationship Id="rId1" Type="http://schemas.openxmlformats.org/officeDocument/2006/relationships/hyperlink" Target="http://www.gro-scotland.gov.uk/statistics/theme/life-expectancy/index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ons.gov.uk/ons/rel/lifetables/national-life-tables/index.html" TargetMode="External"/><Relationship Id="rId1" Type="http://schemas.openxmlformats.org/officeDocument/2006/relationships/hyperlink" Target="http://www.ons.gov.uk/ons/publications/re-reference-tables.html?edition=tcm%3A77-223324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ons.gov.uk/ons/publications/re-reference-tables.html?edition=tcm%3A77-223324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www.ons.gov.uk/ons/rel/lifetables/national-life-tables/index.html" TargetMode="External"/><Relationship Id="rId1" Type="http://schemas.openxmlformats.org/officeDocument/2006/relationships/hyperlink" Target="http://www.ons.gov.uk/ons/publications/re-reference-tables.html?edition=tcm%3A77-223324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ons.gov.uk/ons/publications/re-reference-tables.html?edition=tcm%3A77-223324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ons.gov.uk/ons/publications/re-reference-tables.html?edition=tcm%3A77-223324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ns.gov.uk/ons/rel/lifetables/national-life-tables/index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ns.gov.uk/ons/rel/lifetables/national-life-tables/index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ns.gov.uk/ons/rel/lifetables/national-life-tables/index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5"/>
  <sheetViews>
    <sheetView tabSelected="1" workbookViewId="0">
      <selection sqref="A1:E1"/>
    </sheetView>
  </sheetViews>
  <sheetFormatPr defaultColWidth="12" defaultRowHeight="15"/>
  <cols>
    <col min="1" max="1" width="17.109375" style="1" customWidth="1"/>
    <col min="2" max="16384" width="12" style="1"/>
  </cols>
  <sheetData>
    <row r="1" spans="1:11" ht="18" customHeight="1">
      <c r="A1" s="176" t="s">
        <v>231</v>
      </c>
      <c r="B1" s="176"/>
      <c r="C1" s="176"/>
      <c r="D1" s="176"/>
      <c r="E1" s="176"/>
    </row>
    <row r="2" spans="1:11" s="3" customFormat="1" ht="15.6">
      <c r="A2" s="2" t="s">
        <v>0</v>
      </c>
    </row>
    <row r="3" spans="1:11" s="3" customFormat="1"/>
    <row r="4" spans="1:11" s="3" customFormat="1">
      <c r="A4" s="173" t="s">
        <v>1</v>
      </c>
    </row>
    <row r="5" spans="1:11" s="61" customFormat="1" ht="13.2">
      <c r="A5" s="58" t="s">
        <v>163</v>
      </c>
      <c r="B5" s="178" t="s">
        <v>232</v>
      </c>
      <c r="C5" s="179"/>
      <c r="D5" s="179"/>
      <c r="E5" s="179"/>
      <c r="F5" s="179"/>
      <c r="G5" s="60"/>
    </row>
    <row r="6" spans="1:11" s="61" customFormat="1" ht="13.2">
      <c r="A6" s="58" t="s">
        <v>223</v>
      </c>
      <c r="B6" s="178" t="s">
        <v>235</v>
      </c>
      <c r="C6" s="179"/>
      <c r="D6" s="179"/>
      <c r="E6" s="179"/>
      <c r="F6" s="179"/>
      <c r="G6" s="179"/>
      <c r="H6" s="60"/>
    </row>
    <row r="7" spans="1:11" s="61" customFormat="1" ht="13.2">
      <c r="A7" s="58" t="s">
        <v>224</v>
      </c>
      <c r="B7" s="178" t="s">
        <v>236</v>
      </c>
      <c r="C7" s="179"/>
      <c r="D7" s="179"/>
      <c r="E7" s="179"/>
      <c r="F7" s="179"/>
      <c r="G7" s="179"/>
      <c r="H7" s="60"/>
    </row>
    <row r="8" spans="1:11" s="61" customFormat="1" ht="13.2">
      <c r="A8" s="118" t="s">
        <v>258</v>
      </c>
      <c r="B8" s="180" t="s">
        <v>259</v>
      </c>
      <c r="C8" s="180"/>
      <c r="D8" s="180"/>
      <c r="E8" s="180"/>
      <c r="F8" s="180"/>
      <c r="G8" s="180"/>
      <c r="H8" s="180"/>
    </row>
    <row r="9" spans="1:11" s="58" customFormat="1" ht="13.2">
      <c r="A9" s="58" t="s">
        <v>2</v>
      </c>
      <c r="B9" s="178" t="s">
        <v>334</v>
      </c>
      <c r="C9" s="179"/>
      <c r="D9" s="179"/>
      <c r="E9" s="179"/>
      <c r="F9" s="179"/>
      <c r="G9" s="179"/>
      <c r="H9" s="60"/>
    </row>
    <row r="10" spans="1:11" s="58" customFormat="1" ht="13.2">
      <c r="A10" s="58" t="s">
        <v>3</v>
      </c>
      <c r="B10" s="178" t="s">
        <v>335</v>
      </c>
      <c r="C10" s="179"/>
      <c r="D10" s="179"/>
      <c r="E10" s="179"/>
      <c r="F10" s="179"/>
      <c r="G10" s="179"/>
      <c r="H10" s="179"/>
    </row>
    <row r="11" spans="1:11" s="58" customFormat="1" ht="13.2">
      <c r="A11" s="58" t="s">
        <v>139</v>
      </c>
      <c r="B11" s="178" t="s">
        <v>273</v>
      </c>
      <c r="C11" s="179"/>
      <c r="D11" s="179"/>
      <c r="E11" s="179"/>
      <c r="F11" s="179"/>
      <c r="G11" s="179"/>
      <c r="H11" s="179"/>
      <c r="I11" s="60"/>
      <c r="J11" s="60"/>
    </row>
    <row r="12" spans="1:11" s="58" customFormat="1" ht="13.2">
      <c r="A12" s="58" t="s">
        <v>4</v>
      </c>
      <c r="B12" s="178" t="s">
        <v>275</v>
      </c>
      <c r="C12" s="179"/>
      <c r="D12" s="179"/>
      <c r="E12" s="179"/>
      <c r="F12" s="179"/>
      <c r="G12" s="179"/>
      <c r="H12" s="179"/>
      <c r="I12" s="179"/>
      <c r="J12" s="60"/>
    </row>
    <row r="13" spans="1:11" s="58" customFormat="1" ht="13.2">
      <c r="A13" s="120" t="s">
        <v>5</v>
      </c>
      <c r="B13" s="180" t="s">
        <v>278</v>
      </c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s="58" customFormat="1" ht="13.2">
      <c r="A14" s="120" t="s">
        <v>311</v>
      </c>
      <c r="B14" s="180" t="s">
        <v>312</v>
      </c>
      <c r="C14" s="180"/>
      <c r="D14" s="180"/>
      <c r="E14" s="180"/>
      <c r="F14" s="180"/>
      <c r="G14" s="180"/>
      <c r="H14" s="180"/>
      <c r="I14" s="180"/>
      <c r="J14" s="127"/>
      <c r="K14" s="127"/>
    </row>
    <row r="15" spans="1:11" s="58" customFormat="1" ht="13.2">
      <c r="A15" s="120" t="s">
        <v>6</v>
      </c>
      <c r="B15" s="180" t="s">
        <v>336</v>
      </c>
      <c r="C15" s="180"/>
      <c r="D15" s="180"/>
      <c r="E15" s="180"/>
      <c r="F15" s="180"/>
      <c r="G15" s="180"/>
      <c r="H15" s="180"/>
      <c r="I15" s="180"/>
      <c r="J15" s="180"/>
      <c r="K15" s="180"/>
    </row>
    <row r="16" spans="1:11" s="58" customFormat="1" ht="13.2">
      <c r="A16" s="121" t="s">
        <v>162</v>
      </c>
      <c r="B16" s="177" t="s">
        <v>337</v>
      </c>
      <c r="C16" s="177"/>
      <c r="D16" s="177"/>
      <c r="E16" s="177"/>
      <c r="F16" s="177"/>
      <c r="G16" s="177"/>
      <c r="H16" s="177"/>
      <c r="I16" s="62"/>
    </row>
    <row r="17" spans="1:9" s="58" customFormat="1" ht="13.2">
      <c r="A17" s="121" t="s">
        <v>276</v>
      </c>
      <c r="B17" s="177" t="s">
        <v>338</v>
      </c>
      <c r="C17" s="177"/>
      <c r="D17" s="177"/>
      <c r="E17" s="177"/>
      <c r="F17" s="177"/>
      <c r="G17" s="177"/>
      <c r="H17" s="177"/>
      <c r="I17" s="62"/>
    </row>
    <row r="18" spans="1:9" s="58" customFormat="1" ht="13.2">
      <c r="A18" s="120" t="s">
        <v>277</v>
      </c>
      <c r="B18" s="180" t="s">
        <v>339</v>
      </c>
      <c r="C18" s="180"/>
      <c r="D18" s="180"/>
      <c r="E18" s="180"/>
      <c r="F18" s="180"/>
      <c r="G18" s="180"/>
      <c r="H18" s="180"/>
      <c r="I18" s="59"/>
    </row>
    <row r="19" spans="1:9" s="58" customFormat="1" ht="13.2">
      <c r="A19" s="120" t="s">
        <v>310</v>
      </c>
      <c r="B19" s="180" t="s">
        <v>340</v>
      </c>
      <c r="C19" s="180"/>
      <c r="D19" s="180"/>
      <c r="E19" s="180"/>
      <c r="F19" s="180"/>
      <c r="G19" s="180"/>
      <c r="H19" s="180"/>
      <c r="I19" s="60"/>
    </row>
    <row r="20" spans="1:9">
      <c r="B20" s="10"/>
    </row>
    <row r="21" spans="1:9" s="58" customFormat="1" ht="13.2">
      <c r="A21" s="183" t="s">
        <v>135</v>
      </c>
      <c r="B21" s="183"/>
      <c r="C21" s="183"/>
      <c r="D21" s="183"/>
    </row>
    <row r="22" spans="1:9" s="58" customFormat="1" ht="13.2">
      <c r="A22" s="180" t="s">
        <v>341</v>
      </c>
      <c r="B22" s="180"/>
      <c r="C22" s="180"/>
      <c r="D22" s="180"/>
      <c r="E22" s="180"/>
      <c r="F22" s="180"/>
    </row>
    <row r="24" spans="1:9">
      <c r="A24" s="181" t="s">
        <v>227</v>
      </c>
      <c r="B24" s="182"/>
    </row>
    <row r="27" spans="1:9">
      <c r="B27"/>
    </row>
    <row r="28" spans="1:9">
      <c r="B28"/>
    </row>
    <row r="29" spans="1:9">
      <c r="B29"/>
    </row>
    <row r="30" spans="1:9">
      <c r="B30"/>
    </row>
    <row r="31" spans="1:9">
      <c r="B31"/>
    </row>
    <row r="32" spans="1:9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</sheetData>
  <mergeCells count="19">
    <mergeCell ref="A24:B24"/>
    <mergeCell ref="A22:F22"/>
    <mergeCell ref="B19:H19"/>
    <mergeCell ref="B18:H18"/>
    <mergeCell ref="B17:H17"/>
    <mergeCell ref="A21:D21"/>
    <mergeCell ref="A1:E1"/>
    <mergeCell ref="B16:H16"/>
    <mergeCell ref="B9:G9"/>
    <mergeCell ref="B7:G7"/>
    <mergeCell ref="B6:G6"/>
    <mergeCell ref="B12:I12"/>
    <mergeCell ref="B11:H11"/>
    <mergeCell ref="B5:F5"/>
    <mergeCell ref="B10:H10"/>
    <mergeCell ref="B8:H8"/>
    <mergeCell ref="B13:K13"/>
    <mergeCell ref="B14:I14"/>
    <mergeCell ref="B15:K15"/>
  </mergeCells>
  <phoneticPr fontId="11" type="noConversion"/>
  <hyperlinks>
    <hyperlink ref="B9" location="'Fig 2a data'!A1" display="Life expectancy at birth in selected countries 1997-1999 to 2008-2010, Males"/>
    <hyperlink ref="B10" location="'Fig 2b data'!A1" display="Life expectancy at birth in selected countries, 1997-1999 to 2008-2010, Females"/>
    <hyperlink ref="B11" location="'Fig 3 data'!A1" display="Life expectancy at birth, 95% confidence intervals for Council areas, 2008-2010 (Males and Females)"/>
    <hyperlink ref="B12" location="'Fig 4 data'!A1" display="Life expectancy at birth, 95% confidence intervals for NHS Board areas, 2008-2010 (Males and Females)"/>
    <hyperlink ref="A22" r:id="rId1" display="National Records of Scotland - Life Expectancy - Life Expectancy at Scottish Administrative Area and Special Area Level"/>
    <hyperlink ref="B16" location="'Fig 8 data'!A1" display="Life expectancy at birth in Scotland, 1991-1993 to 2008-2010, by Council area, Males"/>
    <hyperlink ref="B17" location="'Fig 6 data'!A1" display="Life expectancy at birth in Scotland, 1991-1993 to 2008-2010, by Council area, Females"/>
    <hyperlink ref="B18" location="'Fig 10 data'!A1" display="Life expectancy at birth in Scotland, 1981-1983 to 2008-2010 by NHS Board area, Males"/>
    <hyperlink ref="B19" location="'Fig 11 data'!A1" display="Life expectancy at birth in Scotland, 1981-1983 to 2008-2010, by NHS Board area, Females"/>
    <hyperlink ref="B5" location="'Fig 1 data'!A1" display="Life expectancy at birth, Scotland, 1981-1983 to 2008-2010"/>
    <hyperlink ref="B16:I16" location="'Fig 5 data'!A1" display="Life expectancy at birth in Scotland, 1991-1993 to 2008-2010, by Council area, Males"/>
    <hyperlink ref="B18:I18" location="'Fig 7 data'!A1" display="Life expectancy at birth in Scotland, 1981-1983 to 2010-2012 by NHS Board area, Males"/>
    <hyperlink ref="B19:I19" location="'Fig 8 data'!A1" display="Life expectancy at birth in Scotland, 1981-1983 to 2010-2012, by NHS Board area, Females"/>
    <hyperlink ref="B6:H6" location="'Fig 1a data'!A1" display="Life expectancy at birth in Council areas, Scotland, 1991-1993 to 2010-2012"/>
    <hyperlink ref="B7:H7" location="'Fig 1b data'!A1" display="Life expectancy at birth in NHS Board areas, Scotland, 2000-2002 to 2010-2012"/>
    <hyperlink ref="B8:H8" location="'Fig 1c data'!A1" display="Life expectancy at birth in Community Health Partnership areas, Scotland, 2001-2003 to 2011-2013"/>
    <hyperlink ref="B13:K13" location="'Fig 5 data'!A1" display="Life expectancy at birth, 95% confidence intervals for Scottish Community Health Partnership areas, 2011-2013 (Males and Females)"/>
    <hyperlink ref="B14:I14" location="'Fig 6 data'!A1" display="Life expectancy at birth, 95% confidence intervals for Urban/Rural classification, 2011-2013 (Males and Females)"/>
    <hyperlink ref="B15:K15" location="'Fig 7 data'!A1" display="Life expectancy at birth, 95% confidence intervals for Scottish Index of Multiple Deprivation 2012 Deciles, 2011-2013 (Males and Females)"/>
    <hyperlink ref="B16:H16" location="'Fig 8 data'!A1" display="Life expectancy at birth in Scotland, 1991-1993 to 2011-2013, by Council area, Males"/>
    <hyperlink ref="B17:H17" location="'Fig 9 data'!A1" display="Life expectancy at birth in Scotland, 1991-1993 to 2010-2012, by Council area, Females"/>
    <hyperlink ref="B18:H18" location="'Fig 10 data'!A1" display="Life expectancy at birth in Scotland, 2000-2002 to 2011-2013 by NHS Board area, Males"/>
    <hyperlink ref="B19:H19" location="'Fig 11 data'!A1" display="Life expectancy at birth in Scotland, 2000-2002 to 2011-2013, by NHS Board area, Females"/>
    <hyperlink ref="A22:F22" r:id="rId2" display="National Records of Scotland - Life Expectancy - Life Expectancy in Scottish Areas"/>
  </hyperlinks>
  <pageMargins left="0.75" right="0.75" top="1" bottom="1" header="0.5" footer="0.5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zoomScaleNormal="100" workbookViewId="0">
      <selection sqref="A1:F1"/>
    </sheetView>
  </sheetViews>
  <sheetFormatPr defaultColWidth="9.109375" defaultRowHeight="15"/>
  <cols>
    <col min="1" max="1" width="45.6640625" style="12" customWidth="1"/>
    <col min="2" max="3" width="10.6640625" style="12" customWidth="1"/>
    <col min="4" max="4" width="10.6640625" style="13" customWidth="1"/>
    <col min="5" max="13" width="10.6640625" style="12" customWidth="1"/>
    <col min="14" max="16384" width="9.109375" style="12"/>
  </cols>
  <sheetData>
    <row r="1" spans="1:33" ht="18" customHeight="1">
      <c r="A1" s="185" t="s">
        <v>330</v>
      </c>
      <c r="B1" s="182"/>
      <c r="C1" s="182"/>
      <c r="D1" s="182"/>
      <c r="E1" s="182"/>
      <c r="F1" s="182"/>
      <c r="G1" s="14"/>
    </row>
    <row r="2" spans="1:33" ht="15.6">
      <c r="A2" s="11"/>
      <c r="G2" s="14"/>
    </row>
    <row r="3" spans="1:33" ht="15" customHeight="1">
      <c r="G3" s="14"/>
      <c r="L3" s="202" t="s">
        <v>7</v>
      </c>
      <c r="M3" s="202"/>
    </row>
    <row r="4" spans="1:33" s="7" customFormat="1" ht="13.2">
      <c r="A4" s="64"/>
      <c r="B4" s="33" t="s">
        <v>328</v>
      </c>
      <c r="C4" s="33" t="s">
        <v>29</v>
      </c>
      <c r="D4" s="33" t="s">
        <v>30</v>
      </c>
      <c r="E4" s="33" t="s">
        <v>31</v>
      </c>
      <c r="F4" s="33" t="s">
        <v>32</v>
      </c>
      <c r="G4" s="33" t="s">
        <v>33</v>
      </c>
      <c r="H4" s="33" t="s">
        <v>34</v>
      </c>
      <c r="I4" s="33" t="s">
        <v>35</v>
      </c>
      <c r="J4" s="33" t="s">
        <v>36</v>
      </c>
      <c r="K4" s="33" t="s">
        <v>37</v>
      </c>
      <c r="L4" s="33" t="s">
        <v>38</v>
      </c>
      <c r="M4" s="33" t="s">
        <v>39</v>
      </c>
      <c r="N4" s="64" t="s">
        <v>40</v>
      </c>
      <c r="O4" s="64" t="s">
        <v>41</v>
      </c>
      <c r="P4" s="64" t="s">
        <v>42</v>
      </c>
      <c r="Q4" s="64" t="s">
        <v>43</v>
      </c>
      <c r="R4" s="64" t="s">
        <v>44</v>
      </c>
      <c r="S4" s="64" t="s">
        <v>45</v>
      </c>
      <c r="T4" s="64" t="s">
        <v>46</v>
      </c>
      <c r="U4" s="64" t="s">
        <v>47</v>
      </c>
      <c r="V4" s="64" t="s">
        <v>48</v>
      </c>
      <c r="W4" s="64" t="s">
        <v>49</v>
      </c>
      <c r="X4" s="64" t="s">
        <v>50</v>
      </c>
      <c r="Y4" s="64" t="s">
        <v>51</v>
      </c>
      <c r="Z4" s="64" t="s">
        <v>52</v>
      </c>
      <c r="AA4" s="64" t="s">
        <v>53</v>
      </c>
      <c r="AB4" s="64" t="s">
        <v>54</v>
      </c>
      <c r="AC4" s="64" t="s">
        <v>55</v>
      </c>
      <c r="AD4" s="64" t="s">
        <v>141</v>
      </c>
      <c r="AE4" s="64" t="s">
        <v>164</v>
      </c>
      <c r="AF4" s="64" t="s">
        <v>165</v>
      </c>
      <c r="AG4" s="64" t="s">
        <v>233</v>
      </c>
    </row>
    <row r="5" spans="1:33" s="7" customFormat="1" ht="24" customHeight="1">
      <c r="A5" s="37" t="s">
        <v>169</v>
      </c>
      <c r="B5" s="135" t="s">
        <v>331</v>
      </c>
      <c r="C5" s="135" t="s">
        <v>331</v>
      </c>
      <c r="D5" s="135" t="s">
        <v>331</v>
      </c>
      <c r="E5" s="135" t="s">
        <v>331</v>
      </c>
      <c r="F5" s="135" t="s">
        <v>331</v>
      </c>
      <c r="G5" s="135" t="s">
        <v>331</v>
      </c>
      <c r="H5" s="135" t="s">
        <v>331</v>
      </c>
      <c r="I5" s="135" t="s">
        <v>331</v>
      </c>
      <c r="J5" s="135" t="s">
        <v>331</v>
      </c>
      <c r="K5" s="135" t="s">
        <v>331</v>
      </c>
      <c r="L5" s="135" t="s">
        <v>331</v>
      </c>
      <c r="M5" s="135" t="s">
        <v>331</v>
      </c>
      <c r="N5" s="136" t="s">
        <v>331</v>
      </c>
      <c r="O5" s="136" t="s">
        <v>331</v>
      </c>
      <c r="P5" s="136" t="s">
        <v>331</v>
      </c>
      <c r="Q5" s="136" t="s">
        <v>331</v>
      </c>
      <c r="R5" s="136" t="s">
        <v>331</v>
      </c>
      <c r="S5" s="136" t="s">
        <v>331</v>
      </c>
      <c r="T5" s="136" t="s">
        <v>331</v>
      </c>
      <c r="U5" s="136" t="s">
        <v>331</v>
      </c>
      <c r="V5" s="136" t="s">
        <v>331</v>
      </c>
      <c r="W5" s="136">
        <v>80.3</v>
      </c>
      <c r="X5" s="136">
        <v>80.2</v>
      </c>
      <c r="Y5" s="136">
        <v>80.8</v>
      </c>
      <c r="Z5" s="136">
        <v>80.900000000000006</v>
      </c>
      <c r="AA5" s="136">
        <v>81.3</v>
      </c>
      <c r="AB5" s="136">
        <v>81.5</v>
      </c>
      <c r="AC5" s="136">
        <v>81.599999999999994</v>
      </c>
      <c r="AD5" s="136">
        <v>81.900000000000006</v>
      </c>
      <c r="AE5" s="136">
        <v>82.1</v>
      </c>
      <c r="AF5" s="136">
        <v>82.4</v>
      </c>
      <c r="AG5" s="136">
        <v>82.4</v>
      </c>
    </row>
    <row r="6" spans="1:33" s="65" customFormat="1" ht="15" customHeight="1">
      <c r="A6" s="65" t="s">
        <v>64</v>
      </c>
      <c r="B6" s="133">
        <v>76.3</v>
      </c>
      <c r="C6" s="133">
        <v>76.5</v>
      </c>
      <c r="D6" s="133">
        <v>76.400000000000006</v>
      </c>
      <c r="E6" s="133">
        <v>77.099999999999994</v>
      </c>
      <c r="F6" s="133">
        <v>77.099999999999994</v>
      </c>
      <c r="G6" s="133">
        <v>77.400000000000006</v>
      </c>
      <c r="H6" s="133">
        <v>77.900000000000006</v>
      </c>
      <c r="I6" s="133">
        <v>78.3</v>
      </c>
      <c r="J6" s="133">
        <v>78.400000000000006</v>
      </c>
      <c r="K6" s="133">
        <v>78.599999999999994</v>
      </c>
      <c r="L6" s="133">
        <v>78.599999999999994</v>
      </c>
      <c r="M6" s="133">
        <v>78.8</v>
      </c>
      <c r="N6" s="133">
        <v>78.900000000000006</v>
      </c>
      <c r="O6" s="133">
        <v>79.2</v>
      </c>
      <c r="P6" s="133">
        <v>79.5</v>
      </c>
      <c r="Q6" s="133">
        <v>79.599999999999994</v>
      </c>
      <c r="R6" s="133">
        <v>80.099999999999994</v>
      </c>
      <c r="S6" s="133">
        <v>80.3</v>
      </c>
      <c r="T6" s="133">
        <v>80.3</v>
      </c>
      <c r="U6" s="133">
        <v>80.599999999999994</v>
      </c>
      <c r="V6" s="133">
        <v>81</v>
      </c>
      <c r="W6" s="133">
        <v>81</v>
      </c>
      <c r="X6" s="133">
        <v>80.8</v>
      </c>
      <c r="Y6" s="133">
        <v>81.400000000000006</v>
      </c>
      <c r="Z6" s="133">
        <v>81.599999999999994</v>
      </c>
      <c r="AA6" s="133">
        <v>82</v>
      </c>
      <c r="AB6" s="133">
        <v>82.3</v>
      </c>
      <c r="AC6" s="133">
        <v>82.5</v>
      </c>
      <c r="AD6" s="133">
        <v>82.5</v>
      </c>
      <c r="AE6" s="133">
        <v>82.8</v>
      </c>
      <c r="AF6" s="133">
        <v>83.1</v>
      </c>
      <c r="AG6" s="133">
        <v>82.8</v>
      </c>
    </row>
    <row r="7" spans="1:33" s="7" customFormat="1" ht="15" customHeight="1">
      <c r="A7" s="65" t="s">
        <v>67</v>
      </c>
      <c r="B7" s="133">
        <v>76.8</v>
      </c>
      <c r="C7" s="133">
        <v>77.099999999999994</v>
      </c>
      <c r="D7" s="133">
        <v>77</v>
      </c>
      <c r="E7" s="133">
        <v>77.599999999999994</v>
      </c>
      <c r="F7" s="133">
        <v>77.7</v>
      </c>
      <c r="G7" s="67">
        <v>77.8</v>
      </c>
      <c r="H7" s="133">
        <v>78.5</v>
      </c>
      <c r="I7" s="133">
        <v>78.8</v>
      </c>
      <c r="J7" s="133">
        <v>78.599999999999994</v>
      </c>
      <c r="K7" s="133">
        <v>79.099999999999994</v>
      </c>
      <c r="L7" s="133">
        <v>79.3</v>
      </c>
      <c r="M7" s="133">
        <v>79.400000000000006</v>
      </c>
      <c r="N7" s="46">
        <v>79.400000000000006</v>
      </c>
      <c r="O7" s="46">
        <v>79.7</v>
      </c>
      <c r="P7" s="46">
        <v>79.8</v>
      </c>
      <c r="Q7" s="46">
        <v>80</v>
      </c>
      <c r="R7" s="46">
        <v>80.099999999999994</v>
      </c>
      <c r="S7" s="46">
        <v>80.099999999999994</v>
      </c>
      <c r="T7" s="46">
        <v>80.3</v>
      </c>
      <c r="U7" s="46">
        <v>80.400000000000006</v>
      </c>
      <c r="V7" s="46">
        <v>80.599999999999994</v>
      </c>
      <c r="W7" s="46">
        <v>80.5</v>
      </c>
      <c r="X7" s="46">
        <v>80.400000000000006</v>
      </c>
      <c r="Y7" s="46">
        <v>81.2</v>
      </c>
      <c r="Z7" s="46">
        <v>81.099999999999994</v>
      </c>
      <c r="AA7" s="46">
        <v>81.599999999999994</v>
      </c>
      <c r="AB7" s="46">
        <v>81.900000000000006</v>
      </c>
      <c r="AC7" s="46">
        <v>81.8</v>
      </c>
      <c r="AD7" s="46">
        <v>82</v>
      </c>
      <c r="AE7" s="46">
        <v>82.2</v>
      </c>
      <c r="AF7" s="46">
        <v>82.5</v>
      </c>
      <c r="AG7" s="46">
        <v>82.4</v>
      </c>
    </row>
    <row r="8" spans="1:33" s="7" customFormat="1" ht="15" customHeight="1">
      <c r="A8" s="65" t="s">
        <v>77</v>
      </c>
      <c r="B8" s="133">
        <v>74.599999999999994</v>
      </c>
      <c r="C8" s="133">
        <v>74.2</v>
      </c>
      <c r="D8" s="133">
        <v>74.5</v>
      </c>
      <c r="E8" s="133">
        <v>74.599999999999994</v>
      </c>
      <c r="F8" s="133">
        <v>74.3</v>
      </c>
      <c r="G8" s="67">
        <v>74.7</v>
      </c>
      <c r="H8" s="133">
        <v>74.599999999999994</v>
      </c>
      <c r="I8" s="133">
        <v>74.599999999999994</v>
      </c>
      <c r="J8" s="133">
        <v>74.8</v>
      </c>
      <c r="K8" s="133">
        <v>74.599999999999994</v>
      </c>
      <c r="L8" s="133">
        <v>74.5</v>
      </c>
      <c r="M8" s="133">
        <v>74.8</v>
      </c>
      <c r="N8" s="46">
        <v>75.099999999999994</v>
      </c>
      <c r="O8" s="46">
        <v>74.900000000000006</v>
      </c>
      <c r="P8" s="46">
        <v>74.8</v>
      </c>
      <c r="Q8" s="46">
        <v>74.5</v>
      </c>
      <c r="R8" s="46">
        <v>73.900000000000006</v>
      </c>
      <c r="S8" s="46">
        <v>74.599999999999994</v>
      </c>
      <c r="T8" s="46">
        <v>75</v>
      </c>
      <c r="U8" s="46">
        <v>74.900000000000006</v>
      </c>
      <c r="V8" s="46">
        <v>75.400000000000006</v>
      </c>
      <c r="W8" s="46">
        <v>75.5</v>
      </c>
      <c r="X8" s="46">
        <v>75.7</v>
      </c>
      <c r="Y8" s="46">
        <v>76</v>
      </c>
      <c r="Z8" s="46">
        <v>76</v>
      </c>
      <c r="AA8" s="46">
        <v>76.099999999999994</v>
      </c>
      <c r="AB8" s="46">
        <v>76.3</v>
      </c>
      <c r="AC8" s="46">
        <v>76.7</v>
      </c>
      <c r="AD8" s="46">
        <v>77.099999999999994</v>
      </c>
      <c r="AE8" s="46">
        <v>77</v>
      </c>
      <c r="AF8" s="46">
        <v>77.400000000000006</v>
      </c>
      <c r="AG8" s="46">
        <v>77.400000000000006</v>
      </c>
    </row>
    <row r="9" spans="1:33" s="7" customFormat="1" ht="15" customHeight="1">
      <c r="A9" s="65" t="s">
        <v>170</v>
      </c>
      <c r="B9" s="133" t="s">
        <v>331</v>
      </c>
      <c r="C9" s="133" t="s">
        <v>331</v>
      </c>
      <c r="D9" s="133" t="s">
        <v>331</v>
      </c>
      <c r="E9" s="133" t="s">
        <v>331</v>
      </c>
      <c r="F9" s="133" t="s">
        <v>331</v>
      </c>
      <c r="G9" s="67" t="s">
        <v>331</v>
      </c>
      <c r="H9" s="133" t="s">
        <v>331</v>
      </c>
      <c r="I9" s="133" t="s">
        <v>331</v>
      </c>
      <c r="J9" s="133" t="s">
        <v>331</v>
      </c>
      <c r="K9" s="133" t="s">
        <v>331</v>
      </c>
      <c r="L9" s="133" t="s">
        <v>331</v>
      </c>
      <c r="M9" s="133" t="s">
        <v>331</v>
      </c>
      <c r="N9" s="46" t="s">
        <v>331</v>
      </c>
      <c r="O9" s="46" t="s">
        <v>331</v>
      </c>
      <c r="P9" s="46" t="s">
        <v>331</v>
      </c>
      <c r="Q9" s="46" t="s">
        <v>331</v>
      </c>
      <c r="R9" s="46" t="s">
        <v>331</v>
      </c>
      <c r="S9" s="46" t="s">
        <v>331</v>
      </c>
      <c r="T9" s="46" t="s">
        <v>331</v>
      </c>
      <c r="U9" s="46" t="s">
        <v>331</v>
      </c>
      <c r="V9" s="46">
        <v>77.7</v>
      </c>
      <c r="W9" s="46">
        <v>77.8</v>
      </c>
      <c r="X9" s="46">
        <v>77.5</v>
      </c>
      <c r="Y9" s="46">
        <v>78.3</v>
      </c>
      <c r="Z9" s="46">
        <v>78.3</v>
      </c>
      <c r="AA9" s="46">
        <v>78.8</v>
      </c>
      <c r="AB9" s="46">
        <v>78.7</v>
      </c>
      <c r="AC9" s="46">
        <v>78.900000000000006</v>
      </c>
      <c r="AD9" s="46">
        <v>79.099999999999994</v>
      </c>
      <c r="AE9" s="46">
        <v>79.2</v>
      </c>
      <c r="AF9" s="46">
        <v>79.7</v>
      </c>
      <c r="AG9" s="46">
        <v>79.900000000000006</v>
      </c>
    </row>
    <row r="10" spans="1:33" s="7" customFormat="1" ht="21" customHeight="1">
      <c r="A10" s="65" t="s">
        <v>57</v>
      </c>
      <c r="B10" s="133" t="s">
        <v>331</v>
      </c>
      <c r="C10" s="133" t="s">
        <v>331</v>
      </c>
      <c r="D10" s="133" t="s">
        <v>331</v>
      </c>
      <c r="E10" s="133" t="s">
        <v>331</v>
      </c>
      <c r="F10" s="133" t="s">
        <v>331</v>
      </c>
      <c r="G10" s="133" t="s">
        <v>331</v>
      </c>
      <c r="H10" s="133" t="s">
        <v>331</v>
      </c>
      <c r="I10" s="133" t="s">
        <v>331</v>
      </c>
      <c r="J10" s="133" t="s">
        <v>331</v>
      </c>
      <c r="K10" s="133" t="s">
        <v>331</v>
      </c>
      <c r="L10" s="133" t="s">
        <v>331</v>
      </c>
      <c r="M10" s="133" t="s">
        <v>331</v>
      </c>
      <c r="N10" s="46">
        <v>79.400000000000006</v>
      </c>
      <c r="O10" s="46">
        <v>78.900000000000006</v>
      </c>
      <c r="P10" s="46">
        <v>79.3</v>
      </c>
      <c r="Q10" s="46">
        <v>79.7</v>
      </c>
      <c r="R10" s="46">
        <v>79.599999999999994</v>
      </c>
      <c r="S10" s="46">
        <v>79.3</v>
      </c>
      <c r="T10" s="46">
        <v>79.3</v>
      </c>
      <c r="U10" s="46">
        <v>79.5</v>
      </c>
      <c r="V10" s="46">
        <v>80.8</v>
      </c>
      <c r="W10" s="46">
        <v>80.400000000000006</v>
      </c>
      <c r="X10" s="46">
        <v>80.5</v>
      </c>
      <c r="Y10" s="46">
        <v>81</v>
      </c>
      <c r="Z10" s="46">
        <v>80.2</v>
      </c>
      <c r="AA10" s="46">
        <v>81.3</v>
      </c>
      <c r="AB10" s="46">
        <v>81.400000000000006</v>
      </c>
      <c r="AC10" s="46">
        <v>82</v>
      </c>
      <c r="AD10" s="46">
        <v>82.6</v>
      </c>
      <c r="AE10" s="46">
        <v>83.1</v>
      </c>
      <c r="AF10" s="46">
        <v>82.3</v>
      </c>
      <c r="AG10" s="46">
        <v>82.6</v>
      </c>
    </row>
    <row r="11" spans="1:33" s="7" customFormat="1" ht="17.25" customHeight="1">
      <c r="A11" s="65" t="s">
        <v>73</v>
      </c>
      <c r="B11" s="133">
        <v>74.400000000000006</v>
      </c>
      <c r="C11" s="133">
        <v>74.400000000000006</v>
      </c>
      <c r="D11" s="133">
        <v>74.2</v>
      </c>
      <c r="E11" s="133">
        <v>74.5</v>
      </c>
      <c r="F11" s="133">
        <v>74.599999999999994</v>
      </c>
      <c r="G11" s="133">
        <v>74.5</v>
      </c>
      <c r="H11" s="133">
        <v>75</v>
      </c>
      <c r="I11" s="133">
        <v>75.2</v>
      </c>
      <c r="J11" s="133">
        <v>75.099999999999994</v>
      </c>
      <c r="K11" s="133">
        <v>75.2</v>
      </c>
      <c r="L11" s="133">
        <v>75.5</v>
      </c>
      <c r="M11" s="133">
        <v>75.900000000000006</v>
      </c>
      <c r="N11" s="46">
        <v>76.099999999999994</v>
      </c>
      <c r="O11" s="46">
        <v>76.3</v>
      </c>
      <c r="P11" s="46">
        <v>76.2</v>
      </c>
      <c r="Q11" s="46">
        <v>76.900000000000006</v>
      </c>
      <c r="R11" s="46">
        <v>77</v>
      </c>
      <c r="S11" s="46">
        <v>77.5</v>
      </c>
      <c r="T11" s="46">
        <v>77.599999999999994</v>
      </c>
      <c r="U11" s="46">
        <v>77.7</v>
      </c>
      <c r="V11" s="46">
        <v>77.8</v>
      </c>
      <c r="W11" s="46">
        <v>78</v>
      </c>
      <c r="X11" s="46">
        <v>77.8</v>
      </c>
      <c r="Y11" s="46">
        <v>78.400000000000006</v>
      </c>
      <c r="Z11" s="46">
        <v>78.5</v>
      </c>
      <c r="AA11" s="46">
        <v>79.099999999999994</v>
      </c>
      <c r="AB11" s="46">
        <v>79.400000000000006</v>
      </c>
      <c r="AC11" s="46">
        <v>79.7</v>
      </c>
      <c r="AD11" s="46">
        <v>79.7</v>
      </c>
      <c r="AE11" s="46">
        <v>80.099999999999994</v>
      </c>
      <c r="AF11" s="46">
        <v>80.3</v>
      </c>
      <c r="AG11" s="46">
        <v>80.400000000000006</v>
      </c>
    </row>
    <row r="12" spans="1:33" s="7" customFormat="1" ht="15" customHeight="1">
      <c r="A12" s="65" t="s">
        <v>69</v>
      </c>
      <c r="B12" s="133">
        <v>77</v>
      </c>
      <c r="C12" s="133">
        <v>77.3</v>
      </c>
      <c r="D12" s="133">
        <v>77.2</v>
      </c>
      <c r="E12" s="133">
        <v>77.2</v>
      </c>
      <c r="F12" s="133">
        <v>77.099999999999994</v>
      </c>
      <c r="G12" s="133">
        <v>77.3</v>
      </c>
      <c r="H12" s="133">
        <v>77.400000000000006</v>
      </c>
      <c r="I12" s="133">
        <v>77.3</v>
      </c>
      <c r="J12" s="133">
        <v>77.400000000000006</v>
      </c>
      <c r="K12" s="133">
        <v>77.3</v>
      </c>
      <c r="L12" s="133">
        <v>77.599999999999994</v>
      </c>
      <c r="M12" s="133">
        <v>77.5</v>
      </c>
      <c r="N12" s="46">
        <v>77.2</v>
      </c>
      <c r="O12" s="46">
        <v>77.599999999999994</v>
      </c>
      <c r="P12" s="46">
        <v>77.2</v>
      </c>
      <c r="Q12" s="46">
        <v>77.7</v>
      </c>
      <c r="R12" s="46">
        <v>78</v>
      </c>
      <c r="S12" s="46">
        <v>78.400000000000006</v>
      </c>
      <c r="T12" s="46">
        <v>78.2</v>
      </c>
      <c r="U12" s="46">
        <v>78.599999999999994</v>
      </c>
      <c r="V12" s="46">
        <v>78.7</v>
      </c>
      <c r="W12" s="46">
        <v>78.7</v>
      </c>
      <c r="X12" s="46">
        <v>79.099999999999994</v>
      </c>
      <c r="Y12" s="46">
        <v>79.5</v>
      </c>
      <c r="Z12" s="46">
        <v>79.8</v>
      </c>
      <c r="AA12" s="46">
        <v>80</v>
      </c>
      <c r="AB12" s="46">
        <v>79.900000000000006</v>
      </c>
      <c r="AC12" s="46">
        <v>80.3</v>
      </c>
      <c r="AD12" s="46">
        <v>80.3</v>
      </c>
      <c r="AE12" s="46">
        <v>80.7</v>
      </c>
      <c r="AF12" s="46">
        <v>81.2</v>
      </c>
      <c r="AG12" s="46">
        <v>81.400000000000006</v>
      </c>
    </row>
    <row r="13" spans="1:33" s="7" customFormat="1" ht="15" customHeight="1">
      <c r="A13" s="65" t="s">
        <v>149</v>
      </c>
      <c r="B13" s="133">
        <v>77.040000000000006</v>
      </c>
      <c r="C13" s="133">
        <v>77.260000000000005</v>
      </c>
      <c r="D13" s="133">
        <v>77.48</v>
      </c>
      <c r="E13" s="133">
        <v>77.48</v>
      </c>
      <c r="F13" s="133">
        <v>77.75</v>
      </c>
      <c r="G13" s="133">
        <v>77.88</v>
      </c>
      <c r="H13" s="133">
        <v>78.099999999999994</v>
      </c>
      <c r="I13" s="133">
        <v>78.260000000000005</v>
      </c>
      <c r="J13" s="133">
        <v>78.260000000000005</v>
      </c>
      <c r="K13" s="133">
        <v>78.61</v>
      </c>
      <c r="L13" s="133">
        <v>78.88</v>
      </c>
      <c r="M13" s="133">
        <v>78.98</v>
      </c>
      <c r="N13" s="46">
        <v>79.23</v>
      </c>
      <c r="O13" s="46">
        <v>79.33</v>
      </c>
      <c r="P13" s="46">
        <v>79.52</v>
      </c>
      <c r="Q13" s="46">
        <v>79.58</v>
      </c>
      <c r="R13" s="46">
        <v>79.739999999999995</v>
      </c>
      <c r="S13" s="46">
        <v>79.900000000000006</v>
      </c>
      <c r="T13" s="46">
        <v>80.12</v>
      </c>
      <c r="U13" s="46">
        <v>80.34</v>
      </c>
      <c r="V13" s="46">
        <v>80.569999999999993</v>
      </c>
      <c r="W13" s="46">
        <v>80.680000000000007</v>
      </c>
      <c r="X13" s="46">
        <v>80.89</v>
      </c>
      <c r="Y13" s="46">
        <v>81.12</v>
      </c>
      <c r="Z13" s="46">
        <v>81.47</v>
      </c>
      <c r="AA13" s="46">
        <v>81.680000000000007</v>
      </c>
      <c r="AB13" s="46">
        <v>81.849999999999994</v>
      </c>
      <c r="AC13" s="46">
        <v>82.09</v>
      </c>
      <c r="AD13" s="46">
        <v>82.33</v>
      </c>
      <c r="AE13" s="46">
        <v>82.68</v>
      </c>
      <c r="AF13" s="46">
        <v>82.83</v>
      </c>
      <c r="AG13" s="46">
        <v>82.96</v>
      </c>
    </row>
    <row r="14" spans="1:33" s="7" customFormat="1" ht="13.2">
      <c r="A14" s="65" t="s">
        <v>79</v>
      </c>
      <c r="B14" s="133">
        <v>74.3</v>
      </c>
      <c r="C14" s="133">
        <v>74.8</v>
      </c>
      <c r="D14" s="133">
        <v>74.8</v>
      </c>
      <c r="E14" s="133">
        <v>74.099999999999994</v>
      </c>
      <c r="F14" s="133">
        <v>74.3</v>
      </c>
      <c r="G14" s="133">
        <v>75.3</v>
      </c>
      <c r="H14" s="133">
        <v>75.2</v>
      </c>
      <c r="I14" s="133">
        <v>74.900000000000006</v>
      </c>
      <c r="J14" s="133">
        <v>74.8</v>
      </c>
      <c r="K14" s="133">
        <v>74.599999999999994</v>
      </c>
      <c r="L14" s="133">
        <v>74.8</v>
      </c>
      <c r="M14" s="133">
        <v>74.8</v>
      </c>
      <c r="N14" s="46">
        <v>73.900000000000006</v>
      </c>
      <c r="O14" s="46">
        <v>72.900000000000006</v>
      </c>
      <c r="P14" s="46">
        <v>74.3</v>
      </c>
      <c r="Q14" s="46">
        <v>75.2</v>
      </c>
      <c r="R14" s="46">
        <v>75.599999999999994</v>
      </c>
      <c r="S14" s="46">
        <v>75</v>
      </c>
      <c r="T14" s="46">
        <v>75.7</v>
      </c>
      <c r="U14" s="46">
        <v>75.900000000000006</v>
      </c>
      <c r="V14" s="46">
        <v>76.099999999999994</v>
      </c>
      <c r="W14" s="46">
        <v>76.5</v>
      </c>
      <c r="X14" s="46">
        <v>76.7</v>
      </c>
      <c r="Y14" s="46">
        <v>77.5</v>
      </c>
      <c r="Z14" s="46">
        <v>77.599999999999994</v>
      </c>
      <c r="AA14" s="46">
        <v>77.900000000000006</v>
      </c>
      <c r="AB14" s="46">
        <v>78.3</v>
      </c>
      <c r="AC14" s="46">
        <v>78.900000000000006</v>
      </c>
      <c r="AD14" s="46">
        <v>79.5</v>
      </c>
      <c r="AE14" s="46">
        <v>80</v>
      </c>
      <c r="AF14" s="46">
        <v>80.5</v>
      </c>
      <c r="AG14" s="46">
        <v>80.900000000000006</v>
      </c>
    </row>
    <row r="15" spans="1:33" s="7" customFormat="1" ht="21" customHeight="1">
      <c r="A15" s="65" t="s">
        <v>70</v>
      </c>
      <c r="B15" s="133">
        <v>77.7</v>
      </c>
      <c r="C15" s="133">
        <v>78.2</v>
      </c>
      <c r="D15" s="133">
        <v>78</v>
      </c>
      <c r="E15" s="133">
        <v>78.400000000000006</v>
      </c>
      <c r="F15" s="133">
        <v>78.2</v>
      </c>
      <c r="G15" s="133">
        <v>78.3</v>
      </c>
      <c r="H15" s="133">
        <v>78.3</v>
      </c>
      <c r="I15" s="133">
        <v>78.3</v>
      </c>
      <c r="J15" s="133">
        <v>78.5</v>
      </c>
      <c r="K15" s="133">
        <v>78.5</v>
      </c>
      <c r="L15" s="133">
        <v>78.900000000000006</v>
      </c>
      <c r="M15" s="133">
        <v>78.900000000000006</v>
      </c>
      <c r="N15" s="46">
        <v>78.900000000000006</v>
      </c>
      <c r="O15" s="46">
        <v>79.7</v>
      </c>
      <c r="P15" s="46">
        <v>79.599999999999994</v>
      </c>
      <c r="Q15" s="46">
        <v>80</v>
      </c>
      <c r="R15" s="46">
        <v>80</v>
      </c>
      <c r="S15" s="46">
        <v>80.3</v>
      </c>
      <c r="T15" s="46">
        <v>80.5</v>
      </c>
      <c r="U15" s="46">
        <v>80.400000000000006</v>
      </c>
      <c r="V15" s="46">
        <v>80.900000000000006</v>
      </c>
      <c r="W15" s="46">
        <v>80.8</v>
      </c>
      <c r="X15" s="46">
        <v>81.2</v>
      </c>
      <c r="Y15" s="46">
        <v>81.7</v>
      </c>
      <c r="Z15" s="46">
        <v>81.7</v>
      </c>
      <c r="AA15" s="46">
        <v>82.3</v>
      </c>
      <c r="AB15" s="46">
        <v>82.3</v>
      </c>
      <c r="AC15" s="46">
        <v>82.5</v>
      </c>
      <c r="AD15" s="46">
        <v>82.7</v>
      </c>
      <c r="AE15" s="46">
        <v>82.7</v>
      </c>
      <c r="AF15" s="46">
        <v>83</v>
      </c>
      <c r="AG15" s="46">
        <v>82.9</v>
      </c>
    </row>
    <row r="16" spans="1:33" s="7" customFormat="1" ht="14.25" customHeight="1">
      <c r="A16" s="65" t="s">
        <v>61</v>
      </c>
      <c r="B16" s="133" t="s">
        <v>331</v>
      </c>
      <c r="C16" s="133" t="s">
        <v>331</v>
      </c>
      <c r="D16" s="133" t="s">
        <v>331</v>
      </c>
      <c r="E16" s="133" t="s">
        <v>331</v>
      </c>
      <c r="F16" s="133" t="s">
        <v>331</v>
      </c>
      <c r="G16" s="133" t="s">
        <v>331</v>
      </c>
      <c r="H16" s="133" t="s">
        <v>331</v>
      </c>
      <c r="I16" s="133" t="s">
        <v>331</v>
      </c>
      <c r="J16" s="133" t="s">
        <v>331</v>
      </c>
      <c r="K16" s="133" t="s">
        <v>331</v>
      </c>
      <c r="L16" s="133" t="s">
        <v>331</v>
      </c>
      <c r="M16" s="133" t="s">
        <v>331</v>
      </c>
      <c r="N16" s="46" t="s">
        <v>331</v>
      </c>
      <c r="O16" s="46" t="s">
        <v>331</v>
      </c>
      <c r="P16" s="46" t="s">
        <v>331</v>
      </c>
      <c r="Q16" s="46" t="s">
        <v>331</v>
      </c>
      <c r="R16" s="46" t="s">
        <v>331</v>
      </c>
      <c r="S16" s="46">
        <v>82</v>
      </c>
      <c r="T16" s="46">
        <v>82</v>
      </c>
      <c r="U16" s="46">
        <v>82.3</v>
      </c>
      <c r="V16" s="46">
        <v>82.3</v>
      </c>
      <c r="W16" s="46">
        <v>82.3</v>
      </c>
      <c r="X16" s="46">
        <v>82</v>
      </c>
      <c r="Y16" s="46">
        <v>83.1</v>
      </c>
      <c r="Z16" s="46">
        <v>83.1</v>
      </c>
      <c r="AA16" s="46">
        <v>83.7</v>
      </c>
      <c r="AB16" s="46">
        <v>84.1</v>
      </c>
      <c r="AC16" s="46">
        <v>84.1</v>
      </c>
      <c r="AD16" s="46">
        <v>84.3</v>
      </c>
      <c r="AE16" s="46">
        <v>84.5</v>
      </c>
      <c r="AF16" s="46">
        <v>85</v>
      </c>
      <c r="AG16" s="46">
        <v>84.7</v>
      </c>
    </row>
    <row r="17" spans="1:33" s="7" customFormat="1" ht="15" customHeight="1">
      <c r="A17" s="65" t="s">
        <v>153</v>
      </c>
      <c r="B17" s="133">
        <v>76.2</v>
      </c>
      <c r="C17" s="133">
        <v>76.5</v>
      </c>
      <c r="D17" s="133">
        <v>76.7</v>
      </c>
      <c r="E17" s="133">
        <v>77.099999999999994</v>
      </c>
      <c r="F17" s="133">
        <v>77.2</v>
      </c>
      <c r="G17" s="133">
        <v>77.3</v>
      </c>
      <c r="H17" s="133">
        <v>77.8</v>
      </c>
      <c r="I17" s="133">
        <v>77.900000000000006</v>
      </c>
      <c r="J17" s="133">
        <v>78.099999999999994</v>
      </c>
      <c r="K17" s="133">
        <v>78</v>
      </c>
      <c r="L17" s="133">
        <v>78.3</v>
      </c>
      <c r="M17" s="133">
        <v>78.7</v>
      </c>
      <c r="N17" s="46">
        <v>78.8</v>
      </c>
      <c r="O17" s="46">
        <v>79.099999999999994</v>
      </c>
      <c r="P17" s="46">
        <v>79.3</v>
      </c>
      <c r="Q17" s="46">
        <v>79.400000000000006</v>
      </c>
      <c r="R17" s="46">
        <v>79.8</v>
      </c>
      <c r="S17" s="46">
        <v>80.099999999999994</v>
      </c>
      <c r="T17" s="46">
        <v>80.3</v>
      </c>
      <c r="U17" s="46">
        <v>80.5</v>
      </c>
      <c r="V17" s="46">
        <v>80.7</v>
      </c>
      <c r="W17" s="46">
        <v>80.7</v>
      </c>
      <c r="X17" s="46">
        <v>80.599999999999994</v>
      </c>
      <c r="Y17" s="46">
        <v>81.2</v>
      </c>
      <c r="Z17" s="46">
        <v>81.3</v>
      </c>
      <c r="AA17" s="46">
        <v>81.7</v>
      </c>
      <c r="AB17" s="46">
        <v>82</v>
      </c>
      <c r="AC17" s="46">
        <v>81.900000000000006</v>
      </c>
      <c r="AD17" s="46">
        <v>82.1</v>
      </c>
      <c r="AE17" s="46">
        <v>82.2</v>
      </c>
      <c r="AF17" s="46">
        <v>82.5</v>
      </c>
      <c r="AG17" s="46">
        <v>82.6</v>
      </c>
    </row>
    <row r="18" spans="1:33" s="7" customFormat="1" ht="15" customHeight="1">
      <c r="A18" s="65" t="s">
        <v>66</v>
      </c>
      <c r="B18" s="133">
        <v>78</v>
      </c>
      <c r="C18" s="133">
        <v>78.3</v>
      </c>
      <c r="D18" s="133">
        <v>78.099999999999994</v>
      </c>
      <c r="E18" s="133">
        <v>78.599999999999994</v>
      </c>
      <c r="F18" s="133">
        <v>78.3</v>
      </c>
      <c r="G18" s="133">
        <v>78.599999999999994</v>
      </c>
      <c r="H18" s="133">
        <v>78.400000000000006</v>
      </c>
      <c r="I18" s="133">
        <v>79</v>
      </c>
      <c r="J18" s="133">
        <v>79.099999999999994</v>
      </c>
      <c r="K18" s="133">
        <v>79.2</v>
      </c>
      <c r="L18" s="133">
        <v>79.2</v>
      </c>
      <c r="M18" s="133">
        <v>79.099999999999994</v>
      </c>
      <c r="N18" s="46">
        <v>79.400000000000006</v>
      </c>
      <c r="O18" s="46">
        <v>79.599999999999994</v>
      </c>
      <c r="P18" s="46">
        <v>79.599999999999994</v>
      </c>
      <c r="Q18" s="46">
        <v>79.7</v>
      </c>
      <c r="R18" s="46">
        <v>79.900000000000006</v>
      </c>
      <c r="S18" s="46">
        <v>79.8</v>
      </c>
      <c r="T18" s="46">
        <v>79.900000000000006</v>
      </c>
      <c r="U18" s="46">
        <v>80.400000000000006</v>
      </c>
      <c r="V18" s="46">
        <v>81</v>
      </c>
      <c r="W18" s="46">
        <v>81.099999999999994</v>
      </c>
      <c r="X18" s="46">
        <v>81.099999999999994</v>
      </c>
      <c r="Y18" s="46">
        <v>81.400000000000006</v>
      </c>
      <c r="Z18" s="46">
        <v>81.599999999999994</v>
      </c>
      <c r="AA18" s="46">
        <v>81.900000000000006</v>
      </c>
      <c r="AB18" s="46">
        <v>81.7</v>
      </c>
      <c r="AC18" s="46">
        <v>82.2</v>
      </c>
      <c r="AD18" s="46">
        <v>82.5</v>
      </c>
      <c r="AE18" s="46">
        <v>82.6</v>
      </c>
      <c r="AF18" s="46">
        <v>82.8</v>
      </c>
      <c r="AG18" s="46">
        <v>82.6</v>
      </c>
    </row>
    <row r="19" spans="1:33" s="7" customFormat="1" ht="15" customHeight="1">
      <c r="A19" s="65" t="s">
        <v>78</v>
      </c>
      <c r="B19" s="133">
        <v>73.3</v>
      </c>
      <c r="C19" s="133">
        <v>73.599999999999994</v>
      </c>
      <c r="D19" s="133">
        <v>73.3</v>
      </c>
      <c r="E19" s="133">
        <v>73.599999999999994</v>
      </c>
      <c r="F19" s="133">
        <v>73.599999999999994</v>
      </c>
      <c r="G19" s="133">
        <v>73.5</v>
      </c>
      <c r="H19" s="133">
        <v>74</v>
      </c>
      <c r="I19" s="133">
        <v>74.3</v>
      </c>
      <c r="J19" s="133">
        <v>73.900000000000006</v>
      </c>
      <c r="K19" s="133">
        <v>73.8</v>
      </c>
      <c r="L19" s="133">
        <v>74</v>
      </c>
      <c r="M19" s="133">
        <v>73.900000000000006</v>
      </c>
      <c r="N19" s="46">
        <v>73.8</v>
      </c>
      <c r="O19" s="46">
        <v>74.3</v>
      </c>
      <c r="P19" s="46">
        <v>74.5</v>
      </c>
      <c r="Q19" s="46">
        <v>74.8</v>
      </c>
      <c r="R19" s="46">
        <v>75.2</v>
      </c>
      <c r="S19" s="46">
        <v>75.2</v>
      </c>
      <c r="T19" s="46">
        <v>75.099999999999994</v>
      </c>
      <c r="U19" s="46">
        <v>75.8</v>
      </c>
      <c r="V19" s="46">
        <v>76.2</v>
      </c>
      <c r="W19" s="46">
        <v>76.3</v>
      </c>
      <c r="X19" s="46">
        <v>76.2</v>
      </c>
      <c r="Y19" s="46">
        <v>76.599999999999994</v>
      </c>
      <c r="Z19" s="46">
        <v>76.599999999999994</v>
      </c>
      <c r="AA19" s="46">
        <v>77.2</v>
      </c>
      <c r="AB19" s="46">
        <v>77.2</v>
      </c>
      <c r="AC19" s="46">
        <v>77.599999999999994</v>
      </c>
      <c r="AD19" s="46">
        <v>77.8</v>
      </c>
      <c r="AE19" s="46">
        <v>78</v>
      </c>
      <c r="AF19" s="46">
        <v>78.099999999999994</v>
      </c>
      <c r="AG19" s="46">
        <v>78.099999999999994</v>
      </c>
    </row>
    <row r="20" spans="1:33" s="7" customFormat="1" ht="22.5" customHeight="1">
      <c r="A20" s="65" t="s">
        <v>65</v>
      </c>
      <c r="B20" s="133" t="s">
        <v>331</v>
      </c>
      <c r="C20" s="133" t="s">
        <v>331</v>
      </c>
      <c r="D20" s="133" t="s">
        <v>331</v>
      </c>
      <c r="E20" s="133" t="s">
        <v>331</v>
      </c>
      <c r="F20" s="133" t="s">
        <v>331</v>
      </c>
      <c r="G20" s="133">
        <v>76.2</v>
      </c>
      <c r="H20" s="133">
        <v>76.8</v>
      </c>
      <c r="I20" s="133">
        <v>76.900000000000006</v>
      </c>
      <c r="J20" s="133">
        <v>76.8</v>
      </c>
      <c r="K20" s="133">
        <v>77.2</v>
      </c>
      <c r="L20" s="133">
        <v>77.400000000000006</v>
      </c>
      <c r="M20" s="133">
        <v>77.7</v>
      </c>
      <c r="N20" s="46">
        <v>77.599999999999994</v>
      </c>
      <c r="O20" s="46">
        <v>78</v>
      </c>
      <c r="P20" s="46">
        <v>77.7</v>
      </c>
      <c r="Q20" s="46">
        <v>78.2</v>
      </c>
      <c r="R20" s="46">
        <v>78.2</v>
      </c>
      <c r="S20" s="46">
        <v>78.5</v>
      </c>
      <c r="T20" s="46">
        <v>78.3</v>
      </c>
      <c r="U20" s="46">
        <v>78.599999999999994</v>
      </c>
      <c r="V20" s="46">
        <v>79.3</v>
      </c>
      <c r="W20" s="46">
        <v>79.8</v>
      </c>
      <c r="X20" s="46">
        <v>80</v>
      </c>
      <c r="Y20" s="46">
        <v>80.5</v>
      </c>
      <c r="Z20" s="46">
        <v>80.7</v>
      </c>
      <c r="AA20" s="46">
        <v>81</v>
      </c>
      <c r="AB20" s="46">
        <v>81.3</v>
      </c>
      <c r="AC20" s="46">
        <v>81.7</v>
      </c>
      <c r="AD20" s="46">
        <v>81.900000000000006</v>
      </c>
      <c r="AE20" s="46">
        <v>82.3</v>
      </c>
      <c r="AF20" s="46">
        <v>82.3</v>
      </c>
      <c r="AG20" s="46">
        <v>82.4</v>
      </c>
    </row>
    <row r="21" spans="1:33" s="7" customFormat="1" ht="15" customHeight="1">
      <c r="A21" s="65" t="s">
        <v>58</v>
      </c>
      <c r="B21" s="133" t="s">
        <v>331</v>
      </c>
      <c r="C21" s="133" t="s">
        <v>331</v>
      </c>
      <c r="D21" s="133" t="s">
        <v>331</v>
      </c>
      <c r="E21" s="133" t="s">
        <v>331</v>
      </c>
      <c r="F21" s="133">
        <v>78.5</v>
      </c>
      <c r="G21" s="133">
        <v>78.8</v>
      </c>
      <c r="H21" s="133">
        <v>79.3</v>
      </c>
      <c r="I21" s="133">
        <v>79.400000000000006</v>
      </c>
      <c r="J21" s="133">
        <v>79.8</v>
      </c>
      <c r="K21" s="133">
        <v>79.900000000000006</v>
      </c>
      <c r="L21" s="133">
        <v>80</v>
      </c>
      <c r="M21" s="133">
        <v>80.400000000000006</v>
      </c>
      <c r="N21" s="46">
        <v>80.5</v>
      </c>
      <c r="O21" s="46">
        <v>80.7</v>
      </c>
      <c r="P21" s="46">
        <v>80.900000000000006</v>
      </c>
      <c r="Q21" s="46">
        <v>81.2</v>
      </c>
      <c r="R21" s="46">
        <v>81.400000000000006</v>
      </c>
      <c r="S21" s="46">
        <v>81.5</v>
      </c>
      <c r="T21" s="46">
        <v>82</v>
      </c>
      <c r="U21" s="46">
        <v>82.1</v>
      </c>
      <c r="V21" s="46">
        <v>82.5</v>
      </c>
      <c r="W21" s="46">
        <v>82.5</v>
      </c>
      <c r="X21" s="46">
        <v>82.1</v>
      </c>
      <c r="Y21" s="46">
        <v>83</v>
      </c>
      <c r="Z21" s="46">
        <v>82.8</v>
      </c>
      <c r="AA21" s="46">
        <v>83.3</v>
      </c>
      <c r="AB21" s="46">
        <v>83.4</v>
      </c>
      <c r="AC21" s="46">
        <v>83.5</v>
      </c>
      <c r="AD21" s="46">
        <v>83.6</v>
      </c>
      <c r="AE21" s="46">
        <v>84</v>
      </c>
      <c r="AF21" s="46">
        <v>84.1</v>
      </c>
      <c r="AG21" s="46">
        <v>84</v>
      </c>
    </row>
    <row r="22" spans="1:33" s="7" customFormat="1" ht="15" customHeight="1">
      <c r="A22" s="65" t="s">
        <v>80</v>
      </c>
      <c r="B22" s="133" t="s">
        <v>331</v>
      </c>
      <c r="C22" s="133" t="s">
        <v>331</v>
      </c>
      <c r="D22" s="133" t="s">
        <v>331</v>
      </c>
      <c r="E22" s="133" t="s">
        <v>331</v>
      </c>
      <c r="F22" s="133" t="s">
        <v>331</v>
      </c>
      <c r="G22" s="133" t="s">
        <v>331</v>
      </c>
      <c r="H22" s="133" t="s">
        <v>331</v>
      </c>
      <c r="I22" s="133" t="s">
        <v>331</v>
      </c>
      <c r="J22" s="133" t="s">
        <v>331</v>
      </c>
      <c r="K22" s="133" t="s">
        <v>331</v>
      </c>
      <c r="L22" s="133" t="s">
        <v>331</v>
      </c>
      <c r="M22" s="133" t="s">
        <v>331</v>
      </c>
      <c r="N22" s="46" t="s">
        <v>331</v>
      </c>
      <c r="O22" s="46" t="s">
        <v>331</v>
      </c>
      <c r="P22" s="46" t="s">
        <v>331</v>
      </c>
      <c r="Q22" s="46" t="s">
        <v>331</v>
      </c>
      <c r="R22" s="46" t="s">
        <v>331</v>
      </c>
      <c r="S22" s="46" t="s">
        <v>331</v>
      </c>
      <c r="T22" s="46" t="s">
        <v>331</v>
      </c>
      <c r="U22" s="46" t="s">
        <v>331</v>
      </c>
      <c r="V22" s="46" t="s">
        <v>331</v>
      </c>
      <c r="W22" s="46">
        <v>75.5</v>
      </c>
      <c r="X22" s="46">
        <v>75.3</v>
      </c>
      <c r="Y22" s="46">
        <v>75.8</v>
      </c>
      <c r="Z22" s="46">
        <v>75.900000000000006</v>
      </c>
      <c r="AA22" s="46">
        <v>75.599999999999994</v>
      </c>
      <c r="AB22" s="46">
        <v>75.900000000000006</v>
      </c>
      <c r="AC22" s="46">
        <v>76.900000000000006</v>
      </c>
      <c r="AD22" s="46">
        <v>77.3</v>
      </c>
      <c r="AE22" s="46">
        <v>77.400000000000006</v>
      </c>
      <c r="AF22" s="46">
        <v>78.2</v>
      </c>
      <c r="AG22" s="46">
        <v>78.3</v>
      </c>
    </row>
    <row r="23" spans="1:33" s="7" customFormat="1" ht="15" customHeight="1">
      <c r="A23" s="65" t="s">
        <v>81</v>
      </c>
      <c r="B23" s="133">
        <v>75.5</v>
      </c>
      <c r="C23" s="133">
        <v>75.8</v>
      </c>
      <c r="D23" s="133">
        <v>75.599999999999994</v>
      </c>
      <c r="E23" s="133">
        <v>75.099999999999994</v>
      </c>
      <c r="F23" s="133">
        <v>75.2</v>
      </c>
      <c r="G23" s="133">
        <v>76.099999999999994</v>
      </c>
      <c r="H23" s="133">
        <v>76.2</v>
      </c>
      <c r="I23" s="133">
        <v>76.099999999999994</v>
      </c>
      <c r="J23" s="133">
        <v>76.099999999999994</v>
      </c>
      <c r="K23" s="133">
        <v>76</v>
      </c>
      <c r="L23" s="133">
        <v>75.900000000000006</v>
      </c>
      <c r="M23" s="133">
        <v>76.099999999999994</v>
      </c>
      <c r="N23" s="46">
        <v>75</v>
      </c>
      <c r="O23" s="46">
        <v>74.8</v>
      </c>
      <c r="P23" s="46">
        <v>74.900000000000006</v>
      </c>
      <c r="Q23" s="46">
        <v>75.599999999999994</v>
      </c>
      <c r="R23" s="46">
        <v>76.3</v>
      </c>
      <c r="S23" s="46">
        <v>76.3</v>
      </c>
      <c r="T23" s="46">
        <v>76.7</v>
      </c>
      <c r="U23" s="46">
        <v>77</v>
      </c>
      <c r="V23" s="46">
        <v>76.8</v>
      </c>
      <c r="W23" s="46">
        <v>76.900000000000006</v>
      </c>
      <c r="X23" s="46">
        <v>77.099999999999994</v>
      </c>
      <c r="Y23" s="46">
        <v>77.3</v>
      </c>
      <c r="Z23" s="46">
        <v>76.900000000000006</v>
      </c>
      <c r="AA23" s="46">
        <v>76.599999999999994</v>
      </c>
      <c r="AB23" s="46">
        <v>76.7</v>
      </c>
      <c r="AC23" s="46">
        <v>77.099999999999994</v>
      </c>
      <c r="AD23" s="46">
        <v>78.099999999999994</v>
      </c>
      <c r="AE23" s="46">
        <v>78.3</v>
      </c>
      <c r="AF23" s="46">
        <v>78.599999999999994</v>
      </c>
      <c r="AG23" s="46">
        <v>78.900000000000006</v>
      </c>
    </row>
    <row r="24" spans="1:33" s="7" customFormat="1" ht="15" customHeight="1">
      <c r="A24" s="65" t="s">
        <v>68</v>
      </c>
      <c r="B24" s="133">
        <v>76</v>
      </c>
      <c r="C24" s="133">
        <v>76.3</v>
      </c>
      <c r="D24" s="133">
        <v>76.8</v>
      </c>
      <c r="E24" s="133">
        <v>76.8</v>
      </c>
      <c r="F24" s="133">
        <v>77</v>
      </c>
      <c r="G24" s="133">
        <v>78.099999999999994</v>
      </c>
      <c r="H24" s="133">
        <v>77.5</v>
      </c>
      <c r="I24" s="133">
        <v>78.7</v>
      </c>
      <c r="J24" s="133">
        <v>78.099999999999994</v>
      </c>
      <c r="K24" s="133">
        <v>78.3</v>
      </c>
      <c r="L24" s="133">
        <v>79</v>
      </c>
      <c r="M24" s="133">
        <v>78.2</v>
      </c>
      <c r="N24" s="46">
        <v>79</v>
      </c>
      <c r="O24" s="46">
        <v>79.400000000000006</v>
      </c>
      <c r="P24" s="46">
        <v>80.099999999999994</v>
      </c>
      <c r="Q24" s="46">
        <v>79.599999999999994</v>
      </c>
      <c r="R24" s="46">
        <v>79.400000000000006</v>
      </c>
      <c r="S24" s="46">
        <v>80.2</v>
      </c>
      <c r="T24" s="46">
        <v>80.7</v>
      </c>
      <c r="U24" s="46">
        <v>80.7</v>
      </c>
      <c r="V24" s="46">
        <v>80.099999999999994</v>
      </c>
      <c r="W24" s="46">
        <v>80.900000000000006</v>
      </c>
      <c r="X24" s="46">
        <v>80.2</v>
      </c>
      <c r="Y24" s="46">
        <v>81.7</v>
      </c>
      <c r="Z24" s="46">
        <v>81.599999999999994</v>
      </c>
      <c r="AA24" s="46">
        <v>81</v>
      </c>
      <c r="AB24" s="46">
        <v>81.3</v>
      </c>
      <c r="AC24" s="46">
        <v>82.2</v>
      </c>
      <c r="AD24" s="46">
        <v>82.6</v>
      </c>
      <c r="AE24" s="46">
        <v>82.8</v>
      </c>
      <c r="AF24" s="46">
        <v>82.8</v>
      </c>
      <c r="AG24" s="46">
        <v>83</v>
      </c>
    </row>
    <row r="25" spans="1:33" s="7" customFormat="1" ht="22.5" customHeight="1">
      <c r="A25" s="65" t="s">
        <v>62</v>
      </c>
      <c r="B25" s="133">
        <v>73.400000000000006</v>
      </c>
      <c r="C25" s="133" t="s">
        <v>331</v>
      </c>
      <c r="D25" s="133" t="s">
        <v>331</v>
      </c>
      <c r="E25" s="133" t="s">
        <v>331</v>
      </c>
      <c r="F25" s="133" t="s">
        <v>331</v>
      </c>
      <c r="G25" s="133" t="s">
        <v>331</v>
      </c>
      <c r="H25" s="133" t="s">
        <v>331</v>
      </c>
      <c r="I25" s="133" t="s">
        <v>331</v>
      </c>
      <c r="J25" s="133" t="s">
        <v>331</v>
      </c>
      <c r="K25" s="133" t="s">
        <v>331</v>
      </c>
      <c r="L25" s="133" t="s">
        <v>331</v>
      </c>
      <c r="M25" s="133" t="s">
        <v>331</v>
      </c>
      <c r="N25" s="46" t="s">
        <v>331</v>
      </c>
      <c r="O25" s="46" t="s">
        <v>331</v>
      </c>
      <c r="P25" s="46">
        <v>79.099999999999994</v>
      </c>
      <c r="Q25" s="46">
        <v>79.7</v>
      </c>
      <c r="R25" s="46">
        <v>79.7</v>
      </c>
      <c r="S25" s="46">
        <v>79.599999999999994</v>
      </c>
      <c r="T25" s="46">
        <v>79</v>
      </c>
      <c r="U25" s="46">
        <v>79.8</v>
      </c>
      <c r="V25" s="46">
        <v>80.400000000000006</v>
      </c>
      <c r="W25" s="46">
        <v>80.7</v>
      </c>
      <c r="X25" s="46">
        <v>80</v>
      </c>
      <c r="Y25" s="46">
        <v>80.599999999999994</v>
      </c>
      <c r="Z25" s="46">
        <v>80.8</v>
      </c>
      <c r="AA25" s="46">
        <v>81.2</v>
      </c>
      <c r="AB25" s="46">
        <v>81.900000000000006</v>
      </c>
      <c r="AC25" s="46">
        <v>81.900000000000006</v>
      </c>
      <c r="AD25" s="46">
        <v>82.2</v>
      </c>
      <c r="AE25" s="46">
        <v>83</v>
      </c>
      <c r="AF25" s="46">
        <v>82.6</v>
      </c>
      <c r="AG25" s="46">
        <v>82.5</v>
      </c>
    </row>
    <row r="26" spans="1:33" s="7" customFormat="1" ht="15" customHeight="1">
      <c r="A26" s="65" t="s">
        <v>59</v>
      </c>
      <c r="B26" s="133" t="s">
        <v>331</v>
      </c>
      <c r="C26" s="133" t="s">
        <v>331</v>
      </c>
      <c r="D26" s="133" t="s">
        <v>331</v>
      </c>
      <c r="E26" s="133" t="s">
        <v>331</v>
      </c>
      <c r="F26" s="133">
        <v>79.400000000000006</v>
      </c>
      <c r="G26" s="133">
        <v>79.3</v>
      </c>
      <c r="H26" s="133">
        <v>79.8</v>
      </c>
      <c r="I26" s="133">
        <v>79.900000000000006</v>
      </c>
      <c r="J26" s="133">
        <v>79.5</v>
      </c>
      <c r="K26" s="133">
        <v>79.7</v>
      </c>
      <c r="L26" s="133">
        <v>79.7</v>
      </c>
      <c r="M26" s="133">
        <v>79.900000000000006</v>
      </c>
      <c r="N26" s="46">
        <v>79.5</v>
      </c>
      <c r="O26" s="46">
        <v>79.8</v>
      </c>
      <c r="P26" s="46">
        <v>79.900000000000006</v>
      </c>
      <c r="Q26" s="46">
        <v>79.900000000000006</v>
      </c>
      <c r="R26" s="46">
        <v>80</v>
      </c>
      <c r="S26" s="46">
        <v>80.099999999999994</v>
      </c>
      <c r="T26" s="46">
        <v>79.900000000000006</v>
      </c>
      <c r="U26" s="46">
        <v>80</v>
      </c>
      <c r="V26" s="46">
        <v>80.2</v>
      </c>
      <c r="W26" s="46">
        <v>80.099999999999994</v>
      </c>
      <c r="X26" s="46">
        <v>80.3</v>
      </c>
      <c r="Y26" s="46">
        <v>80.8</v>
      </c>
      <c r="Z26" s="46">
        <v>81.099999999999994</v>
      </c>
      <c r="AA26" s="46">
        <v>81.400000000000006</v>
      </c>
      <c r="AB26" s="46">
        <v>81.8</v>
      </c>
      <c r="AC26" s="46">
        <v>81.8</v>
      </c>
      <c r="AD26" s="46">
        <v>82.2</v>
      </c>
      <c r="AE26" s="46">
        <v>82.3</v>
      </c>
      <c r="AF26" s="46">
        <v>82.4</v>
      </c>
      <c r="AG26" s="46">
        <v>82.3</v>
      </c>
    </row>
    <row r="27" spans="1:33" s="7" customFormat="1" ht="15" customHeight="1">
      <c r="A27" s="65" t="s">
        <v>152</v>
      </c>
      <c r="B27" s="133">
        <v>75.540000000000006</v>
      </c>
      <c r="C27" s="133">
        <v>76</v>
      </c>
      <c r="D27" s="133">
        <v>76.319999999999993</v>
      </c>
      <c r="E27" s="133">
        <v>76.680000000000007</v>
      </c>
      <c r="F27" s="133">
        <v>76.89</v>
      </c>
      <c r="G27" s="133">
        <v>77.11</v>
      </c>
      <c r="H27" s="133">
        <v>77.28</v>
      </c>
      <c r="I27" s="133">
        <v>77.510000000000005</v>
      </c>
      <c r="J27" s="133">
        <v>77.63</v>
      </c>
      <c r="K27" s="133">
        <v>78.010000000000005</v>
      </c>
      <c r="L27" s="133">
        <v>78.39</v>
      </c>
      <c r="M27" s="133">
        <v>78.56</v>
      </c>
      <c r="N27" s="46">
        <v>78.650000000000006</v>
      </c>
      <c r="O27" s="46">
        <v>78.69</v>
      </c>
      <c r="P27" s="46">
        <v>78.94</v>
      </c>
      <c r="Q27" s="46">
        <v>79.16</v>
      </c>
      <c r="R27" s="46">
        <v>79.459999999999994</v>
      </c>
      <c r="S27" s="46">
        <v>79.489999999999995</v>
      </c>
      <c r="T27" s="46">
        <v>79.55</v>
      </c>
      <c r="U27" s="46">
        <v>79.75</v>
      </c>
      <c r="V27" s="46">
        <v>80.13</v>
      </c>
      <c r="W27" s="46">
        <v>80.42</v>
      </c>
      <c r="X27" s="46">
        <v>80.55</v>
      </c>
      <c r="Y27" s="46">
        <v>80.819999999999993</v>
      </c>
      <c r="Z27" s="46">
        <v>80.959999999999994</v>
      </c>
      <c r="AA27" s="46">
        <v>81.180000000000007</v>
      </c>
      <c r="AB27" s="46">
        <v>81.2</v>
      </c>
      <c r="AC27" s="46">
        <v>81.319999999999993</v>
      </c>
      <c r="AD27" s="46">
        <v>81.42810092324666</v>
      </c>
      <c r="AE27" s="46">
        <v>81.84</v>
      </c>
      <c r="AF27" s="46">
        <v>82.12</v>
      </c>
      <c r="AG27" s="46">
        <v>82.29</v>
      </c>
    </row>
    <row r="28" spans="1:33" s="65" customFormat="1" ht="13.2">
      <c r="A28" s="65" t="s">
        <v>74</v>
      </c>
      <c r="B28" s="133" t="s">
        <v>331</v>
      </c>
      <c r="C28" s="133" t="s">
        <v>331</v>
      </c>
      <c r="D28" s="133" t="s">
        <v>331</v>
      </c>
      <c r="E28" s="133" t="s">
        <v>331</v>
      </c>
      <c r="F28" s="133" t="s">
        <v>331</v>
      </c>
      <c r="G28" s="133" t="s">
        <v>331</v>
      </c>
      <c r="H28" s="133" t="s">
        <v>331</v>
      </c>
      <c r="I28" s="133" t="s">
        <v>331</v>
      </c>
      <c r="J28" s="133" t="s">
        <v>331</v>
      </c>
      <c r="K28" s="133">
        <v>75.599999999999994</v>
      </c>
      <c r="L28" s="133">
        <v>75.400000000000006</v>
      </c>
      <c r="M28" s="133">
        <v>75.7</v>
      </c>
      <c r="N28" s="133">
        <v>75.900000000000006</v>
      </c>
      <c r="O28" s="133">
        <v>76.2</v>
      </c>
      <c r="P28" s="133">
        <v>76.3</v>
      </c>
      <c r="Q28" s="133">
        <v>76.400000000000006</v>
      </c>
      <c r="R28" s="133">
        <v>76.7</v>
      </c>
      <c r="S28" s="133">
        <v>77</v>
      </c>
      <c r="T28" s="133">
        <v>77.099999999999994</v>
      </c>
      <c r="U28" s="133">
        <v>77.599999999999994</v>
      </c>
      <c r="V28" s="133">
        <v>77.900000000000006</v>
      </c>
      <c r="W28" s="133">
        <v>78.3</v>
      </c>
      <c r="X28" s="133">
        <v>78.3</v>
      </c>
      <c r="Y28" s="133">
        <v>78.7</v>
      </c>
      <c r="Z28" s="133">
        <v>78.8</v>
      </c>
      <c r="AA28" s="133">
        <v>79.099999999999994</v>
      </c>
      <c r="AB28" s="133">
        <v>79.2</v>
      </c>
      <c r="AC28" s="133">
        <v>79.400000000000006</v>
      </c>
      <c r="AD28" s="133">
        <v>79.5</v>
      </c>
      <c r="AE28" s="133">
        <v>80.099999999999994</v>
      </c>
      <c r="AF28" s="133">
        <v>80.400000000000006</v>
      </c>
      <c r="AG28" s="133">
        <v>80.5</v>
      </c>
    </row>
    <row r="29" spans="1:33" s="7" customFormat="1" ht="15" customHeight="1">
      <c r="A29" s="65" t="s">
        <v>71</v>
      </c>
      <c r="B29" s="133">
        <v>75.8</v>
      </c>
      <c r="C29" s="133">
        <v>76.3</v>
      </c>
      <c r="D29" s="133">
        <v>76.2</v>
      </c>
      <c r="E29" s="133">
        <v>76.3</v>
      </c>
      <c r="F29" s="133">
        <v>76.599999999999994</v>
      </c>
      <c r="G29" s="133">
        <v>76.900000000000006</v>
      </c>
      <c r="H29" s="133">
        <v>77.2</v>
      </c>
      <c r="I29" s="133">
        <v>77.3</v>
      </c>
      <c r="J29" s="133">
        <v>77.8</v>
      </c>
      <c r="K29" s="133">
        <v>77.3</v>
      </c>
      <c r="L29" s="133">
        <v>77.400000000000006</v>
      </c>
      <c r="M29" s="133">
        <v>78</v>
      </c>
      <c r="N29" s="46">
        <v>77.7</v>
      </c>
      <c r="O29" s="46">
        <v>78.599999999999994</v>
      </c>
      <c r="P29" s="46">
        <v>78.5</v>
      </c>
      <c r="Q29" s="46">
        <v>78.5</v>
      </c>
      <c r="R29" s="46">
        <v>78.8</v>
      </c>
      <c r="S29" s="46">
        <v>79.099999999999994</v>
      </c>
      <c r="T29" s="46">
        <v>79.2</v>
      </c>
      <c r="U29" s="46">
        <v>79.8</v>
      </c>
      <c r="V29" s="46">
        <v>80.099999999999994</v>
      </c>
      <c r="W29" s="46">
        <v>80.2</v>
      </c>
      <c r="X29" s="46">
        <v>80.099999999999994</v>
      </c>
      <c r="Y29" s="46">
        <v>81</v>
      </c>
      <c r="Z29" s="46">
        <v>80.8</v>
      </c>
      <c r="AA29" s="46">
        <v>81.7</v>
      </c>
      <c r="AB29" s="46">
        <v>81.7</v>
      </c>
      <c r="AC29" s="46">
        <v>81.900000000000006</v>
      </c>
      <c r="AD29" s="46">
        <v>82.1</v>
      </c>
      <c r="AE29" s="46">
        <v>82.4</v>
      </c>
      <c r="AF29" s="46">
        <v>83.1</v>
      </c>
      <c r="AG29" s="46">
        <v>82.9</v>
      </c>
    </row>
    <row r="30" spans="1:33" s="7" customFormat="1" ht="25.5" customHeight="1">
      <c r="A30" s="65" t="s">
        <v>76</v>
      </c>
      <c r="B30" s="133">
        <v>73.2</v>
      </c>
      <c r="C30" s="133">
        <v>73.3</v>
      </c>
      <c r="D30" s="133">
        <v>73.099999999999994</v>
      </c>
      <c r="E30" s="133">
        <v>73.3</v>
      </c>
      <c r="F30" s="133">
        <v>73</v>
      </c>
      <c r="G30" s="133">
        <v>73.3</v>
      </c>
      <c r="H30" s="133">
        <v>72.900000000000006</v>
      </c>
      <c r="I30" s="133">
        <v>73</v>
      </c>
      <c r="J30" s="133">
        <v>73.400000000000006</v>
      </c>
      <c r="K30" s="133">
        <v>73.8</v>
      </c>
      <c r="L30" s="133">
        <v>73.900000000000006</v>
      </c>
      <c r="M30" s="133">
        <v>73.8</v>
      </c>
      <c r="N30" s="46">
        <v>73.900000000000006</v>
      </c>
      <c r="O30" s="46">
        <v>73.900000000000006</v>
      </c>
      <c r="P30" s="46">
        <v>73.8</v>
      </c>
      <c r="Q30" s="46">
        <v>73.3</v>
      </c>
      <c r="R30" s="46">
        <v>73.7</v>
      </c>
      <c r="S30" s="46">
        <v>74.2</v>
      </c>
      <c r="T30" s="46">
        <v>74.5</v>
      </c>
      <c r="U30" s="46">
        <v>75</v>
      </c>
      <c r="V30" s="46">
        <v>75.099999999999994</v>
      </c>
      <c r="W30" s="46">
        <v>74.900000000000006</v>
      </c>
      <c r="X30" s="46">
        <v>75.2</v>
      </c>
      <c r="Y30" s="46">
        <v>75.7</v>
      </c>
      <c r="Z30" s="46">
        <v>75.7</v>
      </c>
      <c r="AA30" s="46">
        <v>76.2</v>
      </c>
      <c r="AB30" s="46">
        <v>76.7</v>
      </c>
      <c r="AC30" s="46">
        <v>76.900000000000006</v>
      </c>
      <c r="AD30" s="46">
        <v>77.099999999999994</v>
      </c>
      <c r="AE30" s="46">
        <v>77.2</v>
      </c>
      <c r="AF30" s="46">
        <v>77.8</v>
      </c>
      <c r="AG30" s="46">
        <v>77.900000000000006</v>
      </c>
    </row>
    <row r="31" spans="1:33" s="7" customFormat="1" ht="14.25" customHeight="1">
      <c r="A31" s="65" t="s">
        <v>150</v>
      </c>
      <c r="B31" s="133">
        <v>75.31</v>
      </c>
      <c r="C31" s="133">
        <v>75.47</v>
      </c>
      <c r="D31" s="133">
        <v>75.62</v>
      </c>
      <c r="E31" s="133">
        <v>75.819999999999993</v>
      </c>
      <c r="F31" s="133">
        <v>76</v>
      </c>
      <c r="G31" s="133">
        <v>76.209999999999994</v>
      </c>
      <c r="H31" s="133">
        <v>76.47</v>
      </c>
      <c r="I31" s="133">
        <v>76.5</v>
      </c>
      <c r="J31" s="133">
        <v>76.599999999999994</v>
      </c>
      <c r="K31" s="133">
        <v>76.739999999999995</v>
      </c>
      <c r="L31" s="133">
        <v>77.11</v>
      </c>
      <c r="M31" s="133">
        <v>77.12</v>
      </c>
      <c r="N31" s="46">
        <v>77.31</v>
      </c>
      <c r="O31" s="46">
        <v>77.44</v>
      </c>
      <c r="P31" s="46">
        <v>77.73</v>
      </c>
      <c r="Q31" s="46">
        <v>77.849999999999994</v>
      </c>
      <c r="R31" s="46">
        <v>78.040000000000006</v>
      </c>
      <c r="S31" s="46">
        <v>78.180000000000007</v>
      </c>
      <c r="T31" s="46">
        <v>78.349999999999994</v>
      </c>
      <c r="U31" s="46">
        <v>78.56</v>
      </c>
      <c r="V31" s="46">
        <v>78.78</v>
      </c>
      <c r="W31" s="46">
        <v>78.86</v>
      </c>
      <c r="X31" s="46">
        <v>79.05</v>
      </c>
      <c r="Y31" s="46">
        <v>79.239999999999995</v>
      </c>
      <c r="Z31" s="46">
        <v>79.540000000000006</v>
      </c>
      <c r="AA31" s="46">
        <v>79.680000000000007</v>
      </c>
      <c r="AB31" s="46">
        <v>79.83</v>
      </c>
      <c r="AC31" s="46">
        <v>80.05</v>
      </c>
      <c r="AD31" s="46">
        <v>80.31</v>
      </c>
      <c r="AE31" s="46">
        <v>80.62</v>
      </c>
      <c r="AF31" s="46">
        <v>80.75</v>
      </c>
      <c r="AG31" s="46">
        <v>80.89</v>
      </c>
    </row>
    <row r="32" spans="1:33" s="7" customFormat="1" ht="13.2">
      <c r="A32" s="65" t="s">
        <v>75</v>
      </c>
      <c r="B32" s="133">
        <v>75</v>
      </c>
      <c r="C32" s="133">
        <v>75.099999999999994</v>
      </c>
      <c r="D32" s="133">
        <v>74.8</v>
      </c>
      <c r="E32" s="133">
        <v>75.2</v>
      </c>
      <c r="F32" s="133">
        <v>75</v>
      </c>
      <c r="G32" s="133">
        <v>75.099999999999994</v>
      </c>
      <c r="H32" s="133">
        <v>75.3</v>
      </c>
      <c r="I32" s="133">
        <v>75.5</v>
      </c>
      <c r="J32" s="133">
        <v>75.5</v>
      </c>
      <c r="K32" s="133">
        <v>75.5</v>
      </c>
      <c r="L32" s="133">
        <v>75.400000000000006</v>
      </c>
      <c r="M32" s="133">
        <v>75.8</v>
      </c>
      <c r="N32" s="46">
        <v>76</v>
      </c>
      <c r="O32" s="46">
        <v>76.3</v>
      </c>
      <c r="P32" s="46">
        <v>76.2</v>
      </c>
      <c r="Q32" s="46">
        <v>76.7</v>
      </c>
      <c r="R32" s="46">
        <v>76.5</v>
      </c>
      <c r="S32" s="46">
        <v>76.599999999999994</v>
      </c>
      <c r="T32" s="46">
        <v>76.900000000000006</v>
      </c>
      <c r="U32" s="46">
        <v>77</v>
      </c>
      <c r="V32" s="46">
        <v>77.099999999999994</v>
      </c>
      <c r="W32" s="46">
        <v>77.3</v>
      </c>
      <c r="X32" s="46">
        <v>77.3</v>
      </c>
      <c r="Y32" s="46">
        <v>77.5</v>
      </c>
      <c r="Z32" s="46">
        <v>77.599999999999994</v>
      </c>
      <c r="AA32" s="46">
        <v>77.900000000000006</v>
      </c>
      <c r="AB32" s="46">
        <v>77.900000000000006</v>
      </c>
      <c r="AC32" s="46">
        <v>78.400000000000006</v>
      </c>
      <c r="AD32" s="46">
        <v>78.5</v>
      </c>
      <c r="AE32" s="46">
        <v>78.7</v>
      </c>
      <c r="AF32" s="46">
        <v>79.2</v>
      </c>
      <c r="AG32" s="46">
        <v>79.3</v>
      </c>
    </row>
    <row r="33" spans="1:33" s="7" customFormat="1" ht="15" customHeight="1">
      <c r="A33" s="65" t="s">
        <v>72</v>
      </c>
      <c r="B33" s="133" t="s">
        <v>331</v>
      </c>
      <c r="C33" s="133">
        <v>75.2</v>
      </c>
      <c r="D33" s="133">
        <v>75</v>
      </c>
      <c r="E33" s="133">
        <v>75.3</v>
      </c>
      <c r="F33" s="133">
        <v>75.8</v>
      </c>
      <c r="G33" s="133">
        <v>76.2</v>
      </c>
      <c r="H33" s="133">
        <v>76.3</v>
      </c>
      <c r="I33" s="133">
        <v>76.7</v>
      </c>
      <c r="J33" s="133">
        <v>77</v>
      </c>
      <c r="K33" s="133">
        <v>77.3</v>
      </c>
      <c r="L33" s="133">
        <v>76.900000000000006</v>
      </c>
      <c r="M33" s="133">
        <v>77.2</v>
      </c>
      <c r="N33" s="46">
        <v>77.099999999999994</v>
      </c>
      <c r="O33" s="46">
        <v>77.400000000000006</v>
      </c>
      <c r="P33" s="46">
        <v>77.900000000000006</v>
      </c>
      <c r="Q33" s="46">
        <v>78.3</v>
      </c>
      <c r="R33" s="46">
        <v>78.5</v>
      </c>
      <c r="S33" s="46">
        <v>78.5</v>
      </c>
      <c r="T33" s="46">
        <v>78.8</v>
      </c>
      <c r="U33" s="46">
        <v>79.2</v>
      </c>
      <c r="V33" s="46">
        <v>79.7</v>
      </c>
      <c r="W33" s="46">
        <v>79.7</v>
      </c>
      <c r="X33" s="46">
        <v>79.599999999999994</v>
      </c>
      <c r="Y33" s="46">
        <v>80.099999999999994</v>
      </c>
      <c r="Z33" s="46">
        <v>80.2</v>
      </c>
      <c r="AA33" s="46">
        <v>81.3</v>
      </c>
      <c r="AB33" s="46">
        <v>81.3</v>
      </c>
      <c r="AC33" s="46">
        <v>81.8</v>
      </c>
      <c r="AD33" s="46">
        <v>81.900000000000006</v>
      </c>
      <c r="AE33" s="46">
        <v>82.3</v>
      </c>
      <c r="AF33" s="46">
        <v>82.5</v>
      </c>
      <c r="AG33" s="46">
        <v>82.5</v>
      </c>
    </row>
    <row r="34" spans="1:33" s="7" customFormat="1" ht="15" customHeight="1">
      <c r="A34" s="65" t="s">
        <v>60</v>
      </c>
      <c r="B34" s="133">
        <v>78.7</v>
      </c>
      <c r="C34" s="133">
        <v>79.2</v>
      </c>
      <c r="D34" s="133">
        <v>78.900000000000006</v>
      </c>
      <c r="E34" s="133">
        <v>79.400000000000006</v>
      </c>
      <c r="F34" s="133">
        <v>79.3</v>
      </c>
      <c r="G34" s="133">
        <v>79.599999999999994</v>
      </c>
      <c r="H34" s="133">
        <v>79.900000000000006</v>
      </c>
      <c r="I34" s="133">
        <v>79.900000000000006</v>
      </c>
      <c r="J34" s="133">
        <v>80.099999999999994</v>
      </c>
      <c r="K34" s="133">
        <v>80.2</v>
      </c>
      <c r="L34" s="133">
        <v>80.3</v>
      </c>
      <c r="M34" s="133">
        <v>80.8</v>
      </c>
      <c r="N34" s="46">
        <v>80.8</v>
      </c>
      <c r="O34" s="46">
        <v>81.2</v>
      </c>
      <c r="P34" s="46">
        <v>81.2</v>
      </c>
      <c r="Q34" s="46">
        <v>81.400000000000006</v>
      </c>
      <c r="R34" s="46">
        <v>81.7</v>
      </c>
      <c r="S34" s="46">
        <v>81.7</v>
      </c>
      <c r="T34" s="46">
        <v>81.7</v>
      </c>
      <c r="U34" s="46">
        <v>82.2</v>
      </c>
      <c r="V34" s="46">
        <v>82.6</v>
      </c>
      <c r="W34" s="46">
        <v>82.6</v>
      </c>
      <c r="X34" s="46">
        <v>82.3</v>
      </c>
      <c r="Y34" s="46">
        <v>83</v>
      </c>
      <c r="Z34" s="46">
        <v>82.9</v>
      </c>
      <c r="AA34" s="46">
        <v>83.7</v>
      </c>
      <c r="AB34" s="46">
        <v>83.7</v>
      </c>
      <c r="AC34" s="46">
        <v>83.9</v>
      </c>
      <c r="AD34" s="46">
        <v>84.3</v>
      </c>
      <c r="AE34" s="46">
        <v>84.7</v>
      </c>
      <c r="AF34" s="46">
        <v>84.8</v>
      </c>
      <c r="AG34" s="46">
        <v>84.7</v>
      </c>
    </row>
    <row r="35" spans="1:33" s="7" customFormat="1" ht="23.25" customHeight="1">
      <c r="A35" s="65" t="s">
        <v>56</v>
      </c>
      <c r="B35" s="133">
        <v>78.8</v>
      </c>
      <c r="C35" s="133">
        <v>79.099999999999994</v>
      </c>
      <c r="D35" s="133">
        <v>79.3</v>
      </c>
      <c r="E35" s="133">
        <v>79.5</v>
      </c>
      <c r="F35" s="133">
        <v>79.3</v>
      </c>
      <c r="G35" s="133">
        <v>79.599999999999994</v>
      </c>
      <c r="H35" s="133">
        <v>79.8</v>
      </c>
      <c r="I35" s="133">
        <v>79.5</v>
      </c>
      <c r="J35" s="133">
        <v>80.099999999999994</v>
      </c>
      <c r="K35" s="133">
        <v>80</v>
      </c>
      <c r="L35" s="133">
        <v>80.2</v>
      </c>
      <c r="M35" s="133">
        <v>80.3</v>
      </c>
      <c r="N35" s="46">
        <v>80.2</v>
      </c>
      <c r="O35" s="46">
        <v>80.900000000000006</v>
      </c>
      <c r="P35" s="46">
        <v>80.900000000000006</v>
      </c>
      <c r="Q35" s="46">
        <v>81</v>
      </c>
      <c r="R35" s="46">
        <v>81.2</v>
      </c>
      <c r="S35" s="46">
        <v>81.400000000000006</v>
      </c>
      <c r="T35" s="46">
        <v>81.2</v>
      </c>
      <c r="U35" s="46">
        <v>81.3</v>
      </c>
      <c r="V35" s="46">
        <v>81.400000000000006</v>
      </c>
      <c r="W35" s="46">
        <v>81.400000000000006</v>
      </c>
      <c r="X35" s="46">
        <v>81.7</v>
      </c>
      <c r="Y35" s="46">
        <v>82</v>
      </c>
      <c r="Z35" s="46">
        <v>82.1</v>
      </c>
      <c r="AA35" s="46">
        <v>82.3</v>
      </c>
      <c r="AB35" s="46">
        <v>82.3</v>
      </c>
      <c r="AC35" s="46">
        <v>82.5</v>
      </c>
      <c r="AD35" s="46">
        <v>82.7</v>
      </c>
      <c r="AE35" s="46">
        <v>82.8</v>
      </c>
      <c r="AF35" s="46">
        <v>83</v>
      </c>
      <c r="AG35" s="46">
        <v>82.8</v>
      </c>
    </row>
    <row r="36" spans="1:33" s="7" customFormat="1" ht="14.25" customHeight="1">
      <c r="A36" s="65" t="s">
        <v>63</v>
      </c>
      <c r="B36" s="133">
        <v>76.8</v>
      </c>
      <c r="C36" s="133">
        <v>77.02</v>
      </c>
      <c r="D36" s="133">
        <v>77.25</v>
      </c>
      <c r="E36" s="133">
        <v>77.39</v>
      </c>
      <c r="F36" s="133">
        <v>77.55</v>
      </c>
      <c r="G36" s="133">
        <v>77.680000000000007</v>
      </c>
      <c r="H36" s="133">
        <v>77.92</v>
      </c>
      <c r="I36" s="133">
        <v>78.05</v>
      </c>
      <c r="J36" s="133">
        <v>78.23</v>
      </c>
      <c r="K36" s="133">
        <v>78.41</v>
      </c>
      <c r="L36" s="133">
        <v>78.7</v>
      </c>
      <c r="M36" s="133">
        <v>78.78</v>
      </c>
      <c r="N36" s="46">
        <v>79.02</v>
      </c>
      <c r="O36" s="46">
        <v>79.11</v>
      </c>
      <c r="P36" s="46">
        <v>79.31</v>
      </c>
      <c r="Q36" s="46">
        <v>79.38</v>
      </c>
      <c r="R36" s="46">
        <v>79.55</v>
      </c>
      <c r="S36" s="46">
        <v>79.7</v>
      </c>
      <c r="T36" s="46">
        <v>79.91</v>
      </c>
      <c r="U36" s="46">
        <v>80.12</v>
      </c>
      <c r="V36" s="46">
        <v>80.36</v>
      </c>
      <c r="W36" s="46">
        <v>80.47</v>
      </c>
      <c r="X36" s="46">
        <v>80.680000000000007</v>
      </c>
      <c r="Y36" s="46">
        <v>80.91</v>
      </c>
      <c r="Z36" s="46">
        <v>81.239999999999995</v>
      </c>
      <c r="AA36" s="46">
        <v>81.44</v>
      </c>
      <c r="AB36" s="46">
        <v>81.61</v>
      </c>
      <c r="AC36" s="46">
        <v>81.84</v>
      </c>
      <c r="AD36" s="46">
        <v>82.08</v>
      </c>
      <c r="AE36" s="46">
        <v>82.42</v>
      </c>
      <c r="AF36" s="46">
        <v>82.58</v>
      </c>
      <c r="AG36" s="46">
        <v>82.71</v>
      </c>
    </row>
    <row r="37" spans="1:33" s="7" customFormat="1" ht="15" customHeight="1">
      <c r="A37" s="68" t="s">
        <v>151</v>
      </c>
      <c r="B37" s="44">
        <v>76.36</v>
      </c>
      <c r="C37" s="44">
        <v>76.56</v>
      </c>
      <c r="D37" s="44">
        <v>76.95</v>
      </c>
      <c r="E37" s="44">
        <v>76.95</v>
      </c>
      <c r="F37" s="44">
        <v>77.41</v>
      </c>
      <c r="G37" s="44">
        <v>77.53</v>
      </c>
      <c r="H37" s="44">
        <v>77.88</v>
      </c>
      <c r="I37" s="44">
        <v>78.010000000000005</v>
      </c>
      <c r="J37" s="44">
        <v>78.27</v>
      </c>
      <c r="K37" s="44">
        <v>78.459999999999994</v>
      </c>
      <c r="L37" s="44">
        <v>78.78</v>
      </c>
      <c r="M37" s="44">
        <v>78.78</v>
      </c>
      <c r="N37" s="43">
        <v>78.94</v>
      </c>
      <c r="O37" s="43">
        <v>78.94</v>
      </c>
      <c r="P37" s="43">
        <v>79.069999999999993</v>
      </c>
      <c r="Q37" s="43">
        <v>79.05</v>
      </c>
      <c r="R37" s="43">
        <v>79.25</v>
      </c>
      <c r="S37" s="43">
        <v>79.34</v>
      </c>
      <c r="T37" s="43">
        <v>79.58</v>
      </c>
      <c r="U37" s="43">
        <v>79.73</v>
      </c>
      <c r="V37" s="43">
        <v>80.010000000000005</v>
      </c>
      <c r="W37" s="43">
        <v>80.11</v>
      </c>
      <c r="X37" s="43">
        <v>80.33</v>
      </c>
      <c r="Y37" s="43">
        <v>80.56</v>
      </c>
      <c r="Z37" s="43">
        <v>80.930000000000007</v>
      </c>
      <c r="AA37" s="43">
        <v>81.09</v>
      </c>
      <c r="AB37" s="43">
        <v>81.23</v>
      </c>
      <c r="AC37" s="43">
        <v>81.400000000000006</v>
      </c>
      <c r="AD37" s="43">
        <v>81.66</v>
      </c>
      <c r="AE37" s="43">
        <v>82.01</v>
      </c>
      <c r="AF37" s="43">
        <v>82.1</v>
      </c>
      <c r="AG37" s="43">
        <v>82.19</v>
      </c>
    </row>
    <row r="39" spans="1:33" s="69" customFormat="1" ht="12.75" customHeight="1">
      <c r="A39" s="186" t="s">
        <v>332</v>
      </c>
      <c r="B39" s="182"/>
      <c r="C39" s="182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33" s="69" customFormat="1" ht="10.199999999999999">
      <c r="D40" s="71"/>
      <c r="G40" s="72"/>
      <c r="AG40" s="70"/>
    </row>
    <row r="41" spans="1:33" s="69" customFormat="1" ht="10.199999999999999">
      <c r="A41" s="69" t="s">
        <v>227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33">
      <c r="A42" s="4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>
      <c r="A43" s="4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</row>
    <row r="44" spans="1:33">
      <c r="A44" s="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</row>
  </sheetData>
  <mergeCells count="3">
    <mergeCell ref="L3:M3"/>
    <mergeCell ref="A39:C39"/>
    <mergeCell ref="A1:F1"/>
  </mergeCells>
  <phoneticPr fontId="11" type="noConversion"/>
  <hyperlinks>
    <hyperlink ref="L3" location="Contents!A1" display="Back to contents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sqref="A1:H1"/>
    </sheetView>
  </sheetViews>
  <sheetFormatPr defaultColWidth="9.109375" defaultRowHeight="15"/>
  <cols>
    <col min="1" max="1" width="22.5546875" style="9" customWidth="1"/>
    <col min="2" max="2" width="14" style="9" customWidth="1"/>
    <col min="3" max="4" width="11" style="9" customWidth="1"/>
    <col min="5" max="5" width="2.6640625" style="9" customWidth="1"/>
    <col min="6" max="6" width="14.109375" style="9" customWidth="1"/>
    <col min="7" max="8" width="12.88671875" style="9" customWidth="1"/>
    <col min="9" max="9" width="9.109375" style="9"/>
    <col min="10" max="10" width="22.33203125" style="17" customWidth="1"/>
    <col min="11" max="14" width="20.6640625" style="17" customWidth="1"/>
    <col min="15" max="15" width="9.109375" style="9"/>
    <col min="16" max="17" width="9.109375" style="5"/>
    <col min="18" max="16384" width="9.109375" style="9"/>
  </cols>
  <sheetData>
    <row r="1" spans="1:17" s="12" customFormat="1" ht="18" customHeight="1">
      <c r="A1" s="185" t="s">
        <v>274</v>
      </c>
      <c r="B1" s="182"/>
      <c r="C1" s="182"/>
      <c r="D1" s="182"/>
      <c r="E1" s="182"/>
      <c r="F1" s="182"/>
      <c r="G1" s="182"/>
      <c r="H1" s="182"/>
      <c r="I1" s="9"/>
      <c r="J1" s="17"/>
      <c r="K1" s="16"/>
      <c r="L1" s="16"/>
      <c r="M1" s="16"/>
      <c r="N1" s="16"/>
      <c r="P1" s="5"/>
      <c r="Q1" s="5"/>
    </row>
    <row r="2" spans="1:17" s="12" customFormat="1" ht="15" customHeight="1">
      <c r="B2" s="9"/>
      <c r="C2" s="9"/>
      <c r="D2" s="9"/>
      <c r="E2" s="9"/>
      <c r="F2" s="9"/>
      <c r="G2" s="204" t="s">
        <v>7</v>
      </c>
      <c r="H2" s="204"/>
      <c r="I2" s="9"/>
      <c r="J2" s="17"/>
      <c r="K2" s="16"/>
      <c r="L2" s="16"/>
      <c r="M2" s="16"/>
      <c r="N2" s="16"/>
      <c r="P2" s="5"/>
      <c r="Q2" s="5"/>
    </row>
    <row r="3" spans="1:17" s="77" customFormat="1" ht="13.2">
      <c r="A3" s="73"/>
      <c r="B3" s="203" t="s">
        <v>82</v>
      </c>
      <c r="C3" s="203"/>
      <c r="D3" s="203"/>
      <c r="E3" s="74"/>
      <c r="F3" s="203" t="s">
        <v>83</v>
      </c>
      <c r="G3" s="203"/>
      <c r="H3" s="203"/>
      <c r="I3" s="75"/>
      <c r="J3" s="76"/>
      <c r="K3" s="76"/>
      <c r="L3" s="76"/>
      <c r="M3" s="76"/>
      <c r="N3" s="76"/>
    </row>
    <row r="4" spans="1:17" s="77" customFormat="1" ht="39.6">
      <c r="A4" s="78"/>
      <c r="B4" s="79" t="s">
        <v>84</v>
      </c>
      <c r="C4" s="79" t="s">
        <v>85</v>
      </c>
      <c r="D4" s="79" t="s">
        <v>86</v>
      </c>
      <c r="E4" s="80"/>
      <c r="F4" s="79" t="s">
        <v>84</v>
      </c>
      <c r="G4" s="79" t="s">
        <v>85</v>
      </c>
      <c r="H4" s="79" t="s">
        <v>86</v>
      </c>
      <c r="I4" s="139"/>
      <c r="J4" s="140"/>
      <c r="K4" s="141" t="s">
        <v>118</v>
      </c>
      <c r="L4" s="141" t="s">
        <v>119</v>
      </c>
      <c r="M4" s="141" t="s">
        <v>120</v>
      </c>
      <c r="N4" s="141" t="s">
        <v>121</v>
      </c>
      <c r="O4" s="142"/>
      <c r="P4" s="142"/>
      <c r="Q4" s="142"/>
    </row>
    <row r="5" spans="1:17" s="77" customFormat="1" ht="15" customHeight="1">
      <c r="A5" s="74" t="s">
        <v>225</v>
      </c>
      <c r="B5" s="82">
        <v>76.875553977222467</v>
      </c>
      <c r="C5" s="82">
        <v>76.781034986614159</v>
      </c>
      <c r="D5" s="82">
        <v>76.970072967830774</v>
      </c>
      <c r="E5" s="83"/>
      <c r="F5" s="82">
        <v>80.96573740463667</v>
      </c>
      <c r="G5" s="82">
        <v>80.881055062113475</v>
      </c>
      <c r="H5" s="82">
        <v>81.050419747159864</v>
      </c>
      <c r="I5" s="139"/>
      <c r="J5" s="140"/>
      <c r="K5" s="140"/>
      <c r="L5" s="140"/>
      <c r="M5" s="140"/>
      <c r="N5" s="140"/>
      <c r="O5" s="142"/>
      <c r="P5" s="142"/>
      <c r="Q5" s="142"/>
    </row>
    <row r="6" spans="1:17" s="77" customFormat="1" ht="24" customHeight="1">
      <c r="A6" s="75" t="s">
        <v>87</v>
      </c>
      <c r="B6" s="84">
        <v>77.131308653081575</v>
      </c>
      <c r="C6" s="84">
        <v>76.667518682213384</v>
      </c>
      <c r="D6" s="84">
        <v>77.595098623949767</v>
      </c>
      <c r="E6" s="85"/>
      <c r="F6" s="84">
        <v>81.3590729192818</v>
      </c>
      <c r="G6" s="84">
        <v>80.931046326431471</v>
      </c>
      <c r="H6" s="84">
        <v>81.78709951213213</v>
      </c>
      <c r="I6" s="139"/>
      <c r="J6" s="143" t="s">
        <v>101</v>
      </c>
      <c r="K6" s="144">
        <v>72.720388538743293</v>
      </c>
      <c r="L6" s="145">
        <v>0.57005072166714399</v>
      </c>
      <c r="M6" s="145">
        <v>4.9831870368469566</v>
      </c>
      <c r="N6" s="145">
        <v>0.54357515078589813</v>
      </c>
      <c r="O6" s="142"/>
      <c r="P6" s="142"/>
      <c r="Q6" s="142"/>
    </row>
    <row r="7" spans="1:17" s="77" customFormat="1" ht="15" customHeight="1">
      <c r="A7" s="75" t="s">
        <v>88</v>
      </c>
      <c r="B7" s="84">
        <v>79.242851521244532</v>
      </c>
      <c r="C7" s="84">
        <v>78.829001343714282</v>
      </c>
      <c r="D7" s="84">
        <v>79.656701698774782</v>
      </c>
      <c r="E7" s="85"/>
      <c r="F7" s="84">
        <v>82.186740193121352</v>
      </c>
      <c r="G7" s="84">
        <v>81.804326234151048</v>
      </c>
      <c r="H7" s="84">
        <v>82.569154152091656</v>
      </c>
      <c r="I7" s="139"/>
      <c r="J7" s="143" t="s">
        <v>116</v>
      </c>
      <c r="K7" s="144">
        <v>73.430901067560455</v>
      </c>
      <c r="L7" s="145">
        <v>1.4692922526670031</v>
      </c>
      <c r="M7" s="145">
        <v>3.5594513861896928</v>
      </c>
      <c r="N7" s="145">
        <v>1.2892773188944489</v>
      </c>
      <c r="O7" s="142"/>
      <c r="P7" s="142"/>
      <c r="Q7" s="142"/>
    </row>
    <row r="8" spans="1:17" s="77" customFormat="1" ht="15" customHeight="1">
      <c r="A8" s="75" t="s">
        <v>89</v>
      </c>
      <c r="B8" s="84">
        <v>78.497907634913318</v>
      </c>
      <c r="C8" s="84">
        <v>77.867732008285003</v>
      </c>
      <c r="D8" s="84">
        <v>79.128083261541633</v>
      </c>
      <c r="E8" s="85"/>
      <c r="F8" s="84">
        <v>81.561446144304085</v>
      </c>
      <c r="G8" s="84">
        <v>80.945029594004495</v>
      </c>
      <c r="H8" s="84">
        <v>82.177862694603675</v>
      </c>
      <c r="I8" s="139"/>
      <c r="J8" s="143" t="s">
        <v>103</v>
      </c>
      <c r="K8" s="144">
        <v>73.902689370243223</v>
      </c>
      <c r="L8" s="145">
        <v>1.5241893077431996</v>
      </c>
      <c r="M8" s="145">
        <v>4.6326768331584418</v>
      </c>
      <c r="N8" s="145">
        <v>1.2734635419420783</v>
      </c>
      <c r="O8" s="142"/>
      <c r="P8" s="142"/>
      <c r="Q8" s="142"/>
    </row>
    <row r="9" spans="1:17" s="77" customFormat="1" ht="15" customHeight="1">
      <c r="A9" s="75" t="s">
        <v>90</v>
      </c>
      <c r="B9" s="84">
        <v>78.207824270839495</v>
      </c>
      <c r="C9" s="84">
        <v>77.506938251428437</v>
      </c>
      <c r="D9" s="84">
        <v>78.908710290250553</v>
      </c>
      <c r="E9" s="85"/>
      <c r="F9" s="84">
        <v>81.47504585323</v>
      </c>
      <c r="G9" s="84">
        <v>80.78208429590083</v>
      </c>
      <c r="H9" s="84">
        <v>82.16800741055917</v>
      </c>
      <c r="I9" s="139"/>
      <c r="J9" s="143" t="s">
        <v>134</v>
      </c>
      <c r="K9" s="144">
        <v>74.494119436945709</v>
      </c>
      <c r="L9" s="145">
        <v>1.2296655409051027</v>
      </c>
      <c r="M9" s="145">
        <v>3.4583305181251518</v>
      </c>
      <c r="N9" s="145">
        <v>1.1051111204803021</v>
      </c>
      <c r="O9" s="142"/>
      <c r="P9" s="142"/>
      <c r="Q9" s="142"/>
    </row>
    <row r="10" spans="1:17" s="77" customFormat="1" ht="15" customHeight="1">
      <c r="A10" s="75" t="s">
        <v>27</v>
      </c>
      <c r="B10" s="84">
        <v>77.028204367053476</v>
      </c>
      <c r="C10" s="84">
        <v>76.133357702580639</v>
      </c>
      <c r="D10" s="84">
        <v>77.923051031526313</v>
      </c>
      <c r="E10" s="85"/>
      <c r="F10" s="84">
        <v>79.905538835026249</v>
      </c>
      <c r="G10" s="84">
        <v>79.053417369926208</v>
      </c>
      <c r="H10" s="84">
        <v>80.75766030012629</v>
      </c>
      <c r="I10" s="139"/>
      <c r="J10" s="143" t="s">
        <v>107</v>
      </c>
      <c r="K10" s="144">
        <v>74.706732768803278</v>
      </c>
      <c r="L10" s="145">
        <v>0.76333047336154891</v>
      </c>
      <c r="M10" s="145">
        <v>3.5987411090726198</v>
      </c>
      <c r="N10" s="145">
        <v>0.66352117940755306</v>
      </c>
      <c r="O10" s="142"/>
      <c r="P10" s="142"/>
      <c r="Q10" s="142"/>
    </row>
    <row r="11" spans="1:17" s="77" customFormat="1" ht="24" customHeight="1">
      <c r="A11" s="75" t="s">
        <v>91</v>
      </c>
      <c r="B11" s="84">
        <v>78.037678519196589</v>
      </c>
      <c r="C11" s="84">
        <v>77.443533497145793</v>
      </c>
      <c r="D11" s="84">
        <v>78.631823541247385</v>
      </c>
      <c r="E11" s="85"/>
      <c r="F11" s="84">
        <v>81.538727591369309</v>
      </c>
      <c r="G11" s="84">
        <v>81.054839785329293</v>
      </c>
      <c r="H11" s="84">
        <v>82.022615397409325</v>
      </c>
      <c r="I11" s="139"/>
      <c r="J11" s="143" t="s">
        <v>93</v>
      </c>
      <c r="K11" s="144">
        <v>75.094145119565383</v>
      </c>
      <c r="L11" s="145">
        <v>1.3281926294600339</v>
      </c>
      <c r="M11" s="145">
        <v>2.6838928929267212</v>
      </c>
      <c r="N11" s="145">
        <v>1.188095984701647</v>
      </c>
      <c r="O11" s="142"/>
      <c r="P11" s="142"/>
      <c r="Q11" s="142"/>
    </row>
    <row r="12" spans="1:17" s="77" customFormat="1" ht="15" customHeight="1">
      <c r="A12" s="75" t="s">
        <v>134</v>
      </c>
      <c r="B12" s="84">
        <v>75.108952207398261</v>
      </c>
      <c r="C12" s="84">
        <v>74.494119436945709</v>
      </c>
      <c r="D12" s="84">
        <v>75.723784977850812</v>
      </c>
      <c r="E12" s="85"/>
      <c r="F12" s="84">
        <v>79.734671056216115</v>
      </c>
      <c r="G12" s="84">
        <v>79.182115495975964</v>
      </c>
      <c r="H12" s="84">
        <v>80.287226616456266</v>
      </c>
      <c r="I12" s="139"/>
      <c r="J12" s="143" t="s">
        <v>110</v>
      </c>
      <c r="K12" s="144">
        <v>75.191502005371916</v>
      </c>
      <c r="L12" s="145">
        <v>1.0632837320181352</v>
      </c>
      <c r="M12" s="145">
        <v>3.8901163461233068</v>
      </c>
      <c r="N12" s="145">
        <v>0.90149991035426069</v>
      </c>
      <c r="O12" s="142"/>
      <c r="P12" s="142"/>
      <c r="Q12" s="142"/>
    </row>
    <row r="13" spans="1:17" s="77" customFormat="1" ht="15" customHeight="1">
      <c r="A13" s="75" t="s">
        <v>93</v>
      </c>
      <c r="B13" s="84">
        <v>75.7582414342954</v>
      </c>
      <c r="C13" s="84">
        <v>75.094145119565383</v>
      </c>
      <c r="D13" s="84">
        <v>76.422337749025417</v>
      </c>
      <c r="E13" s="85"/>
      <c r="F13" s="84">
        <v>79.700278634302961</v>
      </c>
      <c r="G13" s="84">
        <v>79.106230641952138</v>
      </c>
      <c r="H13" s="84">
        <v>80.294326626653785</v>
      </c>
      <c r="I13" s="139"/>
      <c r="J13" s="143" t="s">
        <v>106</v>
      </c>
      <c r="K13" s="144">
        <v>75.305029796911782</v>
      </c>
      <c r="L13" s="145">
        <v>1.2700983293130435</v>
      </c>
      <c r="M13" s="145">
        <v>3.8785895816051266</v>
      </c>
      <c r="N13" s="145">
        <v>1.0005043712382076</v>
      </c>
      <c r="O13" s="142"/>
      <c r="P13" s="142"/>
      <c r="Q13" s="142"/>
    </row>
    <row r="14" spans="1:17" s="77" customFormat="1" ht="15" customHeight="1">
      <c r="A14" s="75" t="s">
        <v>94</v>
      </c>
      <c r="B14" s="84">
        <v>80.524496644733532</v>
      </c>
      <c r="C14" s="84">
        <v>79.872556573870298</v>
      </c>
      <c r="D14" s="84">
        <v>81.176436715596765</v>
      </c>
      <c r="E14" s="85"/>
      <c r="F14" s="84">
        <v>83.850791984330385</v>
      </c>
      <c r="G14" s="84">
        <v>83.304318361813884</v>
      </c>
      <c r="H14" s="84">
        <v>84.397265606846886</v>
      </c>
      <c r="I14" s="139"/>
      <c r="J14" s="143" t="s">
        <v>98</v>
      </c>
      <c r="K14" s="144">
        <v>76.014014589992513</v>
      </c>
      <c r="L14" s="145">
        <v>2.315969106184923</v>
      </c>
      <c r="M14" s="145">
        <v>0.58118957014919204</v>
      </c>
      <c r="N14" s="145">
        <v>3.008856239650072</v>
      </c>
      <c r="O14" s="142"/>
      <c r="P14" s="142"/>
      <c r="Q14" s="142"/>
    </row>
    <row r="15" spans="1:17" s="77" customFormat="1" ht="15" customHeight="1">
      <c r="A15" s="75" t="s">
        <v>95</v>
      </c>
      <c r="B15" s="84">
        <v>78.513348184104984</v>
      </c>
      <c r="C15" s="84">
        <v>77.839679820273318</v>
      </c>
      <c r="D15" s="84">
        <v>79.187016547936651</v>
      </c>
      <c r="E15" s="85"/>
      <c r="F15" s="84">
        <v>81.633868640526387</v>
      </c>
      <c r="G15" s="84">
        <v>81.010538189032772</v>
      </c>
      <c r="H15" s="84">
        <v>82.257199092020002</v>
      </c>
      <c r="I15" s="139"/>
      <c r="J15" s="143" t="s">
        <v>114</v>
      </c>
      <c r="K15" s="144">
        <v>76.12531326596303</v>
      </c>
      <c r="L15" s="145">
        <v>0.76203153579666605</v>
      </c>
      <c r="M15" s="145">
        <v>3.4487264416194847</v>
      </c>
      <c r="N15" s="145">
        <v>0.65600015991674354</v>
      </c>
      <c r="O15" s="142"/>
      <c r="P15" s="142"/>
      <c r="Q15" s="142"/>
    </row>
    <row r="16" spans="1:17" s="77" customFormat="1" ht="24" customHeight="1">
      <c r="A16" s="75" t="s">
        <v>96</v>
      </c>
      <c r="B16" s="84">
        <v>79.660797310383785</v>
      </c>
      <c r="C16" s="84">
        <v>78.906504187758699</v>
      </c>
      <c r="D16" s="84">
        <v>80.415090433008871</v>
      </c>
      <c r="E16" s="85"/>
      <c r="F16" s="84">
        <v>82.975095486837759</v>
      </c>
      <c r="G16" s="84">
        <v>82.345453754485121</v>
      </c>
      <c r="H16" s="84">
        <v>83.604737219190397</v>
      </c>
      <c r="I16" s="139"/>
      <c r="J16" s="143" t="s">
        <v>27</v>
      </c>
      <c r="K16" s="144">
        <v>76.133357702580639</v>
      </c>
      <c r="L16" s="145">
        <v>1.789693328945674</v>
      </c>
      <c r="M16" s="145">
        <v>1.1303663383998952</v>
      </c>
      <c r="N16" s="145">
        <v>1.7042429302000812</v>
      </c>
      <c r="O16" s="142"/>
      <c r="P16" s="142"/>
      <c r="Q16" s="142"/>
    </row>
    <row r="17" spans="1:17" s="77" customFormat="1" ht="15" customHeight="1">
      <c r="A17" s="75" t="s">
        <v>97</v>
      </c>
      <c r="B17" s="84">
        <v>77.567669369679308</v>
      </c>
      <c r="C17" s="84">
        <v>77.244325935731752</v>
      </c>
      <c r="D17" s="84">
        <v>77.891012803626865</v>
      </c>
      <c r="E17" s="85"/>
      <c r="F17" s="84">
        <v>81.946152864090408</v>
      </c>
      <c r="G17" s="84">
        <v>81.661861209855928</v>
      </c>
      <c r="H17" s="84">
        <v>82.230444518324887</v>
      </c>
      <c r="I17" s="139"/>
      <c r="J17" s="143" t="s">
        <v>99</v>
      </c>
      <c r="K17" s="144">
        <v>76.231778444990979</v>
      </c>
      <c r="L17" s="145">
        <v>1.0918555356089712</v>
      </c>
      <c r="M17" s="145">
        <v>2.860076772381106</v>
      </c>
      <c r="N17" s="145">
        <v>0.99698242358030598</v>
      </c>
      <c r="O17" s="142"/>
      <c r="P17" s="142"/>
      <c r="Q17" s="142"/>
    </row>
    <row r="18" spans="1:17" s="77" customFormat="1" ht="15" customHeight="1">
      <c r="A18" s="75" t="s">
        <v>98</v>
      </c>
      <c r="B18" s="84">
        <v>77.171999143084975</v>
      </c>
      <c r="C18" s="84">
        <v>76.014014589992513</v>
      </c>
      <c r="D18" s="84">
        <v>78.329983696177436</v>
      </c>
      <c r="E18" s="85"/>
      <c r="F18" s="84">
        <v>80.415601386151664</v>
      </c>
      <c r="G18" s="84">
        <v>78.911173266326628</v>
      </c>
      <c r="H18" s="84">
        <v>81.9200295059767</v>
      </c>
      <c r="I18" s="139"/>
      <c r="J18" s="143" t="s">
        <v>112</v>
      </c>
      <c r="K18" s="144">
        <v>76.401493615297881</v>
      </c>
      <c r="L18" s="145">
        <v>2.8985018319819176</v>
      </c>
      <c r="M18" s="145">
        <v>2.0191683256838502</v>
      </c>
      <c r="N18" s="145">
        <v>2.3121736412711869</v>
      </c>
      <c r="O18" s="142"/>
      <c r="P18" s="142"/>
      <c r="Q18" s="142"/>
    </row>
    <row r="19" spans="1:17" s="77" customFormat="1" ht="15" customHeight="1">
      <c r="A19" s="75" t="s">
        <v>99</v>
      </c>
      <c r="B19" s="84">
        <v>76.777706212795465</v>
      </c>
      <c r="C19" s="84">
        <v>76.231778444990979</v>
      </c>
      <c r="D19" s="84">
        <v>77.323633980599951</v>
      </c>
      <c r="E19" s="85"/>
      <c r="F19" s="84">
        <v>80.68220196477121</v>
      </c>
      <c r="G19" s="84">
        <v>80.183710752981057</v>
      </c>
      <c r="H19" s="84">
        <v>81.180693176561363</v>
      </c>
      <c r="I19" s="139"/>
      <c r="J19" s="143" t="s">
        <v>104</v>
      </c>
      <c r="K19" s="144">
        <v>76.485351645807938</v>
      </c>
      <c r="L19" s="145">
        <v>1.5387086679825472</v>
      </c>
      <c r="M19" s="145">
        <v>3.1001343275008253</v>
      </c>
      <c r="N19" s="145">
        <v>1.2433467739743662</v>
      </c>
      <c r="O19" s="142"/>
      <c r="P19" s="142"/>
      <c r="Q19" s="142"/>
    </row>
    <row r="20" spans="1:17" s="77" customFormat="1" ht="15" customHeight="1">
      <c r="A20" s="75" t="s">
        <v>100</v>
      </c>
      <c r="B20" s="84">
        <v>77.185038832971401</v>
      </c>
      <c r="C20" s="84">
        <v>76.820125889918799</v>
      </c>
      <c r="D20" s="84">
        <v>77.549951776024002</v>
      </c>
      <c r="E20" s="85"/>
      <c r="F20" s="84">
        <v>81.202915961836268</v>
      </c>
      <c r="G20" s="84">
        <v>80.880533404748917</v>
      </c>
      <c r="H20" s="84">
        <v>81.52529851892362</v>
      </c>
      <c r="I20" s="139"/>
      <c r="J20" s="143" t="s">
        <v>87</v>
      </c>
      <c r="K20" s="144">
        <v>76.667518682213384</v>
      </c>
      <c r="L20" s="145">
        <v>0.92757994173638281</v>
      </c>
      <c r="M20" s="145">
        <v>3.3359477024817039</v>
      </c>
      <c r="N20" s="145">
        <v>0.85605318570065947</v>
      </c>
      <c r="O20" s="142"/>
      <c r="P20" s="142"/>
      <c r="Q20" s="142"/>
    </row>
    <row r="21" spans="1:17" s="77" customFormat="1" ht="24" customHeight="1">
      <c r="A21" s="75" t="s">
        <v>101</v>
      </c>
      <c r="B21" s="84">
        <v>73.005413899576865</v>
      </c>
      <c r="C21" s="84">
        <v>72.720388538743293</v>
      </c>
      <c r="D21" s="84">
        <v>73.290439260410437</v>
      </c>
      <c r="E21" s="85"/>
      <c r="F21" s="84">
        <v>78.545413872650343</v>
      </c>
      <c r="G21" s="84">
        <v>78.273626297257394</v>
      </c>
      <c r="H21" s="84">
        <v>78.817201448043292</v>
      </c>
      <c r="I21" s="139"/>
      <c r="J21" s="143" t="s">
        <v>100</v>
      </c>
      <c r="K21" s="144">
        <v>76.820125889918799</v>
      </c>
      <c r="L21" s="145">
        <v>0.72982588610520338</v>
      </c>
      <c r="M21" s="145">
        <v>3.3305816287249144</v>
      </c>
      <c r="N21" s="145">
        <v>0.64476511417470306</v>
      </c>
      <c r="O21" s="142"/>
      <c r="P21" s="142"/>
      <c r="Q21" s="142"/>
    </row>
    <row r="22" spans="1:17" s="77" customFormat="1" ht="15" customHeight="1">
      <c r="A22" s="75" t="s">
        <v>102</v>
      </c>
      <c r="B22" s="84">
        <v>77.654240242795467</v>
      </c>
      <c r="C22" s="84">
        <v>77.185315906753729</v>
      </c>
      <c r="D22" s="84">
        <v>78.123164578837205</v>
      </c>
      <c r="E22" s="85"/>
      <c r="F22" s="84">
        <v>82.229115990747005</v>
      </c>
      <c r="G22" s="84">
        <v>81.816853380636246</v>
      </c>
      <c r="H22" s="84">
        <v>82.641378600857763</v>
      </c>
      <c r="I22" s="139"/>
      <c r="J22" s="143" t="s">
        <v>117</v>
      </c>
      <c r="K22" s="144">
        <v>77.034220343572329</v>
      </c>
      <c r="L22" s="145">
        <v>1.0245862829645489</v>
      </c>
      <c r="M22" s="145">
        <v>1.6917606587634566</v>
      </c>
      <c r="N22" s="145">
        <v>0.95285954883286195</v>
      </c>
      <c r="O22" s="142"/>
      <c r="P22" s="142"/>
      <c r="Q22" s="142"/>
    </row>
    <row r="23" spans="1:17" s="77" customFormat="1" ht="15" customHeight="1">
      <c r="A23" s="75" t="s">
        <v>103</v>
      </c>
      <c r="B23" s="84">
        <v>74.664784024114823</v>
      </c>
      <c r="C23" s="84">
        <v>73.902689370243223</v>
      </c>
      <c r="D23" s="84">
        <v>75.426878677986423</v>
      </c>
      <c r="E23" s="85"/>
      <c r="F23" s="84">
        <v>80.696287282115904</v>
      </c>
      <c r="G23" s="84">
        <v>80.059555511144865</v>
      </c>
      <c r="H23" s="84">
        <v>81.333019053086943</v>
      </c>
      <c r="I23" s="139"/>
      <c r="J23" s="143" t="s">
        <v>113</v>
      </c>
      <c r="K23" s="144">
        <v>77.073125211326158</v>
      </c>
      <c r="L23" s="145">
        <v>1.3220573506143012</v>
      </c>
      <c r="M23" s="145">
        <v>1.946898954907283</v>
      </c>
      <c r="N23" s="145">
        <v>1.1611169929307721</v>
      </c>
      <c r="O23" s="142"/>
      <c r="P23" s="142"/>
      <c r="Q23" s="142"/>
    </row>
    <row r="24" spans="1:17" s="77" customFormat="1" ht="15" customHeight="1">
      <c r="A24" s="75" t="s">
        <v>104</v>
      </c>
      <c r="B24" s="84">
        <v>77.254705979799212</v>
      </c>
      <c r="C24" s="84">
        <v>76.485351645807938</v>
      </c>
      <c r="D24" s="84">
        <v>78.024060313790486</v>
      </c>
      <c r="E24" s="85"/>
      <c r="F24" s="84">
        <v>81.745868028278494</v>
      </c>
      <c r="G24" s="84">
        <v>81.124194641291311</v>
      </c>
      <c r="H24" s="84">
        <v>82.367541415265677</v>
      </c>
      <c r="I24" s="139"/>
      <c r="J24" s="143" t="s">
        <v>102</v>
      </c>
      <c r="K24" s="144">
        <v>77.185315906753729</v>
      </c>
      <c r="L24" s="145">
        <v>0.93784867208347578</v>
      </c>
      <c r="M24" s="145">
        <v>3.6936888017990412</v>
      </c>
      <c r="N24" s="145">
        <v>0.82452522022151697</v>
      </c>
      <c r="O24" s="142"/>
      <c r="P24" s="142"/>
      <c r="Q24" s="142"/>
    </row>
    <row r="25" spans="1:17" s="77" customFormat="1" ht="15" customHeight="1">
      <c r="A25" s="75" t="s">
        <v>105</v>
      </c>
      <c r="B25" s="84">
        <v>77.91530304196371</v>
      </c>
      <c r="C25" s="84">
        <v>77.218262432194734</v>
      </c>
      <c r="D25" s="84">
        <v>78.612343651732687</v>
      </c>
      <c r="E25" s="85"/>
      <c r="F25" s="84">
        <v>81.650712742018612</v>
      </c>
      <c r="G25" s="84">
        <v>81.011734238655222</v>
      </c>
      <c r="H25" s="84">
        <v>82.289691245382002</v>
      </c>
      <c r="I25" s="139"/>
      <c r="J25" s="143" t="s">
        <v>108</v>
      </c>
      <c r="K25" s="144">
        <v>77.187131729429012</v>
      </c>
      <c r="L25" s="145">
        <v>3.1511077483538656</v>
      </c>
      <c r="M25" s="145">
        <v>1.0691591994239644</v>
      </c>
      <c r="N25" s="145">
        <v>2.2616240776168013</v>
      </c>
      <c r="O25" s="142"/>
      <c r="P25" s="142"/>
      <c r="Q25" s="142"/>
    </row>
    <row r="26" spans="1:17" s="77" customFormat="1" ht="24" customHeight="1">
      <c r="A26" s="75" t="s">
        <v>106</v>
      </c>
      <c r="B26" s="84">
        <v>75.940078961568304</v>
      </c>
      <c r="C26" s="84">
        <v>75.305029796911782</v>
      </c>
      <c r="D26" s="84">
        <v>76.575128126224826</v>
      </c>
      <c r="E26" s="85"/>
      <c r="F26" s="84">
        <v>80.953969893449056</v>
      </c>
      <c r="G26" s="84">
        <v>80.453717707829952</v>
      </c>
      <c r="H26" s="84">
        <v>81.45422207906816</v>
      </c>
      <c r="I26" s="139"/>
      <c r="J26" s="143" t="s">
        <v>105</v>
      </c>
      <c r="K26" s="144">
        <v>77.218262432194734</v>
      </c>
      <c r="L26" s="145">
        <v>1.3940812195379522</v>
      </c>
      <c r="M26" s="145">
        <v>2.3993905869225358</v>
      </c>
      <c r="N26" s="145">
        <v>1.2779570067267798</v>
      </c>
      <c r="O26" s="142"/>
      <c r="P26" s="142"/>
      <c r="Q26" s="142"/>
    </row>
    <row r="27" spans="1:17" s="77" customFormat="1" ht="15" customHeight="1">
      <c r="A27" s="75" t="s">
        <v>107</v>
      </c>
      <c r="B27" s="84">
        <v>75.088398005484052</v>
      </c>
      <c r="C27" s="84">
        <v>74.706732768803278</v>
      </c>
      <c r="D27" s="84">
        <v>75.470063242164827</v>
      </c>
      <c r="E27" s="85"/>
      <c r="F27" s="84">
        <v>79.400564940941223</v>
      </c>
      <c r="G27" s="84">
        <v>79.068804351237446</v>
      </c>
      <c r="H27" s="84">
        <v>79.732325530644999</v>
      </c>
      <c r="I27" s="139"/>
      <c r="J27" s="143" t="s">
        <v>97</v>
      </c>
      <c r="K27" s="144">
        <v>77.244325935731752</v>
      </c>
      <c r="L27" s="145">
        <v>0.64668686789511298</v>
      </c>
      <c r="M27" s="145">
        <v>3.7708484062290637</v>
      </c>
      <c r="N27" s="145">
        <v>0.5685833084689591</v>
      </c>
      <c r="O27" s="142"/>
      <c r="P27" s="142"/>
      <c r="Q27" s="142"/>
    </row>
    <row r="28" spans="1:17" s="77" customFormat="1" ht="15" customHeight="1">
      <c r="A28" s="75" t="s">
        <v>108</v>
      </c>
      <c r="B28" s="84">
        <v>78.762685603605945</v>
      </c>
      <c r="C28" s="84">
        <v>77.187131729429012</v>
      </c>
      <c r="D28" s="84">
        <v>80.338239477782878</v>
      </c>
      <c r="E28" s="85"/>
      <c r="F28" s="84">
        <v>82.538210716015243</v>
      </c>
      <c r="G28" s="84">
        <v>81.407398677206842</v>
      </c>
      <c r="H28" s="84">
        <v>83.669022754823644</v>
      </c>
      <c r="I28" s="139"/>
      <c r="J28" s="143" t="s">
        <v>91</v>
      </c>
      <c r="K28" s="144">
        <v>77.443533497145793</v>
      </c>
      <c r="L28" s="145">
        <v>1.188290044101592</v>
      </c>
      <c r="M28" s="145">
        <v>2.4230162440819072</v>
      </c>
      <c r="N28" s="145">
        <v>0.96777561208003249</v>
      </c>
      <c r="O28" s="142"/>
      <c r="P28" s="142"/>
      <c r="Q28" s="142"/>
    </row>
    <row r="29" spans="1:17" s="77" customFormat="1" ht="15" customHeight="1">
      <c r="A29" s="75" t="s">
        <v>109</v>
      </c>
      <c r="B29" s="84">
        <v>79.273277645087234</v>
      </c>
      <c r="C29" s="84">
        <v>78.748378596396094</v>
      </c>
      <c r="D29" s="84">
        <v>79.798176693778373</v>
      </c>
      <c r="E29" s="85"/>
      <c r="F29" s="84">
        <v>82.759353236059695</v>
      </c>
      <c r="G29" s="84">
        <v>82.264575902212272</v>
      </c>
      <c r="H29" s="84">
        <v>83.254130569907119</v>
      </c>
      <c r="I29" s="139"/>
      <c r="J29" s="143" t="s">
        <v>90</v>
      </c>
      <c r="K29" s="144">
        <v>77.506938251428437</v>
      </c>
      <c r="L29" s="145">
        <v>1.4017720388221164</v>
      </c>
      <c r="M29" s="145">
        <v>1.8733740056502768</v>
      </c>
      <c r="N29" s="145">
        <v>1.3859231146583397</v>
      </c>
      <c r="O29" s="142"/>
      <c r="P29" s="142"/>
      <c r="Q29" s="142"/>
    </row>
    <row r="30" spans="1:17" s="77" customFormat="1" ht="15" customHeight="1">
      <c r="A30" s="75" t="s">
        <v>110</v>
      </c>
      <c r="B30" s="84">
        <v>75.723143871380984</v>
      </c>
      <c r="C30" s="84">
        <v>75.191502005371916</v>
      </c>
      <c r="D30" s="84">
        <v>76.254785737390051</v>
      </c>
      <c r="E30" s="85"/>
      <c r="F30" s="84">
        <v>80.595652038690488</v>
      </c>
      <c r="G30" s="84">
        <v>80.144902083513358</v>
      </c>
      <c r="H30" s="84">
        <v>81.046401993867619</v>
      </c>
      <c r="I30" s="139"/>
      <c r="J30" s="143" t="s">
        <v>115</v>
      </c>
      <c r="K30" s="144">
        <v>77.798367114365476</v>
      </c>
      <c r="L30" s="145">
        <v>1.46782407397518</v>
      </c>
      <c r="M30" s="145">
        <v>2.2799404507261869</v>
      </c>
      <c r="N30" s="145">
        <v>1.2849903044598818</v>
      </c>
      <c r="O30" s="142"/>
      <c r="P30" s="142"/>
      <c r="Q30" s="142"/>
    </row>
    <row r="31" spans="1:17" s="77" customFormat="1" ht="24" customHeight="1">
      <c r="A31" s="75" t="s">
        <v>111</v>
      </c>
      <c r="B31" s="84">
        <v>79.294419990379907</v>
      </c>
      <c r="C31" s="84">
        <v>78.667037352348359</v>
      </c>
      <c r="D31" s="84">
        <v>79.921802628411456</v>
      </c>
      <c r="E31" s="85"/>
      <c r="F31" s="84">
        <v>82.400209706754353</v>
      </c>
      <c r="G31" s="84">
        <v>81.844696066251927</v>
      </c>
      <c r="H31" s="84">
        <v>82.955723347256779</v>
      </c>
      <c r="I31" s="139"/>
      <c r="J31" s="143" t="s">
        <v>95</v>
      </c>
      <c r="K31" s="144">
        <v>77.839679820273318</v>
      </c>
      <c r="L31" s="145">
        <v>1.3473367276633326</v>
      </c>
      <c r="M31" s="145">
        <v>1.8235216410961215</v>
      </c>
      <c r="N31" s="145">
        <v>1.2466609029872302</v>
      </c>
      <c r="O31" s="142"/>
      <c r="P31" s="142"/>
      <c r="Q31" s="142"/>
    </row>
    <row r="32" spans="1:17" s="77" customFormat="1" ht="15" customHeight="1">
      <c r="A32" s="75" t="s">
        <v>112</v>
      </c>
      <c r="B32" s="84">
        <v>77.850744531288839</v>
      </c>
      <c r="C32" s="84">
        <v>76.401493615297881</v>
      </c>
      <c r="D32" s="84">
        <v>79.299995447279798</v>
      </c>
      <c r="E32" s="85"/>
      <c r="F32" s="84">
        <v>82.475250593599242</v>
      </c>
      <c r="G32" s="84">
        <v>81.319163772963648</v>
      </c>
      <c r="H32" s="84">
        <v>83.631337414234835</v>
      </c>
      <c r="I32" s="139"/>
      <c r="J32" s="143" t="s">
        <v>89</v>
      </c>
      <c r="K32" s="144">
        <v>77.867732008285003</v>
      </c>
      <c r="L32" s="145">
        <v>1.2603512532566299</v>
      </c>
      <c r="M32" s="145">
        <v>1.8169463324628623</v>
      </c>
      <c r="N32" s="145">
        <v>1.2328331005991799</v>
      </c>
      <c r="O32" s="142"/>
      <c r="P32" s="142"/>
      <c r="Q32" s="142"/>
    </row>
    <row r="33" spans="1:23" s="77" customFormat="1" ht="15" customHeight="1">
      <c r="A33" s="75" t="s">
        <v>113</v>
      </c>
      <c r="B33" s="84">
        <v>77.734153886633308</v>
      </c>
      <c r="C33" s="84">
        <v>77.073125211326158</v>
      </c>
      <c r="D33" s="84">
        <v>78.395182561940459</v>
      </c>
      <c r="E33" s="85"/>
      <c r="F33" s="84">
        <v>80.922640013313128</v>
      </c>
      <c r="G33" s="84">
        <v>80.342081516847742</v>
      </c>
      <c r="H33" s="84">
        <v>81.503198509778514</v>
      </c>
      <c r="I33" s="139"/>
      <c r="J33" s="143" t="s">
        <v>111</v>
      </c>
      <c r="K33" s="144">
        <v>78.667037352348359</v>
      </c>
      <c r="L33" s="145">
        <v>1.2547652760630967</v>
      </c>
      <c r="M33" s="145">
        <v>1.9228934378404716</v>
      </c>
      <c r="N33" s="145">
        <v>1.1110272810048514</v>
      </c>
      <c r="O33" s="142"/>
      <c r="P33" s="142"/>
      <c r="Q33" s="142"/>
    </row>
    <row r="34" spans="1:23" s="77" customFormat="1" ht="15" customHeight="1">
      <c r="A34" s="75" t="s">
        <v>114</v>
      </c>
      <c r="B34" s="84">
        <v>76.506329033861363</v>
      </c>
      <c r="C34" s="84">
        <v>76.12531326596303</v>
      </c>
      <c r="D34" s="84">
        <v>76.887344801759696</v>
      </c>
      <c r="E34" s="85"/>
      <c r="F34" s="84">
        <v>80.664071323337552</v>
      </c>
      <c r="G34" s="84">
        <v>80.33607124337918</v>
      </c>
      <c r="H34" s="84">
        <v>80.992071403295924</v>
      </c>
      <c r="I34" s="139"/>
      <c r="J34" s="143" t="s">
        <v>109</v>
      </c>
      <c r="K34" s="144">
        <v>78.748378596396094</v>
      </c>
      <c r="L34" s="145">
        <v>1.0497980973822791</v>
      </c>
      <c r="M34" s="145">
        <v>2.4663992084338986</v>
      </c>
      <c r="N34" s="145">
        <v>0.98955466769484701</v>
      </c>
      <c r="O34" s="142"/>
      <c r="P34" s="142"/>
      <c r="Q34" s="142"/>
    </row>
    <row r="35" spans="1:23" s="77" customFormat="1" ht="15" customHeight="1">
      <c r="A35" s="75" t="s">
        <v>115</v>
      </c>
      <c r="B35" s="84">
        <v>78.532279151353066</v>
      </c>
      <c r="C35" s="84">
        <v>77.798367114365476</v>
      </c>
      <c r="D35" s="84">
        <v>79.266191188340656</v>
      </c>
      <c r="E35" s="85"/>
      <c r="F35" s="84">
        <v>82.188626791296784</v>
      </c>
      <c r="G35" s="84">
        <v>81.546131639066843</v>
      </c>
      <c r="H35" s="84">
        <v>82.831121943526725</v>
      </c>
      <c r="I35" s="139"/>
      <c r="J35" s="143" t="s">
        <v>88</v>
      </c>
      <c r="K35" s="144">
        <v>78.829001343714282</v>
      </c>
      <c r="L35" s="145">
        <v>0.82770035506050021</v>
      </c>
      <c r="M35" s="145">
        <v>2.1476245353762664</v>
      </c>
      <c r="N35" s="145">
        <v>0.76482791794060745</v>
      </c>
      <c r="O35" s="142"/>
      <c r="P35" s="142"/>
      <c r="Q35" s="142"/>
    </row>
    <row r="36" spans="1:23" s="75" customFormat="1" ht="24" customHeight="1">
      <c r="A36" s="75" t="s">
        <v>116</v>
      </c>
      <c r="B36" s="84">
        <v>74.165547193893957</v>
      </c>
      <c r="C36" s="84">
        <v>73.430901067560455</v>
      </c>
      <c r="D36" s="84">
        <v>74.900193320227459</v>
      </c>
      <c r="E36" s="85"/>
      <c r="F36" s="84">
        <v>79.104283365864376</v>
      </c>
      <c r="G36" s="84">
        <v>78.459644706417151</v>
      </c>
      <c r="H36" s="84">
        <v>79.7489220253116</v>
      </c>
      <c r="I36" s="139"/>
      <c r="J36" s="143" t="s">
        <v>96</v>
      </c>
      <c r="K36" s="144">
        <v>78.906504187758699</v>
      </c>
      <c r="L36" s="145">
        <v>1.5085862452501715</v>
      </c>
      <c r="M36" s="145">
        <v>1.9303633214762499</v>
      </c>
      <c r="N36" s="145">
        <v>1.2592834647052769</v>
      </c>
      <c r="O36" s="139"/>
      <c r="P36" s="142"/>
      <c r="Q36" s="142"/>
    </row>
    <row r="37" spans="1:23" s="75" customFormat="1" ht="15" customHeight="1">
      <c r="A37" s="78" t="s">
        <v>117</v>
      </c>
      <c r="B37" s="86">
        <v>77.546513485054604</v>
      </c>
      <c r="C37" s="86">
        <v>77.034220343572329</v>
      </c>
      <c r="D37" s="86">
        <v>78.058806626536878</v>
      </c>
      <c r="E37" s="85"/>
      <c r="F37" s="86">
        <v>80.226997059716766</v>
      </c>
      <c r="G37" s="86">
        <v>79.750567285300335</v>
      </c>
      <c r="H37" s="86">
        <v>80.703426834133197</v>
      </c>
      <c r="I37" s="139"/>
      <c r="J37" s="143" t="s">
        <v>94</v>
      </c>
      <c r="K37" s="144">
        <v>79.872556573870298</v>
      </c>
      <c r="L37" s="145">
        <v>1.3038801417264665</v>
      </c>
      <c r="M37" s="145">
        <v>2.1278816462171193</v>
      </c>
      <c r="N37" s="145">
        <v>1.0929472450330024</v>
      </c>
      <c r="O37" s="139"/>
      <c r="P37" s="142"/>
      <c r="Q37" s="142"/>
    </row>
    <row r="38" spans="1:23" s="4" customFormat="1" ht="15" customHeight="1">
      <c r="I38" s="146"/>
      <c r="J38" s="147"/>
      <c r="K38" s="147"/>
      <c r="L38" s="147"/>
      <c r="M38" s="147"/>
      <c r="N38" s="147"/>
      <c r="O38" s="148"/>
      <c r="P38" s="148"/>
      <c r="Q38" s="148"/>
      <c r="R38" s="5"/>
      <c r="S38" s="5"/>
      <c r="T38" s="5"/>
      <c r="U38" s="5"/>
      <c r="V38" s="5"/>
      <c r="W38" s="5"/>
    </row>
    <row r="39" spans="1:23" s="63" customFormat="1" ht="12" customHeight="1">
      <c r="A39" s="99" t="s">
        <v>228</v>
      </c>
      <c r="I39" s="149"/>
      <c r="J39" s="150"/>
      <c r="K39" s="150"/>
      <c r="L39" s="150"/>
      <c r="M39" s="150"/>
      <c r="N39" s="150"/>
      <c r="O39" s="149"/>
      <c r="P39" s="149"/>
      <c r="Q39" s="149"/>
    </row>
    <row r="40" spans="1:23" s="63" customFormat="1" ht="12" customHeight="1">
      <c r="A40" s="206" t="s">
        <v>230</v>
      </c>
      <c r="B40" s="182"/>
      <c r="C40" s="182"/>
      <c r="D40" s="182"/>
      <c r="E40" s="182"/>
      <c r="F40" s="182"/>
      <c r="G40" s="182"/>
      <c r="H40" s="182"/>
      <c r="J40" s="97"/>
      <c r="K40" s="97"/>
      <c r="L40" s="97"/>
      <c r="M40" s="97"/>
      <c r="N40" s="97"/>
    </row>
    <row r="41" spans="1:23" s="87" customFormat="1" ht="12" customHeight="1">
      <c r="A41" s="182"/>
      <c r="B41" s="182"/>
      <c r="C41" s="182"/>
      <c r="D41" s="182"/>
      <c r="E41" s="182"/>
      <c r="F41" s="182"/>
      <c r="G41" s="182"/>
      <c r="H41" s="182"/>
      <c r="J41" s="98"/>
      <c r="K41" s="98"/>
      <c r="L41" s="98"/>
      <c r="M41" s="98"/>
      <c r="N41" s="98"/>
      <c r="P41" s="63"/>
      <c r="Q41" s="63"/>
    </row>
    <row r="42" spans="1:23" s="87" customFormat="1" ht="12" customHeight="1">
      <c r="A42" s="205" t="s">
        <v>166</v>
      </c>
      <c r="B42" s="205"/>
      <c r="J42" s="98"/>
      <c r="K42" s="98"/>
      <c r="L42" s="98"/>
      <c r="M42" s="98"/>
      <c r="N42" s="98"/>
      <c r="P42" s="63"/>
      <c r="Q42" s="63"/>
    </row>
    <row r="43" spans="1:23" s="87" customFormat="1" ht="12" customHeight="1">
      <c r="J43" s="98"/>
      <c r="K43" s="98"/>
      <c r="L43" s="98"/>
      <c r="M43" s="98"/>
      <c r="N43" s="98"/>
      <c r="P43" s="63"/>
      <c r="Q43" s="63"/>
    </row>
    <row r="44" spans="1:23" s="87" customFormat="1" ht="12" customHeight="1">
      <c r="A44" s="63" t="s">
        <v>227</v>
      </c>
      <c r="C44" s="92"/>
      <c r="D44" s="92"/>
      <c r="E44" s="92"/>
      <c r="F44" s="92"/>
      <c r="G44" s="92"/>
      <c r="H44" s="92"/>
      <c r="J44" s="98"/>
      <c r="K44" s="98"/>
      <c r="L44" s="98"/>
      <c r="M44" s="98"/>
      <c r="N44" s="98"/>
      <c r="P44" s="63"/>
      <c r="Q44" s="63"/>
    </row>
    <row r="45" spans="1:23" s="87" customFormat="1" ht="12" customHeight="1">
      <c r="A45" s="63"/>
      <c r="B45" s="63"/>
      <c r="C45" s="63"/>
      <c r="D45" s="63"/>
      <c r="E45" s="63"/>
      <c r="F45" s="63"/>
      <c r="G45" s="63"/>
      <c r="H45" s="63"/>
      <c r="J45" s="98"/>
      <c r="K45" s="98"/>
      <c r="L45" s="98"/>
      <c r="M45" s="98"/>
      <c r="N45" s="98"/>
      <c r="P45" s="63"/>
      <c r="Q45" s="63"/>
    </row>
    <row r="46" spans="1:23" s="87" customFormat="1" ht="12" customHeight="1">
      <c r="C46" s="94"/>
      <c r="D46" s="63"/>
      <c r="E46" s="63"/>
      <c r="F46" s="63"/>
      <c r="G46" s="63"/>
      <c r="H46" s="63"/>
      <c r="J46" s="98"/>
      <c r="K46" s="98"/>
      <c r="L46" s="98"/>
      <c r="M46" s="98"/>
      <c r="N46" s="98"/>
      <c r="P46" s="63"/>
      <c r="Q46" s="63"/>
    </row>
    <row r="47" spans="1:23" s="87" customFormat="1" ht="12" customHeight="1">
      <c r="J47" s="98"/>
      <c r="K47" s="98"/>
      <c r="L47" s="98"/>
      <c r="M47" s="98"/>
      <c r="N47" s="98"/>
      <c r="P47" s="63"/>
      <c r="Q47" s="63"/>
    </row>
    <row r="48" spans="1:23" s="87" customFormat="1" ht="12" customHeight="1">
      <c r="J48" s="98"/>
      <c r="K48" s="98"/>
      <c r="L48" s="98"/>
      <c r="M48" s="98"/>
      <c r="N48" s="98"/>
      <c r="P48" s="63"/>
      <c r="Q48" s="63"/>
    </row>
    <row r="49" spans="10:17" s="87" customFormat="1" ht="12" customHeight="1">
      <c r="J49" s="98"/>
      <c r="K49" s="98"/>
      <c r="L49" s="98"/>
      <c r="M49" s="98"/>
      <c r="N49" s="98"/>
      <c r="P49" s="63"/>
      <c r="Q49" s="63"/>
    </row>
    <row r="50" spans="10:17" s="87" customFormat="1" ht="12" customHeight="1">
      <c r="J50" s="98"/>
      <c r="K50" s="98"/>
      <c r="L50" s="98"/>
      <c r="M50" s="98"/>
      <c r="N50" s="98"/>
      <c r="P50" s="63"/>
      <c r="Q50" s="63"/>
    </row>
    <row r="51" spans="10:17" s="87" customFormat="1" ht="12" customHeight="1">
      <c r="J51" s="98"/>
      <c r="K51" s="98"/>
      <c r="L51" s="98"/>
      <c r="M51" s="98"/>
      <c r="N51" s="98"/>
      <c r="P51" s="63"/>
      <c r="Q51" s="63"/>
    </row>
  </sheetData>
  <mergeCells count="6">
    <mergeCell ref="B3:D3"/>
    <mergeCell ref="F3:H3"/>
    <mergeCell ref="G2:H2"/>
    <mergeCell ref="A42:B42"/>
    <mergeCell ref="A1:H1"/>
    <mergeCell ref="A40:H41"/>
  </mergeCells>
  <phoneticPr fontId="11" type="noConversion"/>
  <hyperlinks>
    <hyperlink ref="G2" location="Contents!A1" display="Back to contents page"/>
    <hyperlink ref="A42" r:id="rId1" display="National Statistics Online - Interim Life tables"/>
    <hyperlink ref="A46:C46" r:id="rId2" display="National Statistics Online - National Life tables"/>
  </hyperlinks>
  <pageMargins left="0.75" right="0.75" top="1" bottom="1" header="0.5" footer="0.5"/>
  <pageSetup paperSize="9" scale="87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Normal="100" workbookViewId="0">
      <selection sqref="A1:I1"/>
    </sheetView>
  </sheetViews>
  <sheetFormatPr defaultColWidth="9.109375" defaultRowHeight="15"/>
  <cols>
    <col min="1" max="1" width="27.33203125" style="12" customWidth="1"/>
    <col min="2" max="2" width="14.5546875" style="12" customWidth="1"/>
    <col min="3" max="4" width="10.44140625" style="12" customWidth="1"/>
    <col min="5" max="5" width="2.6640625" style="12" customWidth="1"/>
    <col min="6" max="6" width="14.109375" style="12" customWidth="1"/>
    <col min="7" max="7" width="10.44140625" style="12" customWidth="1"/>
    <col min="8" max="8" width="10.6640625" style="12" customWidth="1"/>
    <col min="9" max="9" width="9.109375" style="12"/>
    <col min="10" max="10" width="26.6640625" style="16" customWidth="1"/>
    <col min="11" max="14" width="20.6640625" style="16" customWidth="1"/>
    <col min="15" max="16384" width="9.109375" style="12"/>
  </cols>
  <sheetData>
    <row r="1" spans="1:17" ht="18" customHeight="1">
      <c r="A1" s="207" t="s">
        <v>325</v>
      </c>
      <c r="B1" s="207"/>
      <c r="C1" s="207"/>
      <c r="D1" s="207"/>
      <c r="E1" s="207"/>
      <c r="F1" s="207"/>
      <c r="G1" s="207"/>
      <c r="H1" s="207"/>
      <c r="I1" s="207"/>
    </row>
    <row r="2" spans="1:17">
      <c r="G2" s="204" t="s">
        <v>7</v>
      </c>
      <c r="H2" s="204"/>
    </row>
    <row r="3" spans="1:17" s="77" customFormat="1" ht="17.25" customHeight="1">
      <c r="A3" s="73"/>
      <c r="B3" s="208" t="s">
        <v>82</v>
      </c>
      <c r="C3" s="208"/>
      <c r="D3" s="208"/>
      <c r="E3" s="74"/>
      <c r="F3" s="208" t="s">
        <v>83</v>
      </c>
      <c r="G3" s="208"/>
      <c r="H3" s="208"/>
      <c r="I3" s="75"/>
      <c r="J3" s="76"/>
      <c r="K3" s="140"/>
      <c r="L3" s="140"/>
      <c r="M3" s="140"/>
      <c r="N3" s="140"/>
      <c r="O3" s="142"/>
      <c r="P3" s="142"/>
      <c r="Q3" s="142"/>
    </row>
    <row r="4" spans="1:17" s="77" customFormat="1" ht="39.6">
      <c r="A4" s="78"/>
      <c r="B4" s="79" t="s">
        <v>84</v>
      </c>
      <c r="C4" s="79" t="s">
        <v>85</v>
      </c>
      <c r="D4" s="79" t="s">
        <v>86</v>
      </c>
      <c r="E4" s="80"/>
      <c r="F4" s="79" t="s">
        <v>84</v>
      </c>
      <c r="G4" s="79" t="s">
        <v>85</v>
      </c>
      <c r="H4" s="79" t="s">
        <v>86</v>
      </c>
      <c r="I4" s="75"/>
      <c r="J4" s="76"/>
      <c r="K4" s="141" t="s">
        <v>118</v>
      </c>
      <c r="L4" s="141" t="s">
        <v>119</v>
      </c>
      <c r="M4" s="141" t="s">
        <v>120</v>
      </c>
      <c r="N4" s="141" t="s">
        <v>121</v>
      </c>
      <c r="O4" s="151"/>
      <c r="P4" s="142"/>
      <c r="Q4" s="142"/>
    </row>
    <row r="5" spans="1:17" s="91" customFormat="1" ht="15" customHeight="1">
      <c r="A5" s="8" t="s">
        <v>326</v>
      </c>
      <c r="B5" s="89">
        <v>76.875553977222467</v>
      </c>
      <c r="C5" s="89">
        <v>76.781034986614159</v>
      </c>
      <c r="D5" s="89">
        <v>76.970072967830774</v>
      </c>
      <c r="E5" s="83"/>
      <c r="F5" s="89">
        <v>80.96573740463667</v>
      </c>
      <c r="G5" s="89">
        <v>80.881055062113475</v>
      </c>
      <c r="H5" s="89">
        <v>81.050419747159864</v>
      </c>
      <c r="I5" s="74"/>
      <c r="J5" s="90"/>
      <c r="K5" s="152"/>
      <c r="L5" s="152"/>
      <c r="M5" s="152"/>
      <c r="N5" s="152"/>
      <c r="O5" s="153"/>
      <c r="P5" s="153"/>
      <c r="Q5" s="153"/>
    </row>
    <row r="6" spans="1:17" s="77" customFormat="1" ht="24" customHeight="1">
      <c r="A6" s="75" t="s">
        <v>122</v>
      </c>
      <c r="B6" s="84">
        <v>76.426622433073106</v>
      </c>
      <c r="C6" s="84">
        <v>76.04844566554344</v>
      </c>
      <c r="D6" s="84">
        <v>76.804799200602773</v>
      </c>
      <c r="E6" s="85"/>
      <c r="F6" s="84">
        <v>80.549503149175607</v>
      </c>
      <c r="G6" s="84">
        <v>80.227372037842159</v>
      </c>
      <c r="H6" s="84">
        <v>80.871634260509055</v>
      </c>
      <c r="I6" s="75"/>
      <c r="J6" s="122" t="s">
        <v>126</v>
      </c>
      <c r="K6" s="154">
        <v>74.714913486890126</v>
      </c>
      <c r="L6" s="155">
        <v>0.41284846414478693</v>
      </c>
      <c r="M6" s="155">
        <v>4.6409155442710528</v>
      </c>
      <c r="N6" s="155">
        <v>0.37346138541167306</v>
      </c>
      <c r="O6" s="142"/>
      <c r="P6" s="142"/>
      <c r="Q6" s="142"/>
    </row>
    <row r="7" spans="1:17" s="77" customFormat="1" ht="15" customHeight="1">
      <c r="A7" s="75" t="s">
        <v>123</v>
      </c>
      <c r="B7" s="84">
        <v>79.294419990379907</v>
      </c>
      <c r="C7" s="84">
        <v>78.667037352348359</v>
      </c>
      <c r="D7" s="84">
        <v>79.921802628411456</v>
      </c>
      <c r="E7" s="85"/>
      <c r="F7" s="84">
        <v>82.400209706754353</v>
      </c>
      <c r="G7" s="84">
        <v>81.844696066251927</v>
      </c>
      <c r="H7" s="84">
        <v>82.955723347256779</v>
      </c>
      <c r="I7" s="75"/>
      <c r="J7" s="122" t="s">
        <v>127</v>
      </c>
      <c r="K7" s="154">
        <v>75.507864020532196</v>
      </c>
      <c r="L7" s="155">
        <v>0.54022771822610594</v>
      </c>
      <c r="M7" s="155">
        <v>3.7458288896909124</v>
      </c>
      <c r="N7" s="155">
        <v>0.46786168416429064</v>
      </c>
      <c r="O7" s="142"/>
      <c r="P7" s="142"/>
      <c r="Q7" s="142"/>
    </row>
    <row r="8" spans="1:17" s="77" customFormat="1" ht="15" customHeight="1">
      <c r="A8" s="75" t="s">
        <v>91</v>
      </c>
      <c r="B8" s="84">
        <v>78.037678519196589</v>
      </c>
      <c r="C8" s="84">
        <v>77.443533497145793</v>
      </c>
      <c r="D8" s="84">
        <v>78.631823541247385</v>
      </c>
      <c r="E8" s="85"/>
      <c r="F8" s="84">
        <v>81.538727591369309</v>
      </c>
      <c r="G8" s="84">
        <v>81.054839785329293</v>
      </c>
      <c r="H8" s="84">
        <v>82.022615397409325</v>
      </c>
      <c r="I8" s="75"/>
      <c r="J8" s="122" t="s">
        <v>132</v>
      </c>
      <c r="K8" s="154">
        <v>76.014014589992513</v>
      </c>
      <c r="L8" s="155">
        <v>2.315969106184923</v>
      </c>
      <c r="M8" s="155">
        <v>0.58118957014919204</v>
      </c>
      <c r="N8" s="155">
        <v>3.008856239650072</v>
      </c>
      <c r="O8" s="142"/>
      <c r="P8" s="142"/>
      <c r="Q8" s="142"/>
    </row>
    <row r="9" spans="1:17" s="77" customFormat="1" ht="15" customHeight="1">
      <c r="A9" s="75" t="s">
        <v>100</v>
      </c>
      <c r="B9" s="84">
        <v>77.185038832971401</v>
      </c>
      <c r="C9" s="84">
        <v>76.820125889918799</v>
      </c>
      <c r="D9" s="84">
        <v>77.549951776024002</v>
      </c>
      <c r="E9" s="85"/>
      <c r="F9" s="84">
        <v>81.202915961836268</v>
      </c>
      <c r="G9" s="84">
        <v>80.880533404748917</v>
      </c>
      <c r="H9" s="84">
        <v>81.52529851892362</v>
      </c>
      <c r="I9" s="75"/>
      <c r="J9" s="122" t="s">
        <v>122</v>
      </c>
      <c r="K9" s="154">
        <v>76.04844566554344</v>
      </c>
      <c r="L9" s="155">
        <v>0.75635353505933267</v>
      </c>
      <c r="M9" s="155">
        <v>3.422572837239386</v>
      </c>
      <c r="N9" s="155">
        <v>0.64426222266689592</v>
      </c>
      <c r="O9" s="142"/>
      <c r="P9" s="142"/>
      <c r="Q9" s="142"/>
    </row>
    <row r="10" spans="1:17" s="77" customFormat="1" ht="15" customHeight="1">
      <c r="A10" s="75" t="s">
        <v>124</v>
      </c>
      <c r="B10" s="84">
        <v>77.333747358507892</v>
      </c>
      <c r="C10" s="84">
        <v>76.940270484839957</v>
      </c>
      <c r="D10" s="84">
        <v>77.727224232175828</v>
      </c>
      <c r="E10" s="85"/>
      <c r="F10" s="84">
        <v>80.988702860504446</v>
      </c>
      <c r="G10" s="84">
        <v>80.63004955242836</v>
      </c>
      <c r="H10" s="84">
        <v>81.347356168580532</v>
      </c>
      <c r="I10" s="75"/>
      <c r="J10" s="122" t="s">
        <v>130</v>
      </c>
      <c r="K10" s="154">
        <v>76.401493615297881</v>
      </c>
      <c r="L10" s="155">
        <v>2.8985018319819176</v>
      </c>
      <c r="M10" s="155">
        <v>2.0191683256838502</v>
      </c>
      <c r="N10" s="155">
        <v>2.3121736412711869</v>
      </c>
      <c r="O10" s="142"/>
      <c r="P10" s="142"/>
      <c r="Q10" s="142"/>
    </row>
    <row r="11" spans="1:17" s="77" customFormat="1" ht="24" customHeight="1">
      <c r="A11" s="75" t="s">
        <v>125</v>
      </c>
      <c r="B11" s="84">
        <v>78.299667061431123</v>
      </c>
      <c r="C11" s="84">
        <v>78.021297227104711</v>
      </c>
      <c r="D11" s="84">
        <v>78.578036895757535</v>
      </c>
      <c r="E11" s="85"/>
      <c r="F11" s="84">
        <v>81.806440128394883</v>
      </c>
      <c r="G11" s="84">
        <v>81.548358096395248</v>
      </c>
      <c r="H11" s="84">
        <v>82.064522160394517</v>
      </c>
      <c r="I11" s="75"/>
      <c r="J11" s="122" t="s">
        <v>100</v>
      </c>
      <c r="K11" s="154">
        <v>76.820125889918799</v>
      </c>
      <c r="L11" s="155">
        <v>0.72982588610520338</v>
      </c>
      <c r="M11" s="155">
        <v>3.3305816287249144</v>
      </c>
      <c r="N11" s="155">
        <v>0.64476511417470306</v>
      </c>
      <c r="O11" s="142"/>
      <c r="P11" s="142"/>
      <c r="Q11" s="142"/>
    </row>
    <row r="12" spans="1:17" s="77" customFormat="1" ht="15" customHeight="1">
      <c r="A12" s="75" t="s">
        <v>126</v>
      </c>
      <c r="B12" s="84">
        <v>74.921337718962519</v>
      </c>
      <c r="C12" s="84">
        <v>74.714913486890126</v>
      </c>
      <c r="D12" s="84">
        <v>75.127761951034913</v>
      </c>
      <c r="E12" s="85"/>
      <c r="F12" s="84">
        <v>79.955408188011802</v>
      </c>
      <c r="G12" s="84">
        <v>79.768677495305965</v>
      </c>
      <c r="H12" s="84">
        <v>80.142138880717638</v>
      </c>
      <c r="I12" s="75"/>
      <c r="J12" s="122" t="s">
        <v>124</v>
      </c>
      <c r="K12" s="154">
        <v>76.940270484839957</v>
      </c>
      <c r="L12" s="155">
        <v>0.78695374733587187</v>
      </c>
      <c r="M12" s="155">
        <v>2.902825320252532</v>
      </c>
      <c r="N12" s="155">
        <v>0.71730661615217173</v>
      </c>
      <c r="O12" s="142"/>
      <c r="P12" s="142"/>
      <c r="Q12" s="142"/>
    </row>
    <row r="13" spans="1:17" s="77" customFormat="1" ht="15" customHeight="1">
      <c r="A13" s="75" t="s">
        <v>102</v>
      </c>
      <c r="B13" s="84">
        <v>77.808771943885262</v>
      </c>
      <c r="C13" s="84">
        <v>77.418647262397954</v>
      </c>
      <c r="D13" s="84">
        <v>78.198896625372569</v>
      </c>
      <c r="E13" s="85"/>
      <c r="F13" s="84">
        <v>81.99976498789708</v>
      </c>
      <c r="G13" s="84">
        <v>81.64546592902218</v>
      </c>
      <c r="H13" s="84">
        <v>82.354064046771981</v>
      </c>
      <c r="I13" s="75"/>
      <c r="J13" s="122" t="s">
        <v>129</v>
      </c>
      <c r="K13" s="154">
        <v>77.187131729429012</v>
      </c>
      <c r="L13" s="155">
        <v>3.1511077483538656</v>
      </c>
      <c r="M13" s="155">
        <v>1.0691591994239644</v>
      </c>
      <c r="N13" s="155">
        <v>2.2616240776168013</v>
      </c>
      <c r="O13" s="142"/>
      <c r="P13" s="142"/>
      <c r="Q13" s="142"/>
    </row>
    <row r="14" spans="1:17" s="77" customFormat="1" ht="15" customHeight="1">
      <c r="A14" s="75" t="s">
        <v>127</v>
      </c>
      <c r="B14" s="84">
        <v>75.777977879645249</v>
      </c>
      <c r="C14" s="84">
        <v>75.507864020532196</v>
      </c>
      <c r="D14" s="84">
        <v>76.048091738758302</v>
      </c>
      <c r="E14" s="85"/>
      <c r="F14" s="84">
        <v>80.02785147053136</v>
      </c>
      <c r="G14" s="84">
        <v>79.793920628449214</v>
      </c>
      <c r="H14" s="84">
        <v>80.261782312613505</v>
      </c>
      <c r="I14" s="75"/>
      <c r="J14" s="122" t="s">
        <v>131</v>
      </c>
      <c r="K14" s="154">
        <v>77.291244964799318</v>
      </c>
      <c r="L14" s="155">
        <v>0.68176508402123659</v>
      </c>
      <c r="M14" s="155">
        <v>3.0868556917925503</v>
      </c>
      <c r="N14" s="155">
        <v>0.63411702971629325</v>
      </c>
      <c r="O14" s="142"/>
      <c r="P14" s="142"/>
      <c r="Q14" s="142"/>
    </row>
    <row r="15" spans="1:17" s="77" customFormat="1" ht="15" customHeight="1">
      <c r="A15" s="75" t="s">
        <v>128</v>
      </c>
      <c r="B15" s="84">
        <v>77.688736677077259</v>
      </c>
      <c r="C15" s="84">
        <v>77.45074846298607</v>
      </c>
      <c r="D15" s="84">
        <v>77.926724891168448</v>
      </c>
      <c r="E15" s="85"/>
      <c r="F15" s="84">
        <v>81.553210053243575</v>
      </c>
      <c r="G15" s="84">
        <v>81.340975575904238</v>
      </c>
      <c r="H15" s="84">
        <v>81.765444530582911</v>
      </c>
      <c r="I15" s="75"/>
      <c r="J15" s="122" t="s">
        <v>102</v>
      </c>
      <c r="K15" s="154">
        <v>77.418647262397954</v>
      </c>
      <c r="L15" s="155">
        <v>0.78024936297461522</v>
      </c>
      <c r="M15" s="155">
        <v>3.4465693036496106</v>
      </c>
      <c r="N15" s="155">
        <v>0.7085981177498013</v>
      </c>
      <c r="O15" s="142"/>
      <c r="P15" s="142"/>
      <c r="Q15" s="142"/>
    </row>
    <row r="16" spans="1:17" s="77" customFormat="1" ht="24" customHeight="1">
      <c r="A16" s="75" t="s">
        <v>129</v>
      </c>
      <c r="B16" s="84">
        <v>78.762685603605945</v>
      </c>
      <c r="C16" s="84">
        <v>77.187131729429012</v>
      </c>
      <c r="D16" s="84">
        <v>80.338239477782878</v>
      </c>
      <c r="E16" s="85"/>
      <c r="F16" s="84">
        <v>82.538210716015243</v>
      </c>
      <c r="G16" s="84">
        <v>81.407398677206842</v>
      </c>
      <c r="H16" s="84">
        <v>83.669022754823644</v>
      </c>
      <c r="I16" s="75"/>
      <c r="J16" s="122" t="s">
        <v>91</v>
      </c>
      <c r="K16" s="154">
        <v>77.443533497145793</v>
      </c>
      <c r="L16" s="155">
        <v>1.188290044101592</v>
      </c>
      <c r="M16" s="155">
        <v>2.4230162440819072</v>
      </c>
      <c r="N16" s="155">
        <v>0.96777561208003249</v>
      </c>
      <c r="O16" s="142"/>
      <c r="P16" s="142"/>
      <c r="Q16" s="142"/>
    </row>
    <row r="17" spans="1:23" s="77" customFormat="1" ht="15" customHeight="1">
      <c r="A17" s="75" t="s">
        <v>130</v>
      </c>
      <c r="B17" s="84">
        <v>77.850744531288839</v>
      </c>
      <c r="C17" s="84">
        <v>76.401493615297881</v>
      </c>
      <c r="D17" s="84">
        <v>79.299995447279798</v>
      </c>
      <c r="E17" s="85"/>
      <c r="F17" s="84">
        <v>82.475250593599242</v>
      </c>
      <c r="G17" s="84">
        <v>81.319163772963648</v>
      </c>
      <c r="H17" s="84">
        <v>83.631337414234835</v>
      </c>
      <c r="I17" s="75"/>
      <c r="J17" s="122" t="s">
        <v>128</v>
      </c>
      <c r="K17" s="154">
        <v>77.45074846298607</v>
      </c>
      <c r="L17" s="155">
        <v>0.47597642818237773</v>
      </c>
      <c r="M17" s="155">
        <v>3.4142506847357907</v>
      </c>
      <c r="N17" s="155">
        <v>0.42446895467867307</v>
      </c>
      <c r="O17" s="142"/>
      <c r="P17" s="142"/>
      <c r="Q17" s="142"/>
    </row>
    <row r="18" spans="1:23" s="77" customFormat="1" ht="15" customHeight="1">
      <c r="A18" s="75" t="s">
        <v>131</v>
      </c>
      <c r="B18" s="84">
        <v>77.632127506809937</v>
      </c>
      <c r="C18" s="84">
        <v>77.291244964799318</v>
      </c>
      <c r="D18" s="84">
        <v>77.973010048820555</v>
      </c>
      <c r="E18" s="85"/>
      <c r="F18" s="84">
        <v>81.376924255471252</v>
      </c>
      <c r="G18" s="84">
        <v>81.059865740613105</v>
      </c>
      <c r="H18" s="84">
        <v>81.693982770329399</v>
      </c>
      <c r="I18" s="75"/>
      <c r="J18" s="122" t="s">
        <v>125</v>
      </c>
      <c r="K18" s="154">
        <v>78.021297227104711</v>
      </c>
      <c r="L18" s="155">
        <v>0.55673966865282409</v>
      </c>
      <c r="M18" s="155">
        <v>2.9703212006377129</v>
      </c>
      <c r="N18" s="155">
        <v>0.51616406399926973</v>
      </c>
      <c r="O18" s="142"/>
      <c r="P18" s="142"/>
      <c r="Q18" s="142"/>
    </row>
    <row r="19" spans="1:23" s="77" customFormat="1" ht="15" customHeight="1">
      <c r="A19" s="78" t="s">
        <v>132</v>
      </c>
      <c r="B19" s="86">
        <v>77.171999143084975</v>
      </c>
      <c r="C19" s="86">
        <v>76.014014589992513</v>
      </c>
      <c r="D19" s="86">
        <v>78.329983696177436</v>
      </c>
      <c r="E19" s="85"/>
      <c r="F19" s="86">
        <v>80.415601386151664</v>
      </c>
      <c r="G19" s="86">
        <v>78.911173266326628</v>
      </c>
      <c r="H19" s="86">
        <v>81.9200295059767</v>
      </c>
      <c r="I19" s="75"/>
      <c r="J19" s="122" t="s">
        <v>123</v>
      </c>
      <c r="K19" s="154">
        <v>78.667037352348359</v>
      </c>
      <c r="L19" s="155">
        <v>1.2547652760630967</v>
      </c>
      <c r="M19" s="155">
        <v>1.9228934378404716</v>
      </c>
      <c r="N19" s="155">
        <v>1.1110272810048514</v>
      </c>
      <c r="O19" s="142"/>
      <c r="P19" s="142"/>
      <c r="Q19" s="142"/>
    </row>
    <row r="20" spans="1:23" s="4" customFormat="1" ht="12" customHeight="1">
      <c r="C20" s="87"/>
      <c r="D20" s="5"/>
      <c r="E20" s="5"/>
      <c r="F20" s="5"/>
      <c r="G20" s="5"/>
      <c r="H20" s="5"/>
      <c r="I20" s="5"/>
      <c r="J20" s="18"/>
      <c r="K20" s="147"/>
      <c r="L20" s="147"/>
      <c r="M20" s="147"/>
      <c r="N20" s="147"/>
      <c r="O20" s="148"/>
      <c r="P20" s="148"/>
      <c r="Q20" s="148"/>
      <c r="R20" s="5"/>
      <c r="S20" s="5"/>
      <c r="T20" s="5"/>
      <c r="U20" s="5"/>
      <c r="V20" s="5"/>
      <c r="W20" s="5"/>
    </row>
    <row r="21" spans="1:23" s="4" customFormat="1" ht="12" customHeight="1">
      <c r="A21" s="99" t="s">
        <v>348</v>
      </c>
      <c r="C21" s="63"/>
      <c r="D21" s="5"/>
      <c r="E21" s="5"/>
      <c r="F21" s="5"/>
      <c r="G21" s="5"/>
      <c r="H21" s="5"/>
      <c r="I21" s="5"/>
      <c r="J21" s="18"/>
      <c r="K21" s="147"/>
      <c r="L21" s="147"/>
      <c r="M21" s="147"/>
      <c r="N21" s="147"/>
      <c r="O21" s="148"/>
      <c r="P21" s="148"/>
      <c r="Q21" s="148"/>
      <c r="R21" s="5"/>
      <c r="S21" s="5"/>
      <c r="T21" s="5"/>
      <c r="U21" s="5"/>
      <c r="V21" s="5"/>
      <c r="W21" s="5"/>
    </row>
    <row r="22" spans="1:23" s="4" customFormat="1" ht="12" customHeight="1">
      <c r="A22" s="69" t="s">
        <v>229</v>
      </c>
      <c r="C22" s="63"/>
      <c r="D22" s="5"/>
      <c r="E22" s="5"/>
      <c r="F22" s="5"/>
      <c r="G22" s="5"/>
      <c r="H22" s="5"/>
      <c r="I22" s="5"/>
      <c r="J22" s="32"/>
      <c r="K22" s="156"/>
      <c r="L22" s="156"/>
      <c r="M22" s="156"/>
      <c r="N22" s="156"/>
      <c r="O22" s="148"/>
      <c r="P22" s="148"/>
      <c r="Q22" s="148"/>
      <c r="R22" s="5"/>
      <c r="S22" s="5"/>
      <c r="T22" s="5"/>
      <c r="U22" s="5"/>
      <c r="V22" s="5"/>
      <c r="W22" s="5"/>
    </row>
    <row r="23" spans="1:23" ht="12" customHeight="1">
      <c r="A23" s="186" t="s">
        <v>327</v>
      </c>
      <c r="B23" s="182"/>
      <c r="C23" s="182"/>
      <c r="D23" s="182"/>
      <c r="E23" s="182"/>
      <c r="F23" s="182"/>
      <c r="G23" s="182"/>
      <c r="H23" s="182"/>
      <c r="K23" s="157"/>
      <c r="L23" s="157"/>
      <c r="M23" s="157"/>
      <c r="N23" s="157"/>
      <c r="O23" s="158"/>
      <c r="P23" s="158"/>
      <c r="Q23" s="158"/>
    </row>
    <row r="24" spans="1:23" ht="12" customHeight="1">
      <c r="A24" s="182"/>
      <c r="B24" s="182"/>
      <c r="C24" s="182"/>
      <c r="D24" s="182"/>
      <c r="E24" s="182"/>
      <c r="F24" s="182"/>
      <c r="G24" s="182"/>
      <c r="H24" s="182"/>
      <c r="K24" s="157"/>
      <c r="L24" s="157"/>
      <c r="M24" s="157"/>
      <c r="N24" s="157"/>
      <c r="O24" s="158"/>
      <c r="P24" s="158"/>
      <c r="Q24" s="158"/>
    </row>
    <row r="25" spans="1:23" ht="12" customHeight="1">
      <c r="A25" s="205" t="s">
        <v>166</v>
      </c>
      <c r="B25" s="205"/>
      <c r="C25" s="63"/>
      <c r="K25" s="157"/>
      <c r="L25" s="157"/>
      <c r="M25" s="157"/>
      <c r="N25" s="157"/>
      <c r="O25" s="158"/>
      <c r="P25" s="158"/>
      <c r="Q25" s="158"/>
    </row>
    <row r="26" spans="1:23" ht="12" customHeight="1">
      <c r="C26" s="63"/>
      <c r="K26" s="157"/>
      <c r="L26" s="157"/>
      <c r="M26" s="157"/>
      <c r="N26" s="157"/>
      <c r="O26" s="158"/>
      <c r="P26" s="158"/>
      <c r="Q26" s="158"/>
    </row>
    <row r="27" spans="1:23" ht="12" customHeight="1">
      <c r="A27" s="63" t="s">
        <v>227</v>
      </c>
      <c r="B27" s="63"/>
      <c r="K27" s="157"/>
      <c r="L27" s="157"/>
      <c r="M27" s="157"/>
      <c r="N27" s="157"/>
      <c r="O27" s="158"/>
      <c r="P27" s="158"/>
      <c r="Q27" s="158"/>
    </row>
    <row r="28" spans="1:23" ht="12" customHeight="1">
      <c r="A28" s="63"/>
      <c r="B28" s="63"/>
    </row>
    <row r="29" spans="1:23" ht="12" customHeight="1">
      <c r="A29" s="63"/>
      <c r="B29" s="63"/>
    </row>
    <row r="30" spans="1:23" ht="12" customHeight="1"/>
    <row r="31" spans="1:23">
      <c r="A31" s="63"/>
      <c r="B31" s="63"/>
    </row>
    <row r="32" spans="1:23">
      <c r="B32" s="63"/>
    </row>
  </sheetData>
  <mergeCells count="6">
    <mergeCell ref="A1:I1"/>
    <mergeCell ref="B3:D3"/>
    <mergeCell ref="F3:H3"/>
    <mergeCell ref="G2:H2"/>
    <mergeCell ref="A25:B25"/>
    <mergeCell ref="A23:H24"/>
  </mergeCells>
  <phoneticPr fontId="11" type="noConversion"/>
  <hyperlinks>
    <hyperlink ref="G2" location="Contents!A1" display="Back to contents page"/>
    <hyperlink ref="A25" r:id="rId1" display="National Statistics Online - Interim Life tables"/>
  </hyperlinks>
  <pageMargins left="0.75" right="0.75" top="1" bottom="1" header="0.5" footer="0.5"/>
  <pageSetup paperSize="9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Normal="100" workbookViewId="0">
      <selection sqref="A1:H1"/>
    </sheetView>
  </sheetViews>
  <sheetFormatPr defaultColWidth="9.109375" defaultRowHeight="15"/>
  <cols>
    <col min="1" max="1" width="26.88671875" style="9" customWidth="1"/>
    <col min="2" max="2" width="14" style="9" customWidth="1"/>
    <col min="3" max="4" width="11" style="9" customWidth="1"/>
    <col min="5" max="5" width="2.6640625" style="9" customWidth="1"/>
    <col min="6" max="6" width="14.109375" style="9" customWidth="1"/>
    <col min="7" max="8" width="12.88671875" style="9" customWidth="1"/>
    <col min="9" max="9" width="9.109375" style="9"/>
    <col min="10" max="10" width="22.33203125" style="17" customWidth="1"/>
    <col min="11" max="14" width="20.6640625" style="17" customWidth="1"/>
    <col min="15" max="15" width="9.109375" style="9"/>
    <col min="16" max="17" width="9.109375" style="5"/>
    <col min="18" max="16384" width="9.109375" style="9"/>
  </cols>
  <sheetData>
    <row r="1" spans="1:17" s="12" customFormat="1" ht="30" customHeight="1">
      <c r="A1" s="185" t="s">
        <v>350</v>
      </c>
      <c r="B1" s="182"/>
      <c r="C1" s="182"/>
      <c r="D1" s="182"/>
      <c r="E1" s="182"/>
      <c r="F1" s="182"/>
      <c r="G1" s="182"/>
      <c r="H1" s="182"/>
      <c r="I1" s="9"/>
      <c r="J1" s="17"/>
      <c r="K1" s="16"/>
      <c r="L1" s="16"/>
      <c r="M1" s="16"/>
      <c r="N1" s="16"/>
      <c r="P1" s="5"/>
      <c r="Q1" s="5"/>
    </row>
    <row r="2" spans="1:17" s="12" customFormat="1" ht="15" customHeight="1">
      <c r="B2" s="9"/>
      <c r="C2" s="9"/>
      <c r="D2" s="9"/>
      <c r="E2" s="9"/>
      <c r="F2" s="9"/>
      <c r="G2" s="204" t="s">
        <v>7</v>
      </c>
      <c r="H2" s="204"/>
      <c r="I2" s="9"/>
      <c r="J2" s="17"/>
      <c r="K2" s="16"/>
      <c r="L2" s="16"/>
      <c r="M2" s="16"/>
      <c r="N2" s="16"/>
      <c r="P2" s="5"/>
      <c r="Q2" s="5"/>
    </row>
    <row r="3" spans="1:17" s="77" customFormat="1" ht="13.2">
      <c r="A3" s="73"/>
      <c r="B3" s="203" t="s">
        <v>82</v>
      </c>
      <c r="C3" s="203"/>
      <c r="D3" s="203"/>
      <c r="E3" s="74"/>
      <c r="F3" s="203" t="s">
        <v>83</v>
      </c>
      <c r="G3" s="203"/>
      <c r="H3" s="203"/>
      <c r="I3" s="75"/>
      <c r="J3" s="76"/>
      <c r="K3" s="76"/>
      <c r="L3" s="76"/>
      <c r="M3" s="76"/>
      <c r="N3" s="76"/>
    </row>
    <row r="4" spans="1:17" s="77" customFormat="1" ht="39.6">
      <c r="A4" s="78"/>
      <c r="B4" s="79" t="s">
        <v>84</v>
      </c>
      <c r="C4" s="79" t="s">
        <v>85</v>
      </c>
      <c r="D4" s="79" t="s">
        <v>86</v>
      </c>
      <c r="E4" s="80"/>
      <c r="F4" s="79" t="s">
        <v>84</v>
      </c>
      <c r="G4" s="79" t="s">
        <v>85</v>
      </c>
      <c r="H4" s="79" t="s">
        <v>86</v>
      </c>
      <c r="I4" s="75"/>
      <c r="J4" s="140"/>
      <c r="K4" s="141" t="s">
        <v>118</v>
      </c>
      <c r="L4" s="141" t="s">
        <v>119</v>
      </c>
      <c r="M4" s="141" t="s">
        <v>120</v>
      </c>
      <c r="N4" s="141" t="s">
        <v>121</v>
      </c>
      <c r="O4" s="142"/>
    </row>
    <row r="5" spans="1:17" s="77" customFormat="1" ht="15" customHeight="1">
      <c r="A5" s="74" t="s">
        <v>225</v>
      </c>
      <c r="B5" s="82">
        <v>76.875553977222467</v>
      </c>
      <c r="C5" s="82">
        <v>76.781034986614159</v>
      </c>
      <c r="D5" s="82">
        <v>76.970072967830774</v>
      </c>
      <c r="E5" s="83"/>
      <c r="F5" s="82">
        <v>80.96573740463667</v>
      </c>
      <c r="G5" s="82">
        <v>80.881055062113475</v>
      </c>
      <c r="H5" s="82">
        <v>81.050419747159864</v>
      </c>
      <c r="I5" s="75"/>
      <c r="J5" s="140"/>
      <c r="K5" s="140"/>
      <c r="L5" s="140"/>
      <c r="M5" s="140"/>
      <c r="N5" s="140"/>
      <c r="O5" s="142"/>
    </row>
    <row r="6" spans="1:17" s="77" customFormat="1" ht="24" customHeight="1">
      <c r="A6" s="123" t="s">
        <v>87</v>
      </c>
      <c r="B6" s="84">
        <v>77.131308653081575</v>
      </c>
      <c r="C6" s="84">
        <v>76.667518682213384</v>
      </c>
      <c r="D6" s="84">
        <v>77.595098623949767</v>
      </c>
      <c r="E6" s="85"/>
      <c r="F6" s="84">
        <v>81.3590729192818</v>
      </c>
      <c r="G6" s="84">
        <v>80.931046326431471</v>
      </c>
      <c r="H6" s="84">
        <v>81.78709951213213</v>
      </c>
      <c r="I6" s="75"/>
      <c r="J6" s="159" t="s">
        <v>290</v>
      </c>
      <c r="K6" s="160">
        <v>72.720388538743293</v>
      </c>
      <c r="L6" s="161">
        <v>0.57005072166714399</v>
      </c>
      <c r="M6" s="161">
        <v>4.9831870368469566</v>
      </c>
      <c r="N6" s="161">
        <v>0.54357515078589813</v>
      </c>
      <c r="O6" s="142"/>
    </row>
    <row r="7" spans="1:17" s="77" customFormat="1" ht="15" customHeight="1">
      <c r="A7" s="123" t="s">
        <v>88</v>
      </c>
      <c r="B7" s="84">
        <v>79.242851521244532</v>
      </c>
      <c r="C7" s="84">
        <v>78.829001343714282</v>
      </c>
      <c r="D7" s="84">
        <v>79.656701698774782</v>
      </c>
      <c r="E7" s="85"/>
      <c r="F7" s="84">
        <v>82.186740193121352</v>
      </c>
      <c r="G7" s="84">
        <v>81.804326234151048</v>
      </c>
      <c r="H7" s="84">
        <v>82.569154152091656</v>
      </c>
      <c r="I7" s="75"/>
      <c r="J7" s="159" t="s">
        <v>303</v>
      </c>
      <c r="K7" s="160">
        <v>73.430901067560455</v>
      </c>
      <c r="L7" s="161">
        <v>1.4692922526670031</v>
      </c>
      <c r="M7" s="161">
        <v>3.5594513861896928</v>
      </c>
      <c r="N7" s="161">
        <v>1.2892773188944489</v>
      </c>
      <c r="O7" s="142"/>
    </row>
    <row r="8" spans="1:17" s="77" customFormat="1" ht="15" customHeight="1">
      <c r="A8" s="123" t="s">
        <v>279</v>
      </c>
      <c r="B8" s="84">
        <v>78.497907634913318</v>
      </c>
      <c r="C8" s="84">
        <v>77.867732008285003</v>
      </c>
      <c r="D8" s="84">
        <v>79.128083261541633</v>
      </c>
      <c r="E8" s="85"/>
      <c r="F8" s="84">
        <v>81.561446144304085</v>
      </c>
      <c r="G8" s="84">
        <v>80.945029594004495</v>
      </c>
      <c r="H8" s="84">
        <v>82.177862694603675</v>
      </c>
      <c r="I8" s="75"/>
      <c r="J8" s="159" t="s">
        <v>301</v>
      </c>
      <c r="K8" s="160">
        <v>73.902689370243223</v>
      </c>
      <c r="L8" s="161">
        <v>1.5241893077431996</v>
      </c>
      <c r="M8" s="161">
        <v>4.6326768331584418</v>
      </c>
      <c r="N8" s="161">
        <v>1.2734635419420783</v>
      </c>
      <c r="O8" s="142"/>
    </row>
    <row r="9" spans="1:17" s="77" customFormat="1" ht="15" customHeight="1">
      <c r="A9" s="123" t="s">
        <v>280</v>
      </c>
      <c r="B9" s="84">
        <v>78.207824270839495</v>
      </c>
      <c r="C9" s="84">
        <v>77.506938251428437</v>
      </c>
      <c r="D9" s="84">
        <v>78.908710290250553</v>
      </c>
      <c r="E9" s="85"/>
      <c r="F9" s="84">
        <v>81.47504585323</v>
      </c>
      <c r="G9" s="84">
        <v>80.78208429590083</v>
      </c>
      <c r="H9" s="84">
        <v>82.16800741055917</v>
      </c>
      <c r="I9" s="75"/>
      <c r="J9" s="159" t="s">
        <v>283</v>
      </c>
      <c r="K9" s="160">
        <v>74.494119436945709</v>
      </c>
      <c r="L9" s="161">
        <v>1.2296655409051027</v>
      </c>
      <c r="M9" s="161">
        <v>3.4583305181251518</v>
      </c>
      <c r="N9" s="161">
        <v>1.1051111204803021</v>
      </c>
      <c r="O9" s="142"/>
    </row>
    <row r="10" spans="1:17" s="77" customFormat="1" ht="15" customHeight="1">
      <c r="A10" s="123" t="s">
        <v>281</v>
      </c>
      <c r="B10" s="84">
        <v>77.028204367053476</v>
      </c>
      <c r="C10" s="84">
        <v>76.133357702580639</v>
      </c>
      <c r="D10" s="84">
        <v>77.923051031526313</v>
      </c>
      <c r="E10" s="85"/>
      <c r="F10" s="84">
        <v>79.905538835026249</v>
      </c>
      <c r="G10" s="84">
        <v>79.053417369926208</v>
      </c>
      <c r="H10" s="84">
        <v>80.75766030012629</v>
      </c>
      <c r="I10" s="75"/>
      <c r="J10" s="159" t="s">
        <v>295</v>
      </c>
      <c r="K10" s="160">
        <v>74.706732768803278</v>
      </c>
      <c r="L10" s="161">
        <v>0.76333047336154891</v>
      </c>
      <c r="M10" s="161">
        <v>3.5987411090726198</v>
      </c>
      <c r="N10" s="161">
        <v>0.66352117940755306</v>
      </c>
      <c r="O10" s="142"/>
    </row>
    <row r="11" spans="1:17" s="77" customFormat="1" ht="24" customHeight="1">
      <c r="A11" s="123" t="s">
        <v>282</v>
      </c>
      <c r="B11" s="84">
        <v>78.037678519196589</v>
      </c>
      <c r="C11" s="84">
        <v>77.443533497145793</v>
      </c>
      <c r="D11" s="84">
        <v>78.631823541247385</v>
      </c>
      <c r="E11" s="85"/>
      <c r="F11" s="84">
        <v>81.538727591369309</v>
      </c>
      <c r="G11" s="84">
        <v>81.054839785329293</v>
      </c>
      <c r="H11" s="84">
        <v>82.022615397409325</v>
      </c>
      <c r="I11" s="75"/>
      <c r="J11" s="159" t="s">
        <v>285</v>
      </c>
      <c r="K11" s="160">
        <v>75.094145119565383</v>
      </c>
      <c r="L11" s="161">
        <v>1.3281926294600339</v>
      </c>
      <c r="M11" s="161">
        <v>2.6838928929267212</v>
      </c>
      <c r="N11" s="161">
        <v>1.188095984701647</v>
      </c>
      <c r="O11" s="142"/>
    </row>
    <row r="12" spans="1:17" s="77" customFormat="1" ht="15" customHeight="1">
      <c r="A12" s="123" t="s">
        <v>283</v>
      </c>
      <c r="B12" s="84">
        <v>75.108952207398261</v>
      </c>
      <c r="C12" s="84">
        <v>74.494119436945709</v>
      </c>
      <c r="D12" s="84">
        <v>75.723784977850812</v>
      </c>
      <c r="E12" s="85"/>
      <c r="F12" s="84">
        <v>79.734671056216115</v>
      </c>
      <c r="G12" s="84">
        <v>79.182115495975964</v>
      </c>
      <c r="H12" s="84">
        <v>80.287226616456266</v>
      </c>
      <c r="I12" s="75"/>
      <c r="J12" s="159" t="s">
        <v>296</v>
      </c>
      <c r="K12" s="160">
        <v>75.191502005371916</v>
      </c>
      <c r="L12" s="161">
        <v>1.0632837320181352</v>
      </c>
      <c r="M12" s="161">
        <v>3.8901163461233068</v>
      </c>
      <c r="N12" s="161">
        <v>0.90149991035426069</v>
      </c>
      <c r="O12" s="142"/>
    </row>
    <row r="13" spans="1:17" s="77" customFormat="1" ht="15" customHeight="1">
      <c r="A13" s="123" t="s">
        <v>284</v>
      </c>
      <c r="B13" s="84">
        <v>76.831118318086922</v>
      </c>
      <c r="C13" s="84">
        <v>76.266022870188905</v>
      </c>
      <c r="D13" s="84">
        <v>77.396213765984939</v>
      </c>
      <c r="E13" s="85"/>
      <c r="F13" s="84">
        <v>81.299415558215415</v>
      </c>
      <c r="G13" s="84">
        <v>80.809224883231863</v>
      </c>
      <c r="H13" s="84">
        <v>81.789606233198967</v>
      </c>
      <c r="I13" s="75"/>
      <c r="J13" s="159" t="s">
        <v>294</v>
      </c>
      <c r="K13" s="160">
        <v>75.305029796911782</v>
      </c>
      <c r="L13" s="161">
        <v>1.2700983293130435</v>
      </c>
      <c r="M13" s="161">
        <v>3.8785895816051266</v>
      </c>
      <c r="N13" s="161">
        <v>1.0005043712382076</v>
      </c>
      <c r="O13" s="142"/>
    </row>
    <row r="14" spans="1:17" s="77" customFormat="1" ht="15" customHeight="1">
      <c r="A14" s="123" t="s">
        <v>285</v>
      </c>
      <c r="B14" s="84">
        <v>75.7582414342954</v>
      </c>
      <c r="C14" s="84">
        <v>75.094145119565383</v>
      </c>
      <c r="D14" s="84">
        <v>76.422337749025417</v>
      </c>
      <c r="E14" s="85"/>
      <c r="F14" s="84">
        <v>79.700278634302961</v>
      </c>
      <c r="G14" s="84">
        <v>79.106230641952138</v>
      </c>
      <c r="H14" s="84">
        <v>80.294326626653785</v>
      </c>
      <c r="I14" s="75"/>
      <c r="J14" s="159" t="s">
        <v>292</v>
      </c>
      <c r="K14" s="160">
        <v>75.405827519588485</v>
      </c>
      <c r="L14" s="161">
        <v>1.5143217016873223</v>
      </c>
      <c r="M14" s="161">
        <v>2.7854052634247637</v>
      </c>
      <c r="N14" s="161">
        <v>1.3325019512957965</v>
      </c>
      <c r="O14" s="142"/>
    </row>
    <row r="15" spans="1:17" s="77" customFormat="1" ht="15" customHeight="1">
      <c r="A15" s="123" t="s">
        <v>286</v>
      </c>
      <c r="B15" s="84">
        <v>80.524496644733532</v>
      </c>
      <c r="C15" s="84">
        <v>79.872556573870298</v>
      </c>
      <c r="D15" s="84">
        <v>81.176436715596765</v>
      </c>
      <c r="E15" s="85"/>
      <c r="F15" s="84">
        <v>83.850791984330385</v>
      </c>
      <c r="G15" s="84">
        <v>83.304318361813884</v>
      </c>
      <c r="H15" s="84">
        <v>84.397265606846886</v>
      </c>
      <c r="I15" s="75"/>
      <c r="J15" s="159" t="s">
        <v>307</v>
      </c>
      <c r="K15" s="160">
        <v>76.014014589992513</v>
      </c>
      <c r="L15" s="161">
        <v>2.315969106184923</v>
      </c>
      <c r="M15" s="161">
        <v>0.58118957014919204</v>
      </c>
      <c r="N15" s="161">
        <v>3.008856239650072</v>
      </c>
      <c r="O15" s="142"/>
    </row>
    <row r="16" spans="1:17" s="77" customFormat="1" ht="24" customHeight="1">
      <c r="A16" s="123" t="s">
        <v>287</v>
      </c>
      <c r="B16" s="84">
        <v>78.513348184104984</v>
      </c>
      <c r="C16" s="84">
        <v>77.839679820273318</v>
      </c>
      <c r="D16" s="84">
        <v>79.187016547936651</v>
      </c>
      <c r="E16" s="85"/>
      <c r="F16" s="84">
        <v>81.633868640526387</v>
      </c>
      <c r="G16" s="84">
        <v>81.010538189032772</v>
      </c>
      <c r="H16" s="84">
        <v>82.257199092020002</v>
      </c>
      <c r="I16" s="75"/>
      <c r="J16" s="159" t="s">
        <v>299</v>
      </c>
      <c r="K16" s="160">
        <v>76.12531326596303</v>
      </c>
      <c r="L16" s="161">
        <v>0.76203153579666605</v>
      </c>
      <c r="M16" s="161">
        <v>3.4487264416194847</v>
      </c>
      <c r="N16" s="161">
        <v>0.65600015991674354</v>
      </c>
      <c r="O16" s="142"/>
    </row>
    <row r="17" spans="1:15" s="77" customFormat="1" ht="15" customHeight="1">
      <c r="A17" s="123" t="s">
        <v>300</v>
      </c>
      <c r="B17" s="84">
        <v>79.660797310383785</v>
      </c>
      <c r="C17" s="84">
        <v>78.906504187758699</v>
      </c>
      <c r="D17" s="84">
        <v>80.415090433008871</v>
      </c>
      <c r="E17" s="85"/>
      <c r="F17" s="84">
        <v>82.975095486837759</v>
      </c>
      <c r="G17" s="84">
        <v>82.345453754485121</v>
      </c>
      <c r="H17" s="84">
        <v>83.604737219190397</v>
      </c>
      <c r="I17" s="75"/>
      <c r="J17" s="159" t="s">
        <v>281</v>
      </c>
      <c r="K17" s="160">
        <v>76.133357702580639</v>
      </c>
      <c r="L17" s="161">
        <v>1.789693328945674</v>
      </c>
      <c r="M17" s="161">
        <v>1.1303663383998952</v>
      </c>
      <c r="N17" s="161">
        <v>1.7042429302000812</v>
      </c>
      <c r="O17" s="142"/>
    </row>
    <row r="18" spans="1:15" s="77" customFormat="1" ht="15" customHeight="1">
      <c r="A18" s="123" t="s">
        <v>288</v>
      </c>
      <c r="B18" s="84">
        <v>77.567669369679308</v>
      </c>
      <c r="C18" s="84">
        <v>77.244325935731752</v>
      </c>
      <c r="D18" s="84">
        <v>77.891012803626865</v>
      </c>
      <c r="E18" s="85"/>
      <c r="F18" s="84">
        <v>81.946152864090408</v>
      </c>
      <c r="G18" s="84">
        <v>81.661861209855928</v>
      </c>
      <c r="H18" s="84">
        <v>82.230444518324887</v>
      </c>
      <c r="I18" s="75"/>
      <c r="J18" s="159" t="s">
        <v>289</v>
      </c>
      <c r="K18" s="160">
        <v>76.231778444990979</v>
      </c>
      <c r="L18" s="161">
        <v>1.0918555356089712</v>
      </c>
      <c r="M18" s="161">
        <v>2.860076772381106</v>
      </c>
      <c r="N18" s="161">
        <v>0.99698242358030598</v>
      </c>
      <c r="O18" s="142"/>
    </row>
    <row r="19" spans="1:15" s="77" customFormat="1" ht="15" customHeight="1">
      <c r="A19" s="123" t="s">
        <v>289</v>
      </c>
      <c r="B19" s="84">
        <v>76.777706212795465</v>
      </c>
      <c r="C19" s="84">
        <v>76.231778444990979</v>
      </c>
      <c r="D19" s="84">
        <v>77.323633980599951</v>
      </c>
      <c r="E19" s="85"/>
      <c r="F19" s="84">
        <v>80.68220196477121</v>
      </c>
      <c r="G19" s="84">
        <v>80.183710752981057</v>
      </c>
      <c r="H19" s="84">
        <v>81.180693176561363</v>
      </c>
      <c r="I19" s="75"/>
      <c r="J19" s="159" t="s">
        <v>284</v>
      </c>
      <c r="K19" s="160">
        <v>76.266022870188905</v>
      </c>
      <c r="L19" s="161">
        <v>1.1301908957960336</v>
      </c>
      <c r="M19" s="161">
        <v>3.4130111172469242</v>
      </c>
      <c r="N19" s="161">
        <v>0.98038134996710369</v>
      </c>
      <c r="O19" s="142"/>
    </row>
    <row r="20" spans="1:15" s="77" customFormat="1" ht="15" customHeight="1">
      <c r="A20" s="123" t="s">
        <v>290</v>
      </c>
      <c r="B20" s="84">
        <v>73.005413899576865</v>
      </c>
      <c r="C20" s="84">
        <v>72.720388538743293</v>
      </c>
      <c r="D20" s="84">
        <v>73.290439260410437</v>
      </c>
      <c r="E20" s="85"/>
      <c r="F20" s="84">
        <v>78.545413872650343</v>
      </c>
      <c r="G20" s="84">
        <v>78.273626297257394</v>
      </c>
      <c r="H20" s="84">
        <v>78.817201448043292</v>
      </c>
      <c r="I20" s="75"/>
      <c r="J20" s="159" t="s">
        <v>297</v>
      </c>
      <c r="K20" s="160">
        <v>76.401493615297881</v>
      </c>
      <c r="L20" s="161">
        <v>2.8985018319819176</v>
      </c>
      <c r="M20" s="161">
        <v>2.0191683256838502</v>
      </c>
      <c r="N20" s="161">
        <v>2.3121736412711869</v>
      </c>
      <c r="O20" s="142"/>
    </row>
    <row r="21" spans="1:15" s="77" customFormat="1" ht="24" customHeight="1">
      <c r="A21" s="123" t="s">
        <v>291</v>
      </c>
      <c r="B21" s="84">
        <v>78.373769365357219</v>
      </c>
      <c r="C21" s="84">
        <v>77.763231463187722</v>
      </c>
      <c r="D21" s="84">
        <v>78.984307267526717</v>
      </c>
      <c r="E21" s="85"/>
      <c r="F21" s="84">
        <v>81.740755658469553</v>
      </c>
      <c r="G21" s="84">
        <v>81.1791648629317</v>
      </c>
      <c r="H21" s="84">
        <v>82.302346454007406</v>
      </c>
      <c r="I21" s="75"/>
      <c r="J21" s="159" t="s">
        <v>293</v>
      </c>
      <c r="K21" s="160">
        <v>76.485351645807938</v>
      </c>
      <c r="L21" s="161">
        <v>1.5387086679825472</v>
      </c>
      <c r="M21" s="161">
        <v>3.1001343275008253</v>
      </c>
      <c r="N21" s="161">
        <v>1.2433467739743662</v>
      </c>
      <c r="O21" s="142"/>
    </row>
    <row r="22" spans="1:15" s="77" customFormat="1" ht="15" customHeight="1">
      <c r="A22" s="123" t="s">
        <v>305</v>
      </c>
      <c r="B22" s="84">
        <v>77.654240242795467</v>
      </c>
      <c r="C22" s="84">
        <v>77.185315906753729</v>
      </c>
      <c r="D22" s="84">
        <v>78.123164578837205</v>
      </c>
      <c r="E22" s="85"/>
      <c r="F22" s="84">
        <v>82.229115990747005</v>
      </c>
      <c r="G22" s="84">
        <v>81.816853380636246</v>
      </c>
      <c r="H22" s="84">
        <v>82.641378600857763</v>
      </c>
      <c r="I22" s="75"/>
      <c r="J22" s="159" t="s">
        <v>87</v>
      </c>
      <c r="K22" s="160">
        <v>76.667518682213384</v>
      </c>
      <c r="L22" s="161">
        <v>0.92757994173638281</v>
      </c>
      <c r="M22" s="161">
        <v>3.3359477024817039</v>
      </c>
      <c r="N22" s="161">
        <v>0.85605318570065947</v>
      </c>
      <c r="O22" s="142"/>
    </row>
    <row r="23" spans="1:15" s="77" customFormat="1" ht="15" customHeight="1">
      <c r="A23" s="123" t="s">
        <v>301</v>
      </c>
      <c r="B23" s="84">
        <v>74.664784024114823</v>
      </c>
      <c r="C23" s="84">
        <v>73.902689370243223</v>
      </c>
      <c r="D23" s="84">
        <v>75.426878677986423</v>
      </c>
      <c r="E23" s="85"/>
      <c r="F23" s="84">
        <v>80.696287282115904</v>
      </c>
      <c r="G23" s="84">
        <v>80.059555511144865</v>
      </c>
      <c r="H23" s="84">
        <v>81.333019053086943</v>
      </c>
      <c r="I23" s="75"/>
      <c r="J23" s="159" t="s">
        <v>304</v>
      </c>
      <c r="K23" s="160">
        <v>77.034220343572329</v>
      </c>
      <c r="L23" s="161">
        <v>1.0245862829645489</v>
      </c>
      <c r="M23" s="161">
        <v>1.6917606587634566</v>
      </c>
      <c r="N23" s="161">
        <v>0.95285954883286195</v>
      </c>
      <c r="O23" s="142"/>
    </row>
    <row r="24" spans="1:15" s="77" customFormat="1" ht="15" customHeight="1">
      <c r="A24" s="123" t="s">
        <v>292</v>
      </c>
      <c r="B24" s="84">
        <v>76.162988370432146</v>
      </c>
      <c r="C24" s="84">
        <v>75.405827519588485</v>
      </c>
      <c r="D24" s="84">
        <v>76.920149221275807</v>
      </c>
      <c r="E24" s="85"/>
      <c r="F24" s="84">
        <v>80.371805460348469</v>
      </c>
      <c r="G24" s="84">
        <v>79.705554484700571</v>
      </c>
      <c r="H24" s="84">
        <v>81.038056435996367</v>
      </c>
      <c r="I24" s="75"/>
      <c r="J24" s="159" t="s">
        <v>298</v>
      </c>
      <c r="K24" s="160">
        <v>77.073125211326158</v>
      </c>
      <c r="L24" s="161">
        <v>1.3220573506143012</v>
      </c>
      <c r="M24" s="161">
        <v>1.946898954907283</v>
      </c>
      <c r="N24" s="161">
        <v>1.1611169929307721</v>
      </c>
      <c r="O24" s="142"/>
    </row>
    <row r="25" spans="1:15" s="77" customFormat="1" ht="15" customHeight="1">
      <c r="A25" s="123" t="s">
        <v>293</v>
      </c>
      <c r="B25" s="84">
        <v>77.254705979799212</v>
      </c>
      <c r="C25" s="84">
        <v>76.485351645807938</v>
      </c>
      <c r="D25" s="84">
        <v>78.024060313790486</v>
      </c>
      <c r="E25" s="85"/>
      <c r="F25" s="84">
        <v>81.745868028278494</v>
      </c>
      <c r="G25" s="84">
        <v>81.124194641291311</v>
      </c>
      <c r="H25" s="84">
        <v>82.367541415265677</v>
      </c>
      <c r="I25" s="75"/>
      <c r="J25" s="159" t="s">
        <v>305</v>
      </c>
      <c r="K25" s="160">
        <v>77.185315906753729</v>
      </c>
      <c r="L25" s="161">
        <v>0.93784867208347578</v>
      </c>
      <c r="M25" s="161">
        <v>3.6936888017990412</v>
      </c>
      <c r="N25" s="161">
        <v>0.82452522022151697</v>
      </c>
      <c r="O25" s="142"/>
    </row>
    <row r="26" spans="1:15" s="77" customFormat="1" ht="24" customHeight="1">
      <c r="A26" s="123" t="s">
        <v>306</v>
      </c>
      <c r="B26" s="84">
        <v>77.91530304196371</v>
      </c>
      <c r="C26" s="84">
        <v>77.218262432194734</v>
      </c>
      <c r="D26" s="84">
        <v>78.612343651732687</v>
      </c>
      <c r="E26" s="85"/>
      <c r="F26" s="84">
        <v>81.650712742018612</v>
      </c>
      <c r="G26" s="84">
        <v>81.011734238655222</v>
      </c>
      <c r="H26" s="84">
        <v>82.289691245382002</v>
      </c>
      <c r="I26" s="75"/>
      <c r="J26" s="159" t="s">
        <v>129</v>
      </c>
      <c r="K26" s="160">
        <v>77.187131729429012</v>
      </c>
      <c r="L26" s="161">
        <v>3.1511077483538656</v>
      </c>
      <c r="M26" s="161">
        <v>1.0691591994239644</v>
      </c>
      <c r="N26" s="161">
        <v>2.2616240776168013</v>
      </c>
      <c r="O26" s="142"/>
    </row>
    <row r="27" spans="1:15" s="77" customFormat="1" ht="15" customHeight="1">
      <c r="A27" s="123" t="s">
        <v>294</v>
      </c>
      <c r="B27" s="84">
        <v>75.940078961568304</v>
      </c>
      <c r="C27" s="84">
        <v>75.305029796911782</v>
      </c>
      <c r="D27" s="84">
        <v>76.575128126224826</v>
      </c>
      <c r="E27" s="85"/>
      <c r="F27" s="84">
        <v>80.953969893449056</v>
      </c>
      <c r="G27" s="84">
        <v>80.453717707829952</v>
      </c>
      <c r="H27" s="84">
        <v>81.45422207906816</v>
      </c>
      <c r="I27" s="75"/>
      <c r="J27" s="159" t="s">
        <v>306</v>
      </c>
      <c r="K27" s="160">
        <v>77.218262432194734</v>
      </c>
      <c r="L27" s="161">
        <v>1.3940812195379522</v>
      </c>
      <c r="M27" s="161">
        <v>2.3993905869225358</v>
      </c>
      <c r="N27" s="161">
        <v>1.2779570067267798</v>
      </c>
      <c r="O27" s="142"/>
    </row>
    <row r="28" spans="1:15" s="77" customFormat="1" ht="15" customHeight="1">
      <c r="A28" s="123" t="s">
        <v>295</v>
      </c>
      <c r="B28" s="84">
        <v>75.088398005484052</v>
      </c>
      <c r="C28" s="84">
        <v>74.706732768803278</v>
      </c>
      <c r="D28" s="84">
        <v>75.470063242164827</v>
      </c>
      <c r="E28" s="85"/>
      <c r="F28" s="84">
        <v>79.400564940941223</v>
      </c>
      <c r="G28" s="84">
        <v>79.068804351237446</v>
      </c>
      <c r="H28" s="84">
        <v>79.732325530644999</v>
      </c>
      <c r="I28" s="75"/>
      <c r="J28" s="159" t="s">
        <v>288</v>
      </c>
      <c r="K28" s="160">
        <v>77.244325935731752</v>
      </c>
      <c r="L28" s="161">
        <v>0.64668686789511298</v>
      </c>
      <c r="M28" s="161">
        <v>3.7708484062290637</v>
      </c>
      <c r="N28" s="161">
        <v>0.5685833084689591</v>
      </c>
      <c r="O28" s="142"/>
    </row>
    <row r="29" spans="1:15" s="77" customFormat="1" ht="15" customHeight="1">
      <c r="A29" s="123" t="s">
        <v>129</v>
      </c>
      <c r="B29" s="84">
        <v>78.762685603605945</v>
      </c>
      <c r="C29" s="84">
        <v>77.187131729429012</v>
      </c>
      <c r="D29" s="84">
        <v>80.338239477782878</v>
      </c>
      <c r="E29" s="85"/>
      <c r="F29" s="84">
        <v>82.538210716015243</v>
      </c>
      <c r="G29" s="84">
        <v>81.407398677206842</v>
      </c>
      <c r="H29" s="84">
        <v>83.669022754823644</v>
      </c>
      <c r="I29" s="75"/>
      <c r="J29" s="159" t="s">
        <v>282</v>
      </c>
      <c r="K29" s="160">
        <v>77.443533497145793</v>
      </c>
      <c r="L29" s="161">
        <v>1.188290044101592</v>
      </c>
      <c r="M29" s="161">
        <v>2.4230162440819072</v>
      </c>
      <c r="N29" s="161">
        <v>0.96777561208003249</v>
      </c>
      <c r="O29" s="142"/>
    </row>
    <row r="30" spans="1:15" s="77" customFormat="1" ht="15" customHeight="1">
      <c r="A30" s="123" t="s">
        <v>109</v>
      </c>
      <c r="B30" s="84">
        <v>79.273277645087234</v>
      </c>
      <c r="C30" s="84">
        <v>78.748378596396094</v>
      </c>
      <c r="D30" s="84">
        <v>79.798176693778373</v>
      </c>
      <c r="E30" s="85"/>
      <c r="F30" s="84">
        <v>82.759353236059695</v>
      </c>
      <c r="G30" s="84">
        <v>82.264575902212272</v>
      </c>
      <c r="H30" s="84">
        <v>83.254130569907119</v>
      </c>
      <c r="I30" s="75"/>
      <c r="J30" s="159" t="s">
        <v>280</v>
      </c>
      <c r="K30" s="160">
        <v>77.506938251428437</v>
      </c>
      <c r="L30" s="161">
        <v>1.4017720388221164</v>
      </c>
      <c r="M30" s="161">
        <v>1.8733740056502768</v>
      </c>
      <c r="N30" s="161">
        <v>1.3859231146583397</v>
      </c>
      <c r="O30" s="142"/>
    </row>
    <row r="31" spans="1:15" s="77" customFormat="1" ht="24" customHeight="1">
      <c r="A31" s="123" t="s">
        <v>296</v>
      </c>
      <c r="B31" s="84">
        <v>75.723143871380984</v>
      </c>
      <c r="C31" s="84">
        <v>75.191502005371916</v>
      </c>
      <c r="D31" s="84">
        <v>76.254785737390051</v>
      </c>
      <c r="E31" s="85"/>
      <c r="F31" s="84">
        <v>80.595652038690488</v>
      </c>
      <c r="G31" s="84">
        <v>80.144902083513358</v>
      </c>
      <c r="H31" s="84">
        <v>81.046401993867619</v>
      </c>
      <c r="I31" s="75"/>
      <c r="J31" s="159" t="s">
        <v>291</v>
      </c>
      <c r="K31" s="160">
        <v>77.763231463187722</v>
      </c>
      <c r="L31" s="161">
        <v>1.2210758043389944</v>
      </c>
      <c r="M31" s="161">
        <v>2.1948575954049829</v>
      </c>
      <c r="N31" s="161">
        <v>1.1231815910757064</v>
      </c>
      <c r="O31" s="142"/>
    </row>
    <row r="32" spans="1:15" s="77" customFormat="1" ht="15" customHeight="1">
      <c r="A32" s="123" t="s">
        <v>302</v>
      </c>
      <c r="B32" s="84">
        <v>79.294419990379907</v>
      </c>
      <c r="C32" s="84">
        <v>78.667037352348359</v>
      </c>
      <c r="D32" s="84">
        <v>79.921802628411456</v>
      </c>
      <c r="E32" s="85"/>
      <c r="F32" s="84">
        <v>82.400209706754353</v>
      </c>
      <c r="G32" s="84">
        <v>81.844696066251927</v>
      </c>
      <c r="H32" s="84">
        <v>82.955723347256779</v>
      </c>
      <c r="I32" s="75"/>
      <c r="J32" s="159" t="s">
        <v>115</v>
      </c>
      <c r="K32" s="160">
        <v>77.798367114365476</v>
      </c>
      <c r="L32" s="161">
        <v>1.46782407397518</v>
      </c>
      <c r="M32" s="161">
        <v>2.2799404507261869</v>
      </c>
      <c r="N32" s="161">
        <v>1.2849903044598818</v>
      </c>
      <c r="O32" s="142"/>
    </row>
    <row r="33" spans="1:23" s="77" customFormat="1" ht="15" customHeight="1">
      <c r="A33" s="123" t="s">
        <v>297</v>
      </c>
      <c r="B33" s="84">
        <v>77.850744531288839</v>
      </c>
      <c r="C33" s="84">
        <v>76.401493615297881</v>
      </c>
      <c r="D33" s="84">
        <v>79.299995447279798</v>
      </c>
      <c r="E33" s="85"/>
      <c r="F33" s="84">
        <v>82.475250593599242</v>
      </c>
      <c r="G33" s="84">
        <v>81.319163772963648</v>
      </c>
      <c r="H33" s="84">
        <v>83.631337414234835</v>
      </c>
      <c r="I33" s="75"/>
      <c r="J33" s="159" t="s">
        <v>287</v>
      </c>
      <c r="K33" s="160">
        <v>77.839679820273318</v>
      </c>
      <c r="L33" s="161">
        <v>1.3473367276633326</v>
      </c>
      <c r="M33" s="161">
        <v>1.8235216410961215</v>
      </c>
      <c r="N33" s="161">
        <v>1.2466609029872302</v>
      </c>
      <c r="O33" s="142"/>
    </row>
    <row r="34" spans="1:23" s="77" customFormat="1" ht="15" customHeight="1">
      <c r="A34" s="123" t="s">
        <v>298</v>
      </c>
      <c r="B34" s="84">
        <v>77.734153886633308</v>
      </c>
      <c r="C34" s="84">
        <v>77.073125211326158</v>
      </c>
      <c r="D34" s="84">
        <v>78.395182561940459</v>
      </c>
      <c r="E34" s="85"/>
      <c r="F34" s="84">
        <v>80.922640013313128</v>
      </c>
      <c r="G34" s="84">
        <v>80.342081516847742</v>
      </c>
      <c r="H34" s="84">
        <v>81.503198509778514</v>
      </c>
      <c r="I34" s="75"/>
      <c r="J34" s="159" t="s">
        <v>279</v>
      </c>
      <c r="K34" s="160">
        <v>77.867732008285003</v>
      </c>
      <c r="L34" s="161">
        <v>1.2603512532566299</v>
      </c>
      <c r="M34" s="161">
        <v>1.8169463324628623</v>
      </c>
      <c r="N34" s="161">
        <v>1.2328331005991799</v>
      </c>
      <c r="O34" s="142"/>
    </row>
    <row r="35" spans="1:23" s="77" customFormat="1" ht="15" customHeight="1">
      <c r="A35" s="123" t="s">
        <v>299</v>
      </c>
      <c r="B35" s="84">
        <v>76.506329033861363</v>
      </c>
      <c r="C35" s="84">
        <v>76.12531326596303</v>
      </c>
      <c r="D35" s="84">
        <v>76.887344801759696</v>
      </c>
      <c r="E35" s="85"/>
      <c r="F35" s="84">
        <v>80.664071323337552</v>
      </c>
      <c r="G35" s="84">
        <v>80.33607124337918</v>
      </c>
      <c r="H35" s="84">
        <v>80.992071403295924</v>
      </c>
      <c r="I35" s="75"/>
      <c r="J35" s="159" t="s">
        <v>302</v>
      </c>
      <c r="K35" s="160">
        <v>78.667037352348359</v>
      </c>
      <c r="L35" s="161">
        <v>1.2547652760630967</v>
      </c>
      <c r="M35" s="161">
        <v>1.9228934378404716</v>
      </c>
      <c r="N35" s="161">
        <v>1.1110272810048514</v>
      </c>
      <c r="O35" s="142"/>
    </row>
    <row r="36" spans="1:23" s="75" customFormat="1" ht="24" customHeight="1">
      <c r="A36" s="123" t="s">
        <v>115</v>
      </c>
      <c r="B36" s="84">
        <v>78.532279151353066</v>
      </c>
      <c r="C36" s="84">
        <v>77.798367114365476</v>
      </c>
      <c r="D36" s="84">
        <v>79.266191188340656</v>
      </c>
      <c r="E36" s="85"/>
      <c r="F36" s="84">
        <v>82.188626791296784</v>
      </c>
      <c r="G36" s="84">
        <v>81.546131639066843</v>
      </c>
      <c r="H36" s="84">
        <v>82.831121943526725</v>
      </c>
      <c r="J36" s="159" t="s">
        <v>109</v>
      </c>
      <c r="K36" s="160">
        <v>78.748378596396094</v>
      </c>
      <c r="L36" s="161">
        <v>1.0497980973822791</v>
      </c>
      <c r="M36" s="161">
        <v>2.4663992084338986</v>
      </c>
      <c r="N36" s="161">
        <v>0.98955466769484701</v>
      </c>
      <c r="O36" s="139"/>
      <c r="P36" s="77"/>
      <c r="Q36" s="77"/>
    </row>
    <row r="37" spans="1:23" s="75" customFormat="1" ht="15" customHeight="1">
      <c r="A37" s="123" t="s">
        <v>303</v>
      </c>
      <c r="B37" s="84">
        <v>74.165547193893957</v>
      </c>
      <c r="C37" s="84">
        <v>73.430901067560455</v>
      </c>
      <c r="D37" s="84">
        <v>74.900193320227459</v>
      </c>
      <c r="E37" s="85"/>
      <c r="F37" s="84">
        <v>79.104283365864376</v>
      </c>
      <c r="G37" s="84">
        <v>78.459644706417151</v>
      </c>
      <c r="H37" s="84">
        <v>79.7489220253116</v>
      </c>
      <c r="J37" s="159" t="s">
        <v>88</v>
      </c>
      <c r="K37" s="160">
        <v>78.829001343714282</v>
      </c>
      <c r="L37" s="161">
        <v>0.82770035506050021</v>
      </c>
      <c r="M37" s="161">
        <v>2.1476245353762664</v>
      </c>
      <c r="N37" s="161">
        <v>0.76482791794060745</v>
      </c>
      <c r="O37" s="139"/>
      <c r="P37" s="77"/>
      <c r="Q37" s="77"/>
    </row>
    <row r="38" spans="1:23" s="75" customFormat="1" ht="15" customHeight="1">
      <c r="A38" s="123" t="s">
        <v>304</v>
      </c>
      <c r="B38" s="84">
        <v>77.546513485054604</v>
      </c>
      <c r="C38" s="84">
        <v>77.034220343572329</v>
      </c>
      <c r="D38" s="84">
        <v>78.058806626536878</v>
      </c>
      <c r="E38" s="85"/>
      <c r="F38" s="84">
        <v>80.226997059716766</v>
      </c>
      <c r="G38" s="84">
        <v>79.750567285300335</v>
      </c>
      <c r="H38" s="84">
        <v>80.703426834133197</v>
      </c>
      <c r="J38" s="159" t="s">
        <v>300</v>
      </c>
      <c r="K38" s="160">
        <v>78.906504187758699</v>
      </c>
      <c r="L38" s="161">
        <v>1.5085862452501715</v>
      </c>
      <c r="M38" s="161">
        <v>1.9303633214762499</v>
      </c>
      <c r="N38" s="161">
        <v>1.2592834647052769</v>
      </c>
      <c r="O38" s="139"/>
      <c r="P38" s="77"/>
      <c r="Q38" s="77"/>
    </row>
    <row r="39" spans="1:23" s="75" customFormat="1" ht="15" customHeight="1">
      <c r="A39" s="124" t="s">
        <v>307</v>
      </c>
      <c r="B39" s="125">
        <v>77.171999143084975</v>
      </c>
      <c r="C39" s="125">
        <v>76.014014589992513</v>
      </c>
      <c r="D39" s="125">
        <v>78.329983696177436</v>
      </c>
      <c r="E39" s="126"/>
      <c r="F39" s="125">
        <v>80.415601386151664</v>
      </c>
      <c r="G39" s="125">
        <v>78.911173266326628</v>
      </c>
      <c r="H39" s="125">
        <v>81.9200295059767</v>
      </c>
      <c r="J39" s="159" t="s">
        <v>286</v>
      </c>
      <c r="K39" s="150">
        <v>79.872556573870298</v>
      </c>
      <c r="L39" s="161">
        <v>1.3038801417264665</v>
      </c>
      <c r="M39" s="161">
        <v>2.1278816462171193</v>
      </c>
      <c r="N39" s="161">
        <v>1.0929472450330024</v>
      </c>
      <c r="O39" s="139"/>
      <c r="P39" s="77"/>
      <c r="Q39" s="77"/>
    </row>
    <row r="40" spans="1:23" s="4" customFormat="1" ht="15" customHeight="1">
      <c r="I40" s="93"/>
      <c r="J40" s="147"/>
      <c r="K40" s="147"/>
      <c r="L40" s="147"/>
      <c r="M40" s="147"/>
      <c r="N40" s="147"/>
      <c r="O40" s="148"/>
      <c r="P40" s="5"/>
      <c r="Q40" s="5"/>
      <c r="R40" s="5"/>
      <c r="S40" s="5"/>
      <c r="T40" s="5"/>
      <c r="U40" s="5"/>
      <c r="V40" s="5"/>
      <c r="W40" s="5"/>
    </row>
    <row r="41" spans="1:23" s="63" customFormat="1" ht="12" customHeight="1">
      <c r="A41" s="99" t="s">
        <v>228</v>
      </c>
      <c r="J41" s="97"/>
      <c r="K41" s="97"/>
      <c r="L41" s="97"/>
      <c r="M41" s="97"/>
      <c r="N41" s="97"/>
    </row>
    <row r="42" spans="1:23" s="63" customFormat="1" ht="12" customHeight="1">
      <c r="A42" s="206" t="s">
        <v>230</v>
      </c>
      <c r="B42" s="182"/>
      <c r="C42" s="182"/>
      <c r="D42" s="182"/>
      <c r="E42" s="182"/>
      <c r="F42" s="182"/>
      <c r="G42" s="182"/>
      <c r="H42" s="182"/>
      <c r="J42" s="97"/>
      <c r="K42" s="97"/>
      <c r="L42" s="97"/>
      <c r="M42" s="97"/>
      <c r="N42" s="97"/>
    </row>
    <row r="43" spans="1:23" s="87" customFormat="1" ht="12" customHeight="1">
      <c r="A43" s="182"/>
      <c r="B43" s="182"/>
      <c r="C43" s="182"/>
      <c r="D43" s="182"/>
      <c r="E43" s="182"/>
      <c r="F43" s="182"/>
      <c r="G43" s="182"/>
      <c r="H43" s="182"/>
      <c r="J43" s="98"/>
      <c r="K43" s="98"/>
      <c r="L43" s="98"/>
      <c r="M43" s="98"/>
      <c r="N43" s="98"/>
      <c r="P43" s="63"/>
      <c r="Q43" s="63"/>
    </row>
    <row r="44" spans="1:23" s="87" customFormat="1" ht="12" customHeight="1">
      <c r="A44" s="205" t="s">
        <v>166</v>
      </c>
      <c r="B44" s="205"/>
      <c r="J44" s="98"/>
      <c r="K44" s="98"/>
      <c r="L44" s="98"/>
      <c r="M44" s="98"/>
      <c r="N44" s="98"/>
      <c r="P44" s="63"/>
      <c r="Q44" s="63"/>
    </row>
    <row r="45" spans="1:23" s="87" customFormat="1" ht="12" customHeight="1">
      <c r="A45" s="209" t="s">
        <v>308</v>
      </c>
      <c r="B45" s="209"/>
      <c r="C45" s="209"/>
      <c r="J45" s="98"/>
      <c r="K45" s="98"/>
      <c r="L45" s="98"/>
      <c r="M45" s="98"/>
      <c r="N45" s="98"/>
      <c r="P45" s="63"/>
      <c r="Q45" s="63"/>
    </row>
    <row r="46" spans="1:23" s="87" customFormat="1" ht="12" customHeight="1">
      <c r="A46" s="209" t="s">
        <v>309</v>
      </c>
      <c r="B46" s="209"/>
      <c r="C46" s="209"/>
      <c r="J46" s="98"/>
      <c r="K46" s="98"/>
      <c r="L46" s="98"/>
      <c r="M46" s="98"/>
      <c r="N46" s="98"/>
      <c r="P46" s="63"/>
      <c r="Q46" s="63"/>
    </row>
    <row r="47" spans="1:23" s="87" customFormat="1" ht="12" customHeight="1">
      <c r="J47" s="98"/>
      <c r="K47" s="98"/>
      <c r="L47" s="98"/>
      <c r="M47" s="98"/>
      <c r="N47" s="98"/>
      <c r="P47" s="63"/>
      <c r="Q47" s="63"/>
    </row>
    <row r="48" spans="1:23" s="87" customFormat="1" ht="12" customHeight="1">
      <c r="A48" s="63" t="s">
        <v>227</v>
      </c>
      <c r="C48" s="92"/>
      <c r="D48" s="92"/>
      <c r="E48" s="92"/>
      <c r="F48" s="92"/>
      <c r="G48" s="92"/>
      <c r="H48" s="92"/>
      <c r="J48" s="98"/>
      <c r="K48" s="98"/>
      <c r="L48" s="98"/>
      <c r="M48" s="98"/>
      <c r="N48" s="98"/>
      <c r="P48" s="63"/>
      <c r="Q48" s="63"/>
    </row>
    <row r="49" spans="1:17" s="87" customFormat="1" ht="12" customHeight="1">
      <c r="A49" s="63"/>
      <c r="B49" s="63"/>
      <c r="C49" s="63"/>
      <c r="D49" s="63"/>
      <c r="E49" s="63"/>
      <c r="F49" s="63"/>
      <c r="G49" s="63"/>
      <c r="H49" s="63"/>
      <c r="J49" s="98"/>
      <c r="K49" s="98"/>
      <c r="L49" s="98"/>
      <c r="M49" s="98"/>
      <c r="N49" s="98"/>
      <c r="P49" s="63"/>
      <c r="Q49" s="63"/>
    </row>
    <row r="50" spans="1:17" s="87" customFormat="1" ht="12" customHeight="1">
      <c r="C50" s="94"/>
      <c r="D50" s="63"/>
      <c r="E50" s="63"/>
      <c r="F50" s="63"/>
      <c r="G50" s="63"/>
      <c r="H50" s="63"/>
      <c r="J50" s="98"/>
      <c r="K50" s="98"/>
      <c r="L50" s="98"/>
      <c r="M50" s="98"/>
      <c r="N50" s="98"/>
      <c r="P50" s="63"/>
      <c r="Q50" s="63"/>
    </row>
    <row r="51" spans="1:17" s="87" customFormat="1" ht="12" customHeight="1">
      <c r="J51" s="98"/>
      <c r="K51" s="98"/>
      <c r="L51" s="98"/>
      <c r="M51" s="98"/>
      <c r="N51" s="98"/>
      <c r="P51" s="63"/>
      <c r="Q51" s="63"/>
    </row>
    <row r="52" spans="1:17" s="87" customFormat="1" ht="12" customHeight="1">
      <c r="J52" s="98"/>
      <c r="K52" s="98"/>
      <c r="L52" s="98"/>
      <c r="M52" s="98"/>
      <c r="N52" s="98"/>
      <c r="P52" s="63"/>
      <c r="Q52" s="63"/>
    </row>
    <row r="53" spans="1:17" s="87" customFormat="1" ht="12" customHeight="1">
      <c r="J53" s="98"/>
      <c r="K53" s="98"/>
      <c r="L53" s="98"/>
      <c r="M53" s="98"/>
      <c r="N53" s="98"/>
      <c r="P53" s="63"/>
      <c r="Q53" s="63"/>
    </row>
    <row r="54" spans="1:17" s="87" customFormat="1" ht="12" customHeight="1">
      <c r="J54" s="98"/>
      <c r="K54" s="98"/>
      <c r="L54" s="98"/>
      <c r="M54" s="98"/>
      <c r="N54" s="98"/>
      <c r="P54" s="63"/>
      <c r="Q54" s="63"/>
    </row>
    <row r="55" spans="1:17" s="87" customFormat="1" ht="12" customHeight="1">
      <c r="J55" s="98"/>
      <c r="K55" s="98"/>
      <c r="L55" s="98"/>
      <c r="M55" s="98"/>
      <c r="N55" s="98"/>
      <c r="P55" s="63"/>
      <c r="Q55" s="63"/>
    </row>
  </sheetData>
  <mergeCells count="8">
    <mergeCell ref="A44:B44"/>
    <mergeCell ref="A45:C45"/>
    <mergeCell ref="A46:C46"/>
    <mergeCell ref="A1:H1"/>
    <mergeCell ref="G2:H2"/>
    <mergeCell ref="B3:D3"/>
    <mergeCell ref="F3:H3"/>
    <mergeCell ref="A42:H43"/>
  </mergeCells>
  <hyperlinks>
    <hyperlink ref="G2" location="Contents!A1" display="Back to contents page"/>
    <hyperlink ref="A44" r:id="rId1" display="National Statistics Online - Interim Life tables"/>
    <hyperlink ref="A50:C50" r:id="rId2" display="National Statistics Online - National Life tables"/>
  </hyperlinks>
  <pageMargins left="0.75" right="0.75" top="1" bottom="1" header="0.5" footer="0.5"/>
  <pageSetup paperSize="9" scale="87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workbookViewId="0">
      <selection sqref="A1:H1"/>
    </sheetView>
  </sheetViews>
  <sheetFormatPr defaultColWidth="9.109375" defaultRowHeight="15"/>
  <cols>
    <col min="1" max="1" width="27.33203125" style="12" customWidth="1"/>
    <col min="2" max="2" width="14.5546875" style="12" customWidth="1"/>
    <col min="3" max="4" width="10.44140625" style="12" customWidth="1"/>
    <col min="5" max="5" width="2.6640625" style="12" customWidth="1"/>
    <col min="6" max="6" width="14.109375" style="12" customWidth="1"/>
    <col min="7" max="7" width="10.44140625" style="12" customWidth="1"/>
    <col min="8" max="8" width="10.6640625" style="12" customWidth="1"/>
    <col min="9" max="9" width="9.109375" style="12"/>
    <col min="10" max="10" width="26.6640625" style="16" customWidth="1"/>
    <col min="11" max="14" width="20.6640625" style="16" customWidth="1"/>
    <col min="15" max="16384" width="9.109375" style="12"/>
  </cols>
  <sheetData>
    <row r="1" spans="1:23" ht="30.6" customHeight="1">
      <c r="A1" s="185" t="s">
        <v>351</v>
      </c>
      <c r="B1" s="182"/>
      <c r="C1" s="182"/>
      <c r="D1" s="182"/>
      <c r="E1" s="182"/>
      <c r="F1" s="182"/>
      <c r="G1" s="182"/>
      <c r="H1" s="182"/>
    </row>
    <row r="2" spans="1:23">
      <c r="G2" s="204" t="s">
        <v>7</v>
      </c>
      <c r="H2" s="204"/>
    </row>
    <row r="3" spans="1:23" s="77" customFormat="1" ht="17.25" customHeight="1">
      <c r="A3" s="73"/>
      <c r="B3" s="208" t="s">
        <v>82</v>
      </c>
      <c r="C3" s="208"/>
      <c r="D3" s="208"/>
      <c r="E3" s="74"/>
      <c r="F3" s="208" t="s">
        <v>83</v>
      </c>
      <c r="G3" s="208"/>
      <c r="H3" s="208"/>
      <c r="I3" s="75"/>
      <c r="J3" s="76"/>
      <c r="K3" s="76"/>
      <c r="L3" s="76"/>
      <c r="M3" s="76"/>
      <c r="N3" s="76"/>
    </row>
    <row r="4" spans="1:23" s="77" customFormat="1" ht="39.6">
      <c r="A4" s="78"/>
      <c r="B4" s="79" t="s">
        <v>84</v>
      </c>
      <c r="C4" s="79" t="s">
        <v>85</v>
      </c>
      <c r="D4" s="79" t="s">
        <v>86</v>
      </c>
      <c r="E4" s="80"/>
      <c r="F4" s="79" t="s">
        <v>84</v>
      </c>
      <c r="G4" s="79" t="s">
        <v>85</v>
      </c>
      <c r="H4" s="79" t="s">
        <v>86</v>
      </c>
      <c r="I4" s="75"/>
      <c r="J4" s="76"/>
      <c r="K4" s="141" t="s">
        <v>118</v>
      </c>
      <c r="L4" s="141" t="s">
        <v>119</v>
      </c>
      <c r="M4" s="141" t="s">
        <v>120</v>
      </c>
      <c r="N4" s="141" t="s">
        <v>121</v>
      </c>
      <c r="O4" s="151"/>
    </row>
    <row r="5" spans="1:23" s="91" customFormat="1" ht="15" customHeight="1">
      <c r="A5" s="74" t="s">
        <v>225</v>
      </c>
      <c r="B5" s="89">
        <v>76.875553977222467</v>
      </c>
      <c r="C5" s="89">
        <v>76.781034986614159</v>
      </c>
      <c r="D5" s="89">
        <v>76.970072967830774</v>
      </c>
      <c r="E5" s="83"/>
      <c r="F5" s="89">
        <v>80.96573740463667</v>
      </c>
      <c r="G5" s="89">
        <v>80.881055062113475</v>
      </c>
      <c r="H5" s="89">
        <v>81.050419747159864</v>
      </c>
      <c r="I5" s="74"/>
      <c r="J5" s="90"/>
      <c r="K5" s="152"/>
      <c r="L5" s="152"/>
      <c r="M5" s="152"/>
      <c r="N5" s="152"/>
      <c r="O5" s="153"/>
    </row>
    <row r="6" spans="1:23" s="91" customFormat="1" ht="15" customHeight="1">
      <c r="A6" s="8" t="s">
        <v>313</v>
      </c>
      <c r="B6" s="82"/>
      <c r="C6" s="82"/>
      <c r="D6" s="82"/>
      <c r="E6" s="83"/>
      <c r="F6" s="82"/>
      <c r="G6" s="82"/>
      <c r="H6" s="82"/>
      <c r="I6" s="74"/>
      <c r="J6" s="90"/>
      <c r="K6" s="152"/>
      <c r="L6" s="152"/>
      <c r="M6" s="152"/>
      <c r="N6" s="152"/>
      <c r="O6" s="153"/>
    </row>
    <row r="7" spans="1:23" s="77" customFormat="1" ht="24" customHeight="1">
      <c r="A7" s="75" t="s">
        <v>314</v>
      </c>
      <c r="B7" s="84">
        <v>75.565142281187647</v>
      </c>
      <c r="C7" s="84">
        <v>75.410389246990945</v>
      </c>
      <c r="D7" s="84">
        <v>75.719895315384349</v>
      </c>
      <c r="E7" s="85"/>
      <c r="F7" s="84">
        <v>80.294028298667058</v>
      </c>
      <c r="G7" s="84">
        <v>80.153914742557049</v>
      </c>
      <c r="H7" s="84">
        <v>80.434141854777067</v>
      </c>
      <c r="I7" s="75"/>
      <c r="J7" s="129" t="s">
        <v>314</v>
      </c>
      <c r="K7" s="166">
        <v>75.410389246990945</v>
      </c>
      <c r="L7" s="167">
        <v>0.30950606839340367</v>
      </c>
      <c r="M7" s="167">
        <v>4.4340194271727</v>
      </c>
      <c r="N7" s="167">
        <v>0.28022711222001817</v>
      </c>
      <c r="O7" s="142"/>
    </row>
    <row r="8" spans="1:23" s="77" customFormat="1" ht="15" customHeight="1">
      <c r="A8" s="75" t="s">
        <v>315</v>
      </c>
      <c r="B8" s="84">
        <v>76.609074266551175</v>
      </c>
      <c r="C8" s="84">
        <v>76.435440243435721</v>
      </c>
      <c r="D8" s="84">
        <v>76.78270828966663</v>
      </c>
      <c r="E8" s="85"/>
      <c r="F8" s="84">
        <v>80.598519886498593</v>
      </c>
      <c r="G8" s="84">
        <v>80.446224880606337</v>
      </c>
      <c r="H8" s="84">
        <v>80.750814892390849</v>
      </c>
      <c r="I8" s="75"/>
      <c r="J8" s="129" t="s">
        <v>317</v>
      </c>
      <c r="K8" s="166">
        <v>76.267143749984868</v>
      </c>
      <c r="L8" s="167">
        <v>1.0041304644836657</v>
      </c>
      <c r="M8" s="167">
        <v>3.4883254200332345</v>
      </c>
      <c r="N8" s="167">
        <v>0.85735892813616488</v>
      </c>
      <c r="O8" s="142"/>
    </row>
    <row r="9" spans="1:23" s="77" customFormat="1" ht="15" customHeight="1">
      <c r="A9" s="75" t="s">
        <v>316</v>
      </c>
      <c r="B9" s="84">
        <v>77.883973751513679</v>
      </c>
      <c r="C9" s="84">
        <v>77.5712413851017</v>
      </c>
      <c r="D9" s="84">
        <v>78.196706117925658</v>
      </c>
      <c r="E9" s="85"/>
      <c r="F9" s="84">
        <v>81.450909933968006</v>
      </c>
      <c r="G9" s="84">
        <v>81.163407657012172</v>
      </c>
      <c r="H9" s="84">
        <v>81.73841221092384</v>
      </c>
      <c r="I9" s="75"/>
      <c r="J9" s="129" t="s">
        <v>315</v>
      </c>
      <c r="K9" s="166">
        <v>76.435440243435721</v>
      </c>
      <c r="L9" s="167">
        <v>0.34726804623090857</v>
      </c>
      <c r="M9" s="167">
        <v>3.6635165909397074</v>
      </c>
      <c r="N9" s="167">
        <v>0.30459001178451217</v>
      </c>
      <c r="O9" s="142"/>
    </row>
    <row r="10" spans="1:23" s="77" customFormat="1" ht="15" customHeight="1">
      <c r="A10" s="75" t="s">
        <v>317</v>
      </c>
      <c r="B10" s="84">
        <v>76.769208982226701</v>
      </c>
      <c r="C10" s="84">
        <v>76.267143749984868</v>
      </c>
      <c r="D10" s="84">
        <v>77.271274214468534</v>
      </c>
      <c r="E10" s="85"/>
      <c r="F10" s="84">
        <v>81.188279098569851</v>
      </c>
      <c r="G10" s="84">
        <v>80.759599634501768</v>
      </c>
      <c r="H10" s="84">
        <v>81.616958562637933</v>
      </c>
      <c r="I10" s="75"/>
      <c r="J10" s="129" t="s">
        <v>316</v>
      </c>
      <c r="K10" s="166">
        <v>77.5712413851017</v>
      </c>
      <c r="L10" s="167">
        <v>0.62546473282395709</v>
      </c>
      <c r="M10" s="167">
        <v>2.9667015390865146</v>
      </c>
      <c r="N10" s="167">
        <v>0.57500455391166838</v>
      </c>
      <c r="O10" s="142"/>
    </row>
    <row r="11" spans="1:23" s="77" customFormat="1" ht="15" customHeight="1">
      <c r="A11" s="75" t="s">
        <v>318</v>
      </c>
      <c r="B11" s="84">
        <v>79.147396421426251</v>
      </c>
      <c r="C11" s="84">
        <v>78.887010243068204</v>
      </c>
      <c r="D11" s="84">
        <v>79.407782599784298</v>
      </c>
      <c r="E11" s="85"/>
      <c r="F11" s="84">
        <v>82.476763830260595</v>
      </c>
      <c r="G11" s="84">
        <v>82.235769036692815</v>
      </c>
      <c r="H11" s="84">
        <v>82.717758623828374</v>
      </c>
      <c r="I11" s="75"/>
      <c r="J11" s="129" t="s">
        <v>318</v>
      </c>
      <c r="K11" s="166">
        <v>78.887010243068204</v>
      </c>
      <c r="L11" s="167">
        <v>0.52077235671609401</v>
      </c>
      <c r="M11" s="167">
        <v>2.8279864369085175</v>
      </c>
      <c r="N11" s="167">
        <v>0.48198958713555839</v>
      </c>
      <c r="O11" s="142"/>
    </row>
    <row r="12" spans="1:23" s="77" customFormat="1" ht="24" customHeight="1">
      <c r="A12" s="78" t="s">
        <v>319</v>
      </c>
      <c r="B12" s="86">
        <v>79.209125772208566</v>
      </c>
      <c r="C12" s="86">
        <v>78.840574593316134</v>
      </c>
      <c r="D12" s="86">
        <v>79.577676951100997</v>
      </c>
      <c r="E12" s="128"/>
      <c r="F12" s="86">
        <v>82.598525729976089</v>
      </c>
      <c r="G12" s="86">
        <v>82.262129170926798</v>
      </c>
      <c r="H12" s="86">
        <v>82.93492228902538</v>
      </c>
      <c r="I12" s="75"/>
      <c r="J12" s="129" t="s">
        <v>319</v>
      </c>
      <c r="K12" s="166">
        <v>78.840574593316134</v>
      </c>
      <c r="L12" s="167">
        <v>0.73710235778486322</v>
      </c>
      <c r="M12" s="167">
        <v>2.6844522198258005</v>
      </c>
      <c r="N12" s="167">
        <v>0.672793118098582</v>
      </c>
      <c r="O12" s="142"/>
    </row>
    <row r="13" spans="1:23" s="4" customFormat="1" ht="12" customHeight="1">
      <c r="C13" s="87"/>
      <c r="D13" s="5"/>
      <c r="E13" s="5"/>
      <c r="F13" s="5"/>
      <c r="G13" s="5"/>
      <c r="H13" s="5"/>
      <c r="I13" s="5"/>
      <c r="J13" s="18"/>
      <c r="K13" s="147"/>
      <c r="L13" s="147"/>
      <c r="M13" s="147"/>
      <c r="N13" s="147"/>
      <c r="O13" s="148"/>
      <c r="P13" s="5"/>
      <c r="Q13" s="5"/>
      <c r="R13" s="5"/>
      <c r="S13" s="5"/>
      <c r="T13" s="5"/>
      <c r="U13" s="5"/>
      <c r="V13" s="5"/>
      <c r="W13" s="5"/>
    </row>
    <row r="14" spans="1:23" s="4" customFormat="1" ht="12" customHeight="1">
      <c r="A14" s="99" t="s">
        <v>228</v>
      </c>
      <c r="C14" s="63"/>
      <c r="D14" s="5"/>
      <c r="E14" s="5"/>
      <c r="F14" s="5"/>
      <c r="G14" s="5"/>
      <c r="H14" s="5"/>
      <c r="I14" s="5"/>
      <c r="J14" s="18"/>
      <c r="K14" s="147"/>
      <c r="L14" s="147"/>
      <c r="M14" s="147"/>
      <c r="N14" s="147"/>
      <c r="O14" s="148"/>
      <c r="P14" s="5"/>
      <c r="Q14" s="5"/>
      <c r="R14" s="5"/>
      <c r="S14" s="5"/>
      <c r="T14" s="5"/>
      <c r="U14" s="5"/>
      <c r="V14" s="5"/>
      <c r="W14" s="5"/>
    </row>
    <row r="15" spans="1:23" s="4" customFormat="1" ht="12" customHeight="1">
      <c r="A15" s="189" t="s">
        <v>230</v>
      </c>
      <c r="B15" s="182"/>
      <c r="C15" s="182"/>
      <c r="D15" s="182"/>
      <c r="E15" s="182"/>
      <c r="F15" s="182"/>
      <c r="G15" s="182"/>
      <c r="H15" s="182"/>
      <c r="I15" s="5"/>
      <c r="J15" s="32"/>
      <c r="K15" s="156"/>
      <c r="L15" s="156"/>
      <c r="M15" s="156"/>
      <c r="N15" s="156"/>
      <c r="O15" s="148"/>
      <c r="P15" s="5"/>
      <c r="Q15" s="5"/>
      <c r="R15" s="5"/>
      <c r="S15" s="5"/>
      <c r="T15" s="5"/>
      <c r="U15" s="5"/>
      <c r="V15" s="5"/>
      <c r="W15" s="5"/>
    </row>
    <row r="16" spans="1:23" s="4" customFormat="1" ht="12" customHeight="1">
      <c r="A16" s="182"/>
      <c r="B16" s="182"/>
      <c r="C16" s="182"/>
      <c r="D16" s="182"/>
      <c r="E16" s="182"/>
      <c r="F16" s="182"/>
      <c r="G16" s="182"/>
      <c r="H16" s="182"/>
      <c r="I16" s="5"/>
      <c r="J16" s="32"/>
      <c r="K16" s="32"/>
      <c r="L16" s="32"/>
      <c r="M16" s="32"/>
      <c r="N16" s="32"/>
      <c r="O16" s="5"/>
      <c r="P16" s="5"/>
      <c r="Q16" s="5"/>
      <c r="R16" s="5"/>
      <c r="S16" s="5"/>
      <c r="T16" s="5"/>
      <c r="U16" s="5"/>
      <c r="V16" s="5"/>
      <c r="W16" s="5"/>
    </row>
    <row r="17" spans="1:3" ht="12" customHeight="1">
      <c r="A17" s="205" t="s">
        <v>166</v>
      </c>
      <c r="B17" s="205"/>
      <c r="C17" s="63"/>
    </row>
    <row r="18" spans="1:3" ht="12" customHeight="1">
      <c r="C18" s="63"/>
    </row>
    <row r="19" spans="1:3" ht="12" customHeight="1">
      <c r="A19" s="63" t="s">
        <v>227</v>
      </c>
      <c r="B19" s="63"/>
    </row>
    <row r="20" spans="1:3" ht="12" customHeight="1">
      <c r="A20" s="63"/>
      <c r="B20" s="63"/>
    </row>
    <row r="21" spans="1:3" ht="12" customHeight="1">
      <c r="A21" s="63"/>
      <c r="B21" s="63"/>
    </row>
    <row r="22" spans="1:3" ht="12" customHeight="1"/>
    <row r="23" spans="1:3" ht="12" customHeight="1">
      <c r="A23" s="63"/>
      <c r="B23" s="63"/>
    </row>
    <row r="24" spans="1:3" ht="12" customHeight="1">
      <c r="B24" s="63"/>
    </row>
  </sheetData>
  <mergeCells count="6">
    <mergeCell ref="A17:B17"/>
    <mergeCell ref="A1:H1"/>
    <mergeCell ref="G2:H2"/>
    <mergeCell ref="B3:D3"/>
    <mergeCell ref="F3:H3"/>
    <mergeCell ref="A15:H16"/>
  </mergeCells>
  <hyperlinks>
    <hyperlink ref="G2" location="Contents!A1" display="Back to contents page"/>
    <hyperlink ref="A17" r:id="rId1" display="National Statistics Online - Interim Life tables"/>
  </hyperlinks>
  <pageMargins left="0.75" right="0.75" top="1" bottom="1" header="0.5" footer="0.5"/>
  <pageSetup paperSize="9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Normal="100" workbookViewId="0">
      <selection sqref="A1:H1"/>
    </sheetView>
  </sheetViews>
  <sheetFormatPr defaultColWidth="9.109375" defaultRowHeight="15"/>
  <cols>
    <col min="1" max="1" width="15" style="12" customWidth="1"/>
    <col min="2" max="2" width="14.5546875" style="12" customWidth="1"/>
    <col min="3" max="4" width="10.44140625" style="12" customWidth="1"/>
    <col min="5" max="5" width="2.6640625" style="12" customWidth="1"/>
    <col min="6" max="6" width="14.109375" style="12" customWidth="1"/>
    <col min="7" max="7" width="10.44140625" style="12" customWidth="1"/>
    <col min="8" max="8" width="10.6640625" style="12" customWidth="1"/>
    <col min="9" max="9" width="9.109375" style="12"/>
    <col min="10" max="10" width="26.6640625" style="16" customWidth="1"/>
    <col min="11" max="14" width="20.6640625" style="16" customWidth="1"/>
    <col min="15" max="16384" width="9.109375" style="12"/>
  </cols>
  <sheetData>
    <row r="1" spans="1:15" ht="32.4" customHeight="1">
      <c r="A1" s="185" t="s">
        <v>349</v>
      </c>
      <c r="B1" s="185"/>
      <c r="C1" s="185"/>
      <c r="D1" s="185"/>
      <c r="E1" s="185"/>
      <c r="F1" s="185"/>
      <c r="G1" s="185"/>
      <c r="H1" s="185"/>
      <c r="I1" s="170"/>
      <c r="J1" s="119"/>
    </row>
    <row r="2" spans="1:15">
      <c r="G2" s="204" t="s">
        <v>7</v>
      </c>
      <c r="H2" s="204"/>
    </row>
    <row r="3" spans="1:15" s="77" customFormat="1" ht="17.25" customHeight="1">
      <c r="A3" s="73"/>
      <c r="B3" s="208" t="s">
        <v>82</v>
      </c>
      <c r="C3" s="208"/>
      <c r="D3" s="208"/>
      <c r="E3" s="74"/>
      <c r="F3" s="208" t="s">
        <v>83</v>
      </c>
      <c r="G3" s="208"/>
      <c r="H3" s="208"/>
      <c r="I3" s="75"/>
      <c r="J3" s="76"/>
      <c r="K3" s="76"/>
      <c r="L3" s="76"/>
      <c r="M3" s="76"/>
      <c r="N3" s="76"/>
    </row>
    <row r="4" spans="1:15" s="77" customFormat="1" ht="39.6">
      <c r="A4" s="78"/>
      <c r="B4" s="79" t="s">
        <v>84</v>
      </c>
      <c r="C4" s="79" t="s">
        <v>85</v>
      </c>
      <c r="D4" s="79" t="s">
        <v>86</v>
      </c>
      <c r="E4" s="80"/>
      <c r="F4" s="79" t="s">
        <v>84</v>
      </c>
      <c r="G4" s="79" t="s">
        <v>85</v>
      </c>
      <c r="H4" s="79" t="s">
        <v>86</v>
      </c>
      <c r="I4" s="75"/>
      <c r="J4" s="76"/>
      <c r="K4" s="81" t="s">
        <v>118</v>
      </c>
      <c r="L4" s="81" t="s">
        <v>119</v>
      </c>
      <c r="M4" s="81" t="s">
        <v>120</v>
      </c>
      <c r="N4" s="81" t="s">
        <v>121</v>
      </c>
      <c r="O4" s="88"/>
    </row>
    <row r="5" spans="1:15" s="91" customFormat="1" ht="15" customHeight="1">
      <c r="A5" s="74" t="s">
        <v>225</v>
      </c>
      <c r="B5" s="89">
        <v>76.875553977222467</v>
      </c>
      <c r="C5" s="89">
        <v>76.781034986614159</v>
      </c>
      <c r="D5" s="89">
        <v>76.970072967830774</v>
      </c>
      <c r="E5" s="83"/>
      <c r="F5" s="89">
        <v>80.96573740463667</v>
      </c>
      <c r="G5" s="89">
        <v>80.881055062113475</v>
      </c>
      <c r="H5" s="89">
        <v>81.050419747159864</v>
      </c>
      <c r="I5" s="74"/>
      <c r="J5" s="90"/>
      <c r="K5" s="90"/>
      <c r="L5" s="90"/>
      <c r="M5" s="90"/>
      <c r="N5" s="90"/>
    </row>
    <row r="6" spans="1:15" s="91" customFormat="1" ht="15" customHeight="1">
      <c r="A6" s="8" t="s">
        <v>320</v>
      </c>
      <c r="B6" s="82"/>
      <c r="C6" s="82"/>
      <c r="D6" s="82"/>
      <c r="E6" s="83"/>
      <c r="F6" s="82"/>
      <c r="G6" s="82"/>
      <c r="H6" s="82"/>
      <c r="I6" s="74"/>
      <c r="J6" s="90"/>
      <c r="K6" s="152"/>
      <c r="L6" s="152"/>
      <c r="M6" s="152"/>
      <c r="N6" s="152"/>
      <c r="O6" s="153"/>
    </row>
    <row r="7" spans="1:15" s="77" customFormat="1" ht="24" customHeight="1">
      <c r="A7" s="75">
        <v>1</v>
      </c>
      <c r="B7" s="84">
        <v>69.902110759507536</v>
      </c>
      <c r="C7" s="84">
        <v>69.579164520124337</v>
      </c>
      <c r="D7" s="84">
        <v>70.225056998890736</v>
      </c>
      <c r="E7" s="85"/>
      <c r="F7" s="84">
        <v>76.305516493461241</v>
      </c>
      <c r="G7" s="84">
        <v>76.014808925894243</v>
      </c>
      <c r="H7" s="84">
        <v>76.596224061028238</v>
      </c>
      <c r="I7" s="75"/>
      <c r="J7" s="129">
        <v>1</v>
      </c>
      <c r="K7" s="166">
        <v>69.579164520124337</v>
      </c>
      <c r="L7" s="167">
        <v>0.64589247876639888</v>
      </c>
      <c r="M7" s="167">
        <v>5.7897519270035076</v>
      </c>
      <c r="N7" s="167">
        <v>0.58141513513399445</v>
      </c>
      <c r="O7" s="142"/>
    </row>
    <row r="8" spans="1:15" s="77" customFormat="1" ht="15" customHeight="1">
      <c r="A8" s="75">
        <v>2</v>
      </c>
      <c r="B8" s="84">
        <v>72.970554326980064</v>
      </c>
      <c r="C8" s="84">
        <v>72.657090519705037</v>
      </c>
      <c r="D8" s="84">
        <v>73.284018134255092</v>
      </c>
      <c r="E8" s="85"/>
      <c r="F8" s="84">
        <v>78.215402763089571</v>
      </c>
      <c r="G8" s="84">
        <v>77.935679473098972</v>
      </c>
      <c r="H8" s="84">
        <v>78.49512605308017</v>
      </c>
      <c r="I8" s="75"/>
      <c r="J8" s="129">
        <v>2</v>
      </c>
      <c r="K8" s="166">
        <v>72.657090519705037</v>
      </c>
      <c r="L8" s="167">
        <v>0.62692761455005552</v>
      </c>
      <c r="M8" s="167">
        <v>4.6516613388438799</v>
      </c>
      <c r="N8" s="167">
        <v>0.55944657998119851</v>
      </c>
      <c r="O8" s="142"/>
    </row>
    <row r="9" spans="1:15" s="77" customFormat="1" ht="15" customHeight="1">
      <c r="A9" s="75">
        <v>3</v>
      </c>
      <c r="B9" s="84">
        <v>74.029101536915789</v>
      </c>
      <c r="C9" s="84">
        <v>73.713472598391292</v>
      </c>
      <c r="D9" s="84">
        <v>74.344730475440286</v>
      </c>
      <c r="E9" s="85"/>
      <c r="F9" s="84">
        <v>79.160795977016221</v>
      </c>
      <c r="G9" s="84">
        <v>78.87263286600124</v>
      </c>
      <c r="H9" s="84">
        <v>79.448959088031202</v>
      </c>
      <c r="I9" s="75"/>
      <c r="J9" s="129">
        <v>3</v>
      </c>
      <c r="K9" s="166">
        <v>73.713472598391292</v>
      </c>
      <c r="L9" s="167">
        <v>0.63125787704899494</v>
      </c>
      <c r="M9" s="167">
        <v>4.5279023905609534</v>
      </c>
      <c r="N9" s="167">
        <v>0.57632622202996231</v>
      </c>
      <c r="O9" s="142"/>
    </row>
    <row r="10" spans="1:15" s="77" customFormat="1" ht="15" customHeight="1">
      <c r="A10" s="75">
        <v>4</v>
      </c>
      <c r="B10" s="84">
        <v>75.74129889110776</v>
      </c>
      <c r="C10" s="84">
        <v>75.447216771387488</v>
      </c>
      <c r="D10" s="84">
        <v>76.035381010828033</v>
      </c>
      <c r="E10" s="85"/>
      <c r="F10" s="84">
        <v>79.759031665242048</v>
      </c>
      <c r="G10" s="84">
        <v>79.487963910867762</v>
      </c>
      <c r="H10" s="84">
        <v>80.030099419616334</v>
      </c>
      <c r="I10" s="75"/>
      <c r="J10" s="129">
        <v>4</v>
      </c>
      <c r="K10" s="166">
        <v>75.447216771387488</v>
      </c>
      <c r="L10" s="167">
        <v>0.58816423944054463</v>
      </c>
      <c r="M10" s="167">
        <v>3.4525829000397295</v>
      </c>
      <c r="N10" s="167">
        <v>0.54213550874857219</v>
      </c>
      <c r="O10" s="142"/>
    </row>
    <row r="11" spans="1:15" s="77" customFormat="1" ht="15" customHeight="1">
      <c r="A11" s="75">
        <v>5</v>
      </c>
      <c r="B11" s="84">
        <v>76.729038444151897</v>
      </c>
      <c r="C11" s="84">
        <v>76.437605176901826</v>
      </c>
      <c r="D11" s="84">
        <v>77.020471711401967</v>
      </c>
      <c r="E11" s="85"/>
      <c r="F11" s="84">
        <v>81.137874667628196</v>
      </c>
      <c r="G11" s="84">
        <v>80.867828861749402</v>
      </c>
      <c r="H11" s="84">
        <v>81.407920473506991</v>
      </c>
      <c r="I11" s="75"/>
      <c r="J11" s="129">
        <v>5</v>
      </c>
      <c r="K11" s="166">
        <v>76.437605176901826</v>
      </c>
      <c r="L11" s="167">
        <v>0.58286653450014114</v>
      </c>
      <c r="M11" s="167">
        <v>3.8473571503474346</v>
      </c>
      <c r="N11" s="167">
        <v>0.54009161175758891</v>
      </c>
      <c r="O11" s="142"/>
    </row>
    <row r="12" spans="1:15" s="77" customFormat="1" ht="24" customHeight="1">
      <c r="A12" s="75">
        <v>6</v>
      </c>
      <c r="B12" s="84">
        <v>77.987869017482382</v>
      </c>
      <c r="C12" s="84">
        <v>77.707507880908494</v>
      </c>
      <c r="D12" s="84">
        <v>78.268230154056269</v>
      </c>
      <c r="E12" s="85"/>
      <c r="F12" s="84">
        <v>81.799571055291338</v>
      </c>
      <c r="G12" s="84">
        <v>81.546179304091766</v>
      </c>
      <c r="H12" s="84">
        <v>82.05296280649091</v>
      </c>
      <c r="I12" s="75"/>
      <c r="J12" s="129">
        <v>6</v>
      </c>
      <c r="K12" s="166">
        <v>77.707507880908494</v>
      </c>
      <c r="L12" s="167">
        <v>0.56072227314777479</v>
      </c>
      <c r="M12" s="167">
        <v>3.2779491500354965</v>
      </c>
      <c r="N12" s="167">
        <v>0.50678350239914494</v>
      </c>
      <c r="O12" s="142"/>
    </row>
    <row r="13" spans="1:15" s="77" customFormat="1" ht="15" customHeight="1">
      <c r="A13" s="75">
        <v>7</v>
      </c>
      <c r="B13" s="84">
        <v>79.195434285529174</v>
      </c>
      <c r="C13" s="84">
        <v>78.927174643742688</v>
      </c>
      <c r="D13" s="84">
        <v>79.46369392731566</v>
      </c>
      <c r="E13" s="85"/>
      <c r="F13" s="84">
        <v>82.360387441671719</v>
      </c>
      <c r="G13" s="84">
        <v>82.114375246134614</v>
      </c>
      <c r="H13" s="84">
        <v>82.606399637208824</v>
      </c>
      <c r="I13" s="75"/>
      <c r="J13" s="129">
        <v>7</v>
      </c>
      <c r="K13" s="166">
        <v>78.927174643742688</v>
      </c>
      <c r="L13" s="167">
        <v>0.53651928357297152</v>
      </c>
      <c r="M13" s="167">
        <v>2.650681318818954</v>
      </c>
      <c r="N13" s="167">
        <v>0.49202439107421014</v>
      </c>
      <c r="O13" s="142"/>
    </row>
    <row r="14" spans="1:15" s="77" customFormat="1" ht="15" customHeight="1">
      <c r="A14" s="75">
        <v>8</v>
      </c>
      <c r="B14" s="84">
        <v>79.880119928181557</v>
      </c>
      <c r="C14" s="84">
        <v>79.606349723235908</v>
      </c>
      <c r="D14" s="84">
        <v>80.153890133127206</v>
      </c>
      <c r="E14" s="85"/>
      <c r="F14" s="84">
        <v>83.13795156480046</v>
      </c>
      <c r="G14" s="84">
        <v>82.897219165739699</v>
      </c>
      <c r="H14" s="84">
        <v>83.378683963861221</v>
      </c>
      <c r="I14" s="75"/>
      <c r="J14" s="129">
        <v>8</v>
      </c>
      <c r="K14" s="166">
        <v>79.606349723235908</v>
      </c>
      <c r="L14" s="167">
        <v>0.54754040989129749</v>
      </c>
      <c r="M14" s="167">
        <v>2.7433290326124933</v>
      </c>
      <c r="N14" s="167">
        <v>0.48146479812152165</v>
      </c>
      <c r="O14" s="142"/>
    </row>
    <row r="15" spans="1:15" s="77" customFormat="1" ht="15" customHeight="1">
      <c r="A15" s="75">
        <v>9</v>
      </c>
      <c r="B15" s="84">
        <v>80.931990883965511</v>
      </c>
      <c r="C15" s="84">
        <v>80.65271467072165</v>
      </c>
      <c r="D15" s="84">
        <v>81.211267097209372</v>
      </c>
      <c r="E15" s="85"/>
      <c r="F15" s="84">
        <v>83.33222119643348</v>
      </c>
      <c r="G15" s="84">
        <v>83.075968570804932</v>
      </c>
      <c r="H15" s="84">
        <v>83.588473822062028</v>
      </c>
      <c r="I15" s="75"/>
      <c r="J15" s="129">
        <v>9</v>
      </c>
      <c r="K15" s="166">
        <v>80.65271467072165</v>
      </c>
      <c r="L15" s="167">
        <v>0.55855242648772219</v>
      </c>
      <c r="M15" s="167">
        <v>1.8647014735955594</v>
      </c>
      <c r="N15" s="167">
        <v>0.51250525125709601</v>
      </c>
      <c r="O15" s="142"/>
    </row>
    <row r="16" spans="1:15" s="77" customFormat="1" ht="15" customHeight="1">
      <c r="A16" s="78">
        <v>10</v>
      </c>
      <c r="B16" s="86">
        <v>82.387401506129606</v>
      </c>
      <c r="C16" s="86">
        <v>82.111504492917362</v>
      </c>
      <c r="D16" s="86">
        <v>82.663298519341851</v>
      </c>
      <c r="E16" s="128"/>
      <c r="F16" s="86">
        <v>84.774827877900023</v>
      </c>
      <c r="G16" s="86">
        <v>84.521116982885076</v>
      </c>
      <c r="H16" s="86">
        <v>85.02853877291497</v>
      </c>
      <c r="I16" s="75"/>
      <c r="J16" s="129">
        <v>10</v>
      </c>
      <c r="K16" s="166">
        <v>82.111504492917362</v>
      </c>
      <c r="L16" s="167">
        <v>0.55179402642448849</v>
      </c>
      <c r="M16" s="167">
        <v>1.8578184635432251</v>
      </c>
      <c r="N16" s="167">
        <v>0.50742179002989474</v>
      </c>
      <c r="O16" s="142"/>
    </row>
    <row r="17" spans="1:23" s="4" customFormat="1" ht="12" customHeight="1">
      <c r="C17" s="87"/>
      <c r="D17" s="5"/>
      <c r="E17" s="5"/>
      <c r="F17" s="5"/>
      <c r="G17" s="5"/>
      <c r="H17" s="5"/>
      <c r="I17" s="5"/>
      <c r="J17" s="18"/>
      <c r="K17" s="147"/>
      <c r="L17" s="147"/>
      <c r="M17" s="147"/>
      <c r="N17" s="147"/>
      <c r="O17" s="148"/>
      <c r="P17" s="5"/>
      <c r="Q17" s="5"/>
      <c r="R17" s="5"/>
      <c r="S17" s="5"/>
      <c r="T17" s="5"/>
      <c r="U17" s="5"/>
      <c r="V17" s="5"/>
      <c r="W17" s="5"/>
    </row>
    <row r="18" spans="1:23" s="4" customFormat="1" ht="12" customHeight="1">
      <c r="A18" s="99" t="s">
        <v>228</v>
      </c>
      <c r="C18" s="63"/>
      <c r="D18" s="5"/>
      <c r="E18" s="5"/>
      <c r="F18" s="5"/>
      <c r="G18" s="5"/>
      <c r="H18" s="5"/>
      <c r="I18" s="5"/>
      <c r="J18" s="18"/>
      <c r="K18" s="147"/>
      <c r="L18" s="147"/>
      <c r="M18" s="147"/>
      <c r="N18" s="147"/>
      <c r="O18" s="148"/>
      <c r="P18" s="5"/>
      <c r="Q18" s="5"/>
      <c r="R18" s="5"/>
      <c r="S18" s="5"/>
      <c r="T18" s="5"/>
      <c r="U18" s="5"/>
      <c r="V18" s="5"/>
      <c r="W18" s="5"/>
    </row>
    <row r="19" spans="1:23" s="4" customFormat="1" ht="10.199999999999999" customHeight="1">
      <c r="A19" s="206" t="s">
        <v>230</v>
      </c>
      <c r="B19" s="206"/>
      <c r="C19" s="206"/>
      <c r="D19" s="206"/>
      <c r="E19" s="206"/>
      <c r="F19" s="206"/>
      <c r="G19" s="206"/>
      <c r="H19" s="206"/>
      <c r="I19" s="206"/>
      <c r="J19" s="32"/>
      <c r="K19" s="156"/>
      <c r="L19" s="156"/>
      <c r="M19" s="156"/>
      <c r="N19" s="156"/>
      <c r="O19" s="148"/>
      <c r="P19" s="5"/>
      <c r="Q19" s="5"/>
      <c r="R19" s="5"/>
      <c r="S19" s="5"/>
      <c r="T19" s="5"/>
      <c r="U19" s="5"/>
      <c r="V19" s="5"/>
      <c r="W19" s="5"/>
    </row>
    <row r="20" spans="1:23" s="4" customFormat="1" ht="12" customHeight="1">
      <c r="A20" s="206"/>
      <c r="B20" s="206"/>
      <c r="C20" s="206"/>
      <c r="D20" s="206"/>
      <c r="E20" s="206"/>
      <c r="F20" s="206"/>
      <c r="G20" s="206"/>
      <c r="H20" s="206"/>
      <c r="I20" s="206"/>
      <c r="J20" s="32"/>
      <c r="K20" s="32"/>
      <c r="L20" s="32"/>
      <c r="M20" s="32"/>
      <c r="N20" s="32"/>
      <c r="O20" s="5"/>
      <c r="P20" s="5"/>
      <c r="Q20" s="5"/>
      <c r="R20" s="5"/>
      <c r="S20" s="5"/>
      <c r="T20" s="5"/>
      <c r="U20" s="5"/>
      <c r="V20" s="5"/>
      <c r="W20" s="5"/>
    </row>
    <row r="21" spans="1:23" ht="12" customHeight="1">
      <c r="A21" s="205" t="s">
        <v>166</v>
      </c>
      <c r="B21" s="205"/>
      <c r="C21" s="205"/>
    </row>
    <row r="22" spans="1:23" ht="12" customHeight="1">
      <c r="C22" s="63"/>
    </row>
    <row r="23" spans="1:23" ht="12" customHeight="1">
      <c r="A23" s="210" t="s">
        <v>227</v>
      </c>
      <c r="B23" s="211"/>
    </row>
    <row r="24" spans="1:23" ht="12" customHeight="1">
      <c r="A24" s="63"/>
      <c r="B24" s="63"/>
    </row>
    <row r="25" spans="1:23" ht="12" customHeight="1">
      <c r="A25" s="63"/>
      <c r="B25" s="63"/>
    </row>
    <row r="26" spans="1:23" ht="12" customHeight="1"/>
    <row r="27" spans="1:23" ht="12" customHeight="1">
      <c r="A27" s="63"/>
      <c r="B27" s="63"/>
    </row>
    <row r="28" spans="1:23" ht="12" customHeight="1">
      <c r="B28" s="63"/>
    </row>
  </sheetData>
  <mergeCells count="7">
    <mergeCell ref="A1:H1"/>
    <mergeCell ref="A23:B23"/>
    <mergeCell ref="A19:I20"/>
    <mergeCell ref="A21:C21"/>
    <mergeCell ref="G2:H2"/>
    <mergeCell ref="B3:D3"/>
    <mergeCell ref="F3:H3"/>
  </mergeCells>
  <hyperlinks>
    <hyperlink ref="G2" location="Contents!A1" display="Back to contents page"/>
    <hyperlink ref="A21" r:id="rId1" display="National Statistics Online - Interim Life tables"/>
  </hyperlinks>
  <pageMargins left="0.75" right="0.75" top="1" bottom="1" header="0.5" footer="0.5"/>
  <pageSetup paperSize="9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Q752"/>
  <sheetViews>
    <sheetView zoomScaleNormal="100" zoomScaleSheetLayoutView="75" workbookViewId="0">
      <pane ySplit="3" topLeftCell="A4" activePane="bottomLeft" state="frozen"/>
      <selection pane="bottomLeft" sqref="A1:K1"/>
    </sheetView>
  </sheetViews>
  <sheetFormatPr defaultColWidth="9.109375" defaultRowHeight="13.2"/>
  <cols>
    <col min="1" max="1" width="22.109375" style="28" customWidth="1"/>
    <col min="2" max="2" width="9.5546875" style="19" bestFit="1" customWidth="1"/>
    <col min="3" max="3" width="10.44140625" style="19" customWidth="1"/>
    <col min="4" max="4" width="6.6640625" style="22" customWidth="1"/>
    <col min="5" max="5" width="9" style="22" customWidth="1"/>
    <col min="6" max="6" width="7.88671875" style="22" customWidth="1"/>
    <col min="7" max="7" width="7.44140625" style="22" customWidth="1"/>
    <col min="8" max="8" width="7.33203125" style="22" customWidth="1"/>
    <col min="9" max="9" width="7.109375" style="22" customWidth="1"/>
    <col min="10" max="10" width="12.88671875" style="22" customWidth="1"/>
    <col min="11" max="16384" width="9.109375" style="6"/>
  </cols>
  <sheetData>
    <row r="1" spans="1:11" ht="18" customHeight="1">
      <c r="A1" s="213" t="s">
        <v>321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>
      <c r="A2" s="21"/>
      <c r="C2" s="20"/>
      <c r="J2" s="21"/>
    </row>
    <row r="3" spans="1:11" s="8" customFormat="1" ht="27.75" customHeight="1">
      <c r="A3" s="23" t="s">
        <v>142</v>
      </c>
      <c r="B3" s="24"/>
      <c r="C3" s="25" t="s">
        <v>138</v>
      </c>
      <c r="D3" s="26" t="s">
        <v>136</v>
      </c>
      <c r="E3" s="26" t="s">
        <v>143</v>
      </c>
      <c r="F3" s="26" t="s">
        <v>144</v>
      </c>
      <c r="G3" s="26"/>
      <c r="H3" s="212" t="s">
        <v>133</v>
      </c>
      <c r="I3" s="212"/>
      <c r="J3" s="212"/>
    </row>
    <row r="4" spans="1:11" ht="24" customHeight="1">
      <c r="A4" s="28" t="s">
        <v>101</v>
      </c>
      <c r="C4" s="19" t="s">
        <v>39</v>
      </c>
      <c r="D4" s="29">
        <v>68.226916493977754</v>
      </c>
      <c r="E4" s="29">
        <v>67.900000000000006</v>
      </c>
      <c r="F4" s="29">
        <v>68.5</v>
      </c>
      <c r="I4" s="5"/>
      <c r="J4" s="5"/>
      <c r="K4" s="19"/>
    </row>
    <row r="5" spans="1:11" ht="15" customHeight="1">
      <c r="C5" s="19" t="s">
        <v>40</v>
      </c>
      <c r="D5" s="29">
        <v>68.243810647139028</v>
      </c>
      <c r="E5" s="29">
        <v>68</v>
      </c>
      <c r="F5" s="29">
        <v>68.5</v>
      </c>
      <c r="I5" s="5"/>
      <c r="J5" s="5"/>
      <c r="K5" s="19"/>
    </row>
    <row r="6" spans="1:11" ht="15" customHeight="1">
      <c r="C6" s="19" t="s">
        <v>41</v>
      </c>
      <c r="D6" s="29">
        <v>67.891472666814565</v>
      </c>
      <c r="E6" s="29">
        <v>67.599999999999994</v>
      </c>
      <c r="F6" s="29">
        <v>68.2</v>
      </c>
      <c r="I6" s="5"/>
      <c r="J6" s="5"/>
      <c r="K6" s="19"/>
    </row>
    <row r="7" spans="1:11" ht="15" customHeight="1">
      <c r="C7" s="19" t="s">
        <v>42</v>
      </c>
      <c r="D7" s="29">
        <v>67.966591342744991</v>
      </c>
      <c r="E7" s="29">
        <v>67.7</v>
      </c>
      <c r="F7" s="29">
        <v>68.3</v>
      </c>
      <c r="I7" s="5"/>
      <c r="J7" s="5"/>
      <c r="K7" s="19"/>
    </row>
    <row r="8" spans="1:11" ht="15" customHeight="1">
      <c r="B8" s="134" t="s">
        <v>43</v>
      </c>
      <c r="C8" s="19" t="s">
        <v>43</v>
      </c>
      <c r="D8" s="29">
        <v>68.213652416235121</v>
      </c>
      <c r="E8" s="29">
        <v>67.900000000000006</v>
      </c>
      <c r="F8" s="29">
        <v>68.5</v>
      </c>
      <c r="I8" s="5"/>
      <c r="J8" s="5"/>
      <c r="K8" s="19"/>
    </row>
    <row r="9" spans="1:11" ht="24" customHeight="1">
      <c r="C9" s="19" t="s">
        <v>44</v>
      </c>
      <c r="D9" s="29">
        <v>68.452536946943155</v>
      </c>
      <c r="E9" s="29">
        <v>68.2</v>
      </c>
      <c r="F9" s="29">
        <v>68.7</v>
      </c>
      <c r="I9" s="5"/>
      <c r="J9" s="5"/>
      <c r="K9" s="19"/>
    </row>
    <row r="10" spans="1:11" ht="15" customHeight="1">
      <c r="C10" s="19" t="s">
        <v>45</v>
      </c>
      <c r="D10" s="29">
        <v>68.532506696147195</v>
      </c>
      <c r="E10" s="29">
        <v>68.2</v>
      </c>
      <c r="F10" s="29">
        <v>68.8</v>
      </c>
      <c r="I10" s="5"/>
      <c r="J10" s="5"/>
      <c r="K10" s="19"/>
    </row>
    <row r="11" spans="1:11" ht="15" customHeight="1">
      <c r="C11" s="19" t="s">
        <v>46</v>
      </c>
      <c r="D11" s="29">
        <v>68.439358324234178</v>
      </c>
      <c r="E11" s="29">
        <v>68.099999999999994</v>
      </c>
      <c r="F11" s="29">
        <v>68.7</v>
      </c>
      <c r="I11" s="5"/>
      <c r="J11" s="5"/>
      <c r="K11" s="19"/>
    </row>
    <row r="12" spans="1:11" ht="15" customHeight="1">
      <c r="C12" s="19" t="s">
        <v>47</v>
      </c>
      <c r="D12" s="29">
        <v>68.657731410865182</v>
      </c>
      <c r="E12" s="29">
        <v>68.400000000000006</v>
      </c>
      <c r="F12" s="29">
        <v>69</v>
      </c>
      <c r="I12" s="5"/>
      <c r="J12" s="5"/>
      <c r="K12" s="19"/>
    </row>
    <row r="13" spans="1:11" ht="15" customHeight="1">
      <c r="C13" s="19" t="s">
        <v>48</v>
      </c>
      <c r="D13" s="29">
        <v>68.940131913263968</v>
      </c>
      <c r="E13" s="29">
        <v>68.634713696879956</v>
      </c>
      <c r="F13" s="29">
        <v>69.245550129647981</v>
      </c>
      <c r="I13" s="5"/>
      <c r="J13" s="5"/>
      <c r="K13" s="19"/>
    </row>
    <row r="14" spans="1:11" ht="24" customHeight="1">
      <c r="C14" s="19" t="s">
        <v>49</v>
      </c>
      <c r="D14" s="29">
        <v>69.051575802736082</v>
      </c>
      <c r="E14" s="29">
        <v>68.753844166163105</v>
      </c>
      <c r="F14" s="29">
        <v>69.349307439309058</v>
      </c>
      <c r="I14" s="5"/>
      <c r="J14" s="5"/>
      <c r="K14" s="19"/>
    </row>
    <row r="15" spans="1:11" ht="15" customHeight="1">
      <c r="B15" s="134" t="s">
        <v>50</v>
      </c>
      <c r="C15" s="19" t="s">
        <v>50</v>
      </c>
      <c r="D15" s="29">
        <v>69.256244203883071</v>
      </c>
      <c r="E15" s="29">
        <v>68.957088564562483</v>
      </c>
      <c r="F15" s="29">
        <v>69.555399843203659</v>
      </c>
      <c r="I15" s="5"/>
      <c r="J15" s="5"/>
      <c r="K15" s="19"/>
    </row>
    <row r="16" spans="1:11" ht="15" customHeight="1">
      <c r="C16" s="19" t="s">
        <v>51</v>
      </c>
      <c r="D16" s="29">
        <v>69.886534477639103</v>
      </c>
      <c r="E16" s="29">
        <v>69.589062866531208</v>
      </c>
      <c r="F16" s="29">
        <v>70.184006088746997</v>
      </c>
      <c r="I16" s="5"/>
      <c r="J16" s="5"/>
      <c r="K16" s="19"/>
    </row>
    <row r="17" spans="1:15" ht="15" customHeight="1">
      <c r="C17" s="19" t="s">
        <v>52</v>
      </c>
      <c r="D17" s="29">
        <v>70.386650627570546</v>
      </c>
      <c r="E17" s="29">
        <v>70.088057448645344</v>
      </c>
      <c r="F17" s="29">
        <v>70.685243806495748</v>
      </c>
      <c r="I17" s="5"/>
      <c r="J17" s="5"/>
      <c r="K17" s="19"/>
    </row>
    <row r="18" spans="1:15" ht="15" customHeight="1">
      <c r="C18" s="19" t="s">
        <v>53</v>
      </c>
      <c r="D18" s="29">
        <v>70.722350283107815</v>
      </c>
      <c r="E18" s="29">
        <v>70.426222010005276</v>
      </c>
      <c r="F18" s="29">
        <v>71.018478556210354</v>
      </c>
      <c r="I18" s="5"/>
      <c r="J18" s="5"/>
      <c r="K18" s="19"/>
    </row>
    <row r="19" spans="1:15" ht="24" customHeight="1">
      <c r="C19" s="19" t="s">
        <v>54</v>
      </c>
      <c r="D19" s="29">
        <v>70.728907606288971</v>
      </c>
      <c r="E19" s="29">
        <v>70.428889938313432</v>
      </c>
      <c r="F19" s="29">
        <v>71.028925274264509</v>
      </c>
      <c r="I19" s="5"/>
      <c r="J19" s="5"/>
      <c r="K19" s="19"/>
    </row>
    <row r="20" spans="1:15" ht="15" customHeight="1">
      <c r="C20" s="19" t="s">
        <v>55</v>
      </c>
      <c r="D20" s="29">
        <v>71.168710954782327</v>
      </c>
      <c r="E20" s="29">
        <v>70.871140011560158</v>
      </c>
      <c r="F20" s="29">
        <v>71.466281898004496</v>
      </c>
      <c r="I20" s="5"/>
      <c r="J20" s="5"/>
      <c r="K20" s="19"/>
    </row>
    <row r="21" spans="1:15" ht="15" customHeight="1">
      <c r="C21" s="19" t="s">
        <v>141</v>
      </c>
      <c r="D21" s="29">
        <v>71.757342392596712</v>
      </c>
      <c r="E21" s="29">
        <v>71.46090290001051</v>
      </c>
      <c r="F21" s="29">
        <v>72.053781885182914</v>
      </c>
      <c r="I21" s="5"/>
      <c r="J21" s="5"/>
      <c r="K21" s="19"/>
    </row>
    <row r="22" spans="1:15" ht="15" customHeight="1">
      <c r="B22" s="134" t="s">
        <v>164</v>
      </c>
      <c r="C22" s="19" t="s">
        <v>164</v>
      </c>
      <c r="D22" s="29">
        <v>72.193151280729154</v>
      </c>
      <c r="E22" s="29">
        <v>71.89982780013392</v>
      </c>
      <c r="F22" s="29">
        <v>72.486474761324388</v>
      </c>
      <c r="I22" s="5"/>
      <c r="J22" s="5"/>
      <c r="K22" s="19"/>
    </row>
    <row r="23" spans="1:15" ht="15" customHeight="1">
      <c r="C23" s="19" t="s">
        <v>165</v>
      </c>
      <c r="D23" s="29">
        <v>72.614715002850289</v>
      </c>
      <c r="E23" s="29">
        <v>72.325300592339374</v>
      </c>
      <c r="F23" s="29">
        <v>72.904129413361204</v>
      </c>
      <c r="I23" s="5"/>
      <c r="J23" s="5"/>
      <c r="K23" s="19"/>
    </row>
    <row r="24" spans="1:15" ht="15" customHeight="1">
      <c r="C24" s="134" t="s">
        <v>233</v>
      </c>
      <c r="D24" s="29">
        <v>73.005413899576865</v>
      </c>
      <c r="E24" s="29">
        <v>72.720388538743293</v>
      </c>
      <c r="F24" s="29">
        <v>73.290439260410437</v>
      </c>
      <c r="I24" s="5"/>
      <c r="J24" s="5"/>
      <c r="K24" s="19"/>
    </row>
    <row r="25" spans="1:15" s="8" customFormat="1" ht="15" customHeight="1">
      <c r="A25" s="23"/>
      <c r="B25" s="24"/>
      <c r="C25" s="25"/>
      <c r="D25" s="26"/>
      <c r="E25" s="26"/>
      <c r="F25" s="26"/>
      <c r="G25" s="26"/>
      <c r="H25" s="26"/>
      <c r="I25" s="26"/>
      <c r="J25" s="27"/>
    </row>
    <row r="26" spans="1:15" s="8" customFormat="1" ht="24" customHeight="1">
      <c r="A26" s="28" t="s">
        <v>156</v>
      </c>
      <c r="B26" s="19"/>
      <c r="C26" s="19" t="s">
        <v>39</v>
      </c>
      <c r="D26" s="29">
        <v>69.465992721978282</v>
      </c>
      <c r="E26" s="29">
        <v>68.8</v>
      </c>
      <c r="F26" s="29">
        <v>70.2</v>
      </c>
      <c r="G26" s="26"/>
      <c r="H26" s="26"/>
      <c r="I26" s="5"/>
      <c r="J26" s="5"/>
      <c r="K26" s="5"/>
      <c r="L26" s="5"/>
      <c r="M26" s="5"/>
      <c r="N26" s="5"/>
      <c r="O26" s="5"/>
    </row>
    <row r="27" spans="1:15" s="8" customFormat="1" ht="15" customHeight="1">
      <c r="A27" s="28"/>
      <c r="B27" s="19"/>
      <c r="C27" s="19" t="s">
        <v>40</v>
      </c>
      <c r="D27" s="29">
        <v>70.178796324977469</v>
      </c>
      <c r="E27" s="29">
        <v>69.5</v>
      </c>
      <c r="F27" s="29">
        <v>70.900000000000006</v>
      </c>
      <c r="G27" s="26"/>
      <c r="H27" s="26"/>
      <c r="I27" s="5"/>
      <c r="J27" s="5"/>
      <c r="K27" s="5"/>
      <c r="L27" s="5"/>
      <c r="M27" s="5"/>
      <c r="N27" s="5"/>
      <c r="O27" s="5"/>
    </row>
    <row r="28" spans="1:15" s="8" customFormat="1" ht="15" customHeight="1">
      <c r="A28" s="28"/>
      <c r="B28" s="19"/>
      <c r="C28" s="19" t="s">
        <v>41</v>
      </c>
      <c r="D28" s="29">
        <v>70.907394287576238</v>
      </c>
      <c r="E28" s="29">
        <v>70.2</v>
      </c>
      <c r="F28" s="29">
        <v>71.599999999999994</v>
      </c>
      <c r="G28" s="26"/>
      <c r="H28" s="26"/>
      <c r="I28" s="5"/>
      <c r="J28" s="5"/>
      <c r="K28" s="5"/>
      <c r="L28" s="5"/>
      <c r="M28" s="5"/>
      <c r="N28" s="5"/>
      <c r="O28" s="5"/>
    </row>
    <row r="29" spans="1:15" s="8" customFormat="1" ht="15" customHeight="1">
      <c r="A29" s="28"/>
      <c r="B29" s="19"/>
      <c r="C29" s="19" t="s">
        <v>42</v>
      </c>
      <c r="D29" s="29">
        <v>70.425889409735746</v>
      </c>
      <c r="E29" s="29">
        <v>69.7</v>
      </c>
      <c r="F29" s="29">
        <v>71.2</v>
      </c>
      <c r="G29" s="26"/>
      <c r="H29" s="26"/>
      <c r="I29" s="5"/>
      <c r="J29" s="5"/>
      <c r="K29" s="5"/>
      <c r="L29" s="5"/>
      <c r="M29" s="5"/>
      <c r="N29" s="5"/>
      <c r="O29" s="5"/>
    </row>
    <row r="30" spans="1:15" s="8" customFormat="1" ht="15" customHeight="1">
      <c r="A30" s="28"/>
      <c r="B30" s="134" t="s">
        <v>43</v>
      </c>
      <c r="C30" s="19" t="s">
        <v>43</v>
      </c>
      <c r="D30" s="29">
        <v>69.293211712090411</v>
      </c>
      <c r="E30" s="29">
        <v>68.5</v>
      </c>
      <c r="F30" s="29">
        <v>70.099999999999994</v>
      </c>
      <c r="G30" s="26"/>
      <c r="H30" s="26"/>
      <c r="I30" s="5"/>
      <c r="J30" s="5"/>
      <c r="K30" s="5"/>
      <c r="L30" s="5"/>
      <c r="M30" s="5"/>
      <c r="N30" s="5"/>
      <c r="O30" s="5"/>
    </row>
    <row r="31" spans="1:15" s="8" customFormat="1" ht="24" customHeight="1">
      <c r="A31" s="28"/>
      <c r="B31" s="19"/>
      <c r="C31" s="19" t="s">
        <v>44</v>
      </c>
      <c r="D31" s="29">
        <v>69.515075825585043</v>
      </c>
      <c r="E31" s="29">
        <v>68.8</v>
      </c>
      <c r="F31" s="29">
        <v>70.3</v>
      </c>
      <c r="G31" s="26"/>
      <c r="H31" s="26"/>
      <c r="I31" s="5"/>
      <c r="J31" s="5"/>
      <c r="K31" s="5"/>
      <c r="L31" s="5"/>
      <c r="M31" s="5"/>
      <c r="N31" s="5"/>
      <c r="O31" s="5"/>
    </row>
    <row r="32" spans="1:15" s="8" customFormat="1" ht="15" customHeight="1">
      <c r="A32" s="28"/>
      <c r="B32" s="19"/>
      <c r="C32" s="19" t="s">
        <v>45</v>
      </c>
      <c r="D32" s="29">
        <v>69.850385139770125</v>
      </c>
      <c r="E32" s="29">
        <v>69.099999999999994</v>
      </c>
      <c r="F32" s="29">
        <v>70.599999999999994</v>
      </c>
      <c r="G32" s="26"/>
      <c r="H32" s="26"/>
      <c r="I32" s="5"/>
      <c r="J32" s="5"/>
      <c r="K32" s="5"/>
      <c r="L32" s="5"/>
      <c r="M32" s="5"/>
      <c r="N32" s="5"/>
      <c r="O32" s="5"/>
    </row>
    <row r="33" spans="1:15" s="8" customFormat="1" ht="15" customHeight="1">
      <c r="A33" s="28"/>
      <c r="B33" s="19"/>
      <c r="C33" s="19" t="s">
        <v>46</v>
      </c>
      <c r="D33" s="29">
        <v>70.707116578853245</v>
      </c>
      <c r="E33" s="29">
        <v>70</v>
      </c>
      <c r="F33" s="29">
        <v>71.5</v>
      </c>
      <c r="G33" s="26"/>
      <c r="H33" s="26"/>
      <c r="I33" s="5"/>
      <c r="J33" s="5"/>
      <c r="K33" s="5"/>
      <c r="L33" s="5"/>
      <c r="M33" s="5"/>
      <c r="N33" s="5"/>
      <c r="O33" s="5"/>
    </row>
    <row r="34" spans="1:15" s="8" customFormat="1" ht="15" customHeight="1">
      <c r="A34" s="28"/>
      <c r="B34" s="19"/>
      <c r="C34" s="19" t="s">
        <v>47</v>
      </c>
      <c r="D34" s="29">
        <v>70.846652198126478</v>
      </c>
      <c r="E34" s="29">
        <v>70.099999999999994</v>
      </c>
      <c r="F34" s="29">
        <v>71.599999999999994</v>
      </c>
      <c r="G34" s="26"/>
      <c r="H34" s="26"/>
      <c r="I34" s="5"/>
      <c r="J34" s="5"/>
      <c r="K34" s="5"/>
      <c r="L34" s="5"/>
      <c r="M34" s="5"/>
      <c r="N34" s="5"/>
      <c r="O34" s="5"/>
    </row>
    <row r="35" spans="1:15" s="8" customFormat="1" ht="15" customHeight="1">
      <c r="A35" s="28"/>
      <c r="B35" s="19"/>
      <c r="C35" s="19" t="s">
        <v>48</v>
      </c>
      <c r="D35" s="29">
        <v>70.81740682609211</v>
      </c>
      <c r="E35" s="29">
        <v>70.014602351004569</v>
      </c>
      <c r="F35" s="29">
        <v>71.620211301179651</v>
      </c>
      <c r="G35" s="26"/>
      <c r="H35" s="26"/>
      <c r="I35" s="5"/>
      <c r="J35" s="5"/>
      <c r="K35" s="5"/>
      <c r="L35" s="5"/>
      <c r="M35" s="5"/>
      <c r="N35" s="5"/>
      <c r="O35" s="5"/>
    </row>
    <row r="36" spans="1:15" s="8" customFormat="1" ht="24" customHeight="1">
      <c r="A36" s="28"/>
      <c r="B36" s="19"/>
      <c r="C36" s="19" t="s">
        <v>49</v>
      </c>
      <c r="D36" s="29">
        <v>70.790949007980359</v>
      </c>
      <c r="E36" s="29">
        <v>69.99542030705814</v>
      </c>
      <c r="F36" s="29">
        <v>71.586477708902578</v>
      </c>
      <c r="G36" s="26"/>
      <c r="H36" s="26"/>
      <c r="I36" s="5"/>
      <c r="J36" s="5"/>
      <c r="K36" s="5"/>
      <c r="L36" s="5"/>
      <c r="M36" s="5"/>
      <c r="N36" s="5"/>
      <c r="O36" s="5"/>
    </row>
    <row r="37" spans="1:15" s="8" customFormat="1" ht="15" customHeight="1">
      <c r="A37" s="28"/>
      <c r="B37" s="19" t="s">
        <v>50</v>
      </c>
      <c r="C37" s="19" t="s">
        <v>50</v>
      </c>
      <c r="D37" s="29">
        <v>70.761551014107098</v>
      </c>
      <c r="E37" s="29">
        <v>69.958502618323408</v>
      </c>
      <c r="F37" s="29">
        <v>71.564599409890789</v>
      </c>
      <c r="G37" s="26"/>
      <c r="H37" s="26"/>
      <c r="I37" s="5"/>
      <c r="J37" s="5"/>
      <c r="K37" s="5"/>
      <c r="L37" s="5"/>
      <c r="M37" s="5"/>
      <c r="N37" s="5"/>
      <c r="O37" s="5"/>
    </row>
    <row r="38" spans="1:15" s="8" customFormat="1" ht="15" customHeight="1">
      <c r="A38" s="28"/>
      <c r="B38" s="19"/>
      <c r="C38" s="19" t="s">
        <v>51</v>
      </c>
      <c r="D38" s="29">
        <v>70.981538081110699</v>
      </c>
      <c r="E38" s="29">
        <v>70.160029581544521</v>
      </c>
      <c r="F38" s="29">
        <v>71.803046580676877</v>
      </c>
      <c r="G38" s="26"/>
      <c r="H38" s="26"/>
      <c r="I38" s="5"/>
      <c r="J38" s="5"/>
      <c r="K38" s="5"/>
      <c r="L38" s="5"/>
      <c r="M38" s="5"/>
      <c r="N38" s="5"/>
      <c r="O38" s="5"/>
    </row>
    <row r="39" spans="1:15" s="8" customFormat="1" ht="15" customHeight="1">
      <c r="A39" s="28"/>
      <c r="B39" s="19"/>
      <c r="C39" s="19" t="s">
        <v>52</v>
      </c>
      <c r="D39" s="29">
        <v>71.796208612195471</v>
      </c>
      <c r="E39" s="29">
        <v>70.978736955939652</v>
      </c>
      <c r="F39" s="29">
        <v>72.61368026845129</v>
      </c>
      <c r="G39" s="26"/>
      <c r="H39" s="26"/>
      <c r="I39" s="5"/>
      <c r="J39" s="5"/>
      <c r="K39" s="5"/>
      <c r="L39" s="5"/>
      <c r="M39" s="5"/>
      <c r="N39" s="5"/>
      <c r="O39" s="5"/>
    </row>
    <row r="40" spans="1:15" s="8" customFormat="1" ht="15" customHeight="1">
      <c r="A40" s="28"/>
      <c r="B40" s="19"/>
      <c r="C40" s="19" t="s">
        <v>53</v>
      </c>
      <c r="D40" s="29">
        <v>71.972428915036417</v>
      </c>
      <c r="E40" s="29">
        <v>71.177338408377736</v>
      </c>
      <c r="F40" s="29">
        <v>72.767519421695098</v>
      </c>
      <c r="G40" s="26"/>
      <c r="H40" s="26"/>
      <c r="I40" s="5"/>
      <c r="J40" s="5"/>
      <c r="K40" s="5"/>
      <c r="L40" s="5"/>
      <c r="M40" s="5"/>
      <c r="N40" s="5"/>
      <c r="O40" s="5"/>
    </row>
    <row r="41" spans="1:15" s="8" customFormat="1" ht="24" customHeight="1">
      <c r="A41" s="28"/>
      <c r="B41" s="19"/>
      <c r="C41" s="19" t="s">
        <v>54</v>
      </c>
      <c r="D41" s="29">
        <v>72.142358780247719</v>
      </c>
      <c r="E41" s="29">
        <v>71.381941312755586</v>
      </c>
      <c r="F41" s="29">
        <v>72.902776247739851</v>
      </c>
      <c r="G41" s="26"/>
      <c r="H41" s="26"/>
      <c r="I41" s="5"/>
      <c r="J41" s="5"/>
      <c r="K41" s="5"/>
      <c r="L41" s="5"/>
      <c r="M41" s="5"/>
      <c r="N41" s="5"/>
      <c r="O41" s="5"/>
    </row>
    <row r="42" spans="1:15" s="8" customFormat="1" ht="15" customHeight="1">
      <c r="A42" s="28"/>
      <c r="B42" s="19"/>
      <c r="C42" s="19" t="s">
        <v>55</v>
      </c>
      <c r="D42" s="29">
        <v>72.591188453723149</v>
      </c>
      <c r="E42" s="29">
        <v>71.839645540925957</v>
      </c>
      <c r="F42" s="29">
        <v>73.34273136652034</v>
      </c>
      <c r="G42" s="26"/>
      <c r="H42" s="26"/>
      <c r="I42" s="5"/>
      <c r="J42" s="5"/>
      <c r="K42" s="5"/>
      <c r="L42" s="5"/>
      <c r="M42" s="5"/>
      <c r="N42" s="5"/>
      <c r="O42" s="5"/>
    </row>
    <row r="43" spans="1:15" s="8" customFormat="1" ht="15" customHeight="1">
      <c r="A43" s="28"/>
      <c r="B43" s="19"/>
      <c r="C43" s="19" t="s">
        <v>141</v>
      </c>
      <c r="D43" s="29">
        <v>73.746217132539201</v>
      </c>
      <c r="E43" s="29">
        <v>73.002560324811796</v>
      </c>
      <c r="F43" s="29">
        <v>74.489873940266605</v>
      </c>
      <c r="G43" s="26"/>
      <c r="H43" s="26"/>
      <c r="I43" s="5"/>
      <c r="J43" s="5"/>
      <c r="K43" s="5"/>
      <c r="L43" s="5"/>
      <c r="M43" s="5"/>
      <c r="N43" s="5"/>
      <c r="O43" s="5"/>
    </row>
    <row r="44" spans="1:15" s="8" customFormat="1" ht="15" customHeight="1">
      <c r="A44" s="28"/>
      <c r="B44" s="19" t="s">
        <v>164</v>
      </c>
      <c r="C44" s="19" t="s">
        <v>164</v>
      </c>
      <c r="D44" s="29">
        <v>74.280370429529526</v>
      </c>
      <c r="E44" s="29">
        <v>73.542654088874329</v>
      </c>
      <c r="F44" s="29">
        <v>75.018086770184723</v>
      </c>
      <c r="G44" s="26"/>
      <c r="H44" s="26"/>
      <c r="I44" s="5"/>
      <c r="J44" s="5"/>
      <c r="K44" s="5"/>
      <c r="L44" s="5"/>
      <c r="M44" s="5"/>
      <c r="N44" s="5"/>
      <c r="O44" s="5"/>
    </row>
    <row r="45" spans="1:15" s="8" customFormat="1" ht="15" customHeight="1">
      <c r="A45" s="28"/>
      <c r="B45" s="19"/>
      <c r="C45" s="19" t="s">
        <v>165</v>
      </c>
      <c r="D45" s="29">
        <v>74.145931948596385</v>
      </c>
      <c r="E45" s="29">
        <v>73.3984154138207</v>
      </c>
      <c r="F45" s="29">
        <v>74.893448483372069</v>
      </c>
      <c r="G45" s="26"/>
      <c r="H45" s="26"/>
      <c r="I45" s="5"/>
      <c r="J45" s="5"/>
      <c r="K45" s="5"/>
      <c r="L45" s="5"/>
      <c r="M45" s="5"/>
      <c r="N45" s="5"/>
      <c r="O45" s="5"/>
    </row>
    <row r="46" spans="1:15" s="8" customFormat="1" ht="15" customHeight="1">
      <c r="A46" s="28"/>
      <c r="B46" s="19"/>
      <c r="C46" s="134" t="s">
        <v>233</v>
      </c>
      <c r="D46" s="29">
        <v>74.165547193893957</v>
      </c>
      <c r="E46" s="29">
        <v>73.430901067560455</v>
      </c>
      <c r="F46" s="29">
        <v>74.900193320227459</v>
      </c>
      <c r="G46" s="26"/>
      <c r="H46" s="26"/>
      <c r="I46" s="5"/>
      <c r="J46" s="5"/>
      <c r="K46" s="5"/>
      <c r="L46" s="5"/>
      <c r="M46" s="5"/>
      <c r="N46" s="5"/>
      <c r="O46" s="5"/>
    </row>
    <row r="47" spans="1:15" s="8" customFormat="1" ht="15" customHeight="1">
      <c r="A47" s="23"/>
      <c r="B47" s="24"/>
      <c r="C47" s="25"/>
      <c r="D47" s="26"/>
      <c r="E47" s="26"/>
      <c r="F47" s="26"/>
      <c r="G47" s="26"/>
      <c r="H47" s="26"/>
      <c r="I47" s="26"/>
      <c r="J47" s="27"/>
    </row>
    <row r="48" spans="1:15" ht="24" customHeight="1">
      <c r="A48" s="28" t="s">
        <v>103</v>
      </c>
      <c r="C48" s="19" t="s">
        <v>39</v>
      </c>
      <c r="D48" s="29">
        <v>69.616403158376912</v>
      </c>
      <c r="E48" s="29">
        <v>68.900000000000006</v>
      </c>
      <c r="F48" s="29">
        <v>70.3</v>
      </c>
      <c r="J48" s="5"/>
      <c r="K48" s="5"/>
      <c r="L48" s="5"/>
      <c r="M48" s="5"/>
      <c r="N48" s="5"/>
      <c r="O48" s="5"/>
    </row>
    <row r="49" spans="2:15" ht="15" customHeight="1">
      <c r="C49" s="19" t="s">
        <v>40</v>
      </c>
      <c r="D49" s="29">
        <v>69.157662900846859</v>
      </c>
      <c r="E49" s="29">
        <v>68.400000000000006</v>
      </c>
      <c r="F49" s="29">
        <v>69.900000000000006</v>
      </c>
      <c r="J49" s="5"/>
      <c r="K49" s="5"/>
      <c r="L49" s="5"/>
      <c r="M49" s="5"/>
      <c r="N49" s="5"/>
      <c r="O49" s="5"/>
    </row>
    <row r="50" spans="2:15" ht="15" customHeight="1">
      <c r="C50" s="19" t="s">
        <v>41</v>
      </c>
      <c r="D50" s="29">
        <v>69.043923710877834</v>
      </c>
      <c r="E50" s="29">
        <v>68.3</v>
      </c>
      <c r="F50" s="29">
        <v>69.8</v>
      </c>
      <c r="J50" s="5"/>
      <c r="K50" s="5"/>
      <c r="L50" s="5"/>
      <c r="M50" s="5"/>
      <c r="N50" s="5"/>
      <c r="O50" s="5"/>
    </row>
    <row r="51" spans="2:15" ht="15" customHeight="1">
      <c r="C51" s="19" t="s">
        <v>42</v>
      </c>
      <c r="D51" s="29">
        <v>68.784418883574062</v>
      </c>
      <c r="E51" s="29">
        <v>68</v>
      </c>
      <c r="F51" s="29">
        <v>69.5</v>
      </c>
      <c r="J51" s="5"/>
      <c r="K51" s="5"/>
      <c r="L51" s="5"/>
      <c r="M51" s="5"/>
      <c r="N51" s="5"/>
      <c r="O51" s="5"/>
    </row>
    <row r="52" spans="2:15" ht="15" customHeight="1">
      <c r="B52" s="134" t="s">
        <v>43</v>
      </c>
      <c r="C52" s="19" t="s">
        <v>43</v>
      </c>
      <c r="D52" s="29">
        <v>69.19478203700362</v>
      </c>
      <c r="E52" s="29">
        <v>68.5</v>
      </c>
      <c r="F52" s="29">
        <v>69.900000000000006</v>
      </c>
      <c r="J52" s="5"/>
      <c r="K52" s="5"/>
      <c r="L52" s="5"/>
      <c r="M52" s="5"/>
      <c r="N52" s="5"/>
      <c r="O52" s="5"/>
    </row>
    <row r="53" spans="2:15" ht="24" customHeight="1">
      <c r="C53" s="19" t="s">
        <v>44</v>
      </c>
      <c r="D53" s="29">
        <v>69.26437947844947</v>
      </c>
      <c r="E53" s="29">
        <v>68.5</v>
      </c>
      <c r="F53" s="29">
        <v>70</v>
      </c>
      <c r="J53" s="5"/>
      <c r="K53" s="5"/>
      <c r="L53" s="5"/>
      <c r="M53" s="5"/>
      <c r="N53" s="5"/>
      <c r="O53" s="5"/>
    </row>
    <row r="54" spans="2:15" ht="15" customHeight="1">
      <c r="C54" s="19" t="s">
        <v>45</v>
      </c>
      <c r="D54" s="29">
        <v>69.706929261031291</v>
      </c>
      <c r="E54" s="29">
        <v>68.900000000000006</v>
      </c>
      <c r="F54" s="29">
        <v>70.5</v>
      </c>
      <c r="J54" s="5"/>
      <c r="K54" s="5"/>
      <c r="L54" s="5"/>
      <c r="M54" s="5"/>
      <c r="N54" s="5"/>
      <c r="O54" s="5"/>
    </row>
    <row r="55" spans="2:15" ht="15" customHeight="1">
      <c r="C55" s="19" t="s">
        <v>46</v>
      </c>
      <c r="D55" s="29">
        <v>69.983445857008746</v>
      </c>
      <c r="E55" s="29">
        <v>69.2</v>
      </c>
      <c r="F55" s="29">
        <v>70.8</v>
      </c>
      <c r="J55" s="5"/>
      <c r="K55" s="5"/>
      <c r="L55" s="5"/>
      <c r="M55" s="5"/>
      <c r="N55" s="5"/>
      <c r="O55" s="5"/>
    </row>
    <row r="56" spans="2:15" ht="15" customHeight="1">
      <c r="C56" s="19" t="s">
        <v>47</v>
      </c>
      <c r="D56" s="29">
        <v>70.328045004261355</v>
      </c>
      <c r="E56" s="29">
        <v>69.5</v>
      </c>
      <c r="F56" s="29">
        <v>71.099999999999994</v>
      </c>
      <c r="J56" s="5"/>
      <c r="K56" s="5"/>
      <c r="L56" s="5"/>
      <c r="M56" s="5"/>
      <c r="N56" s="5"/>
      <c r="O56" s="5"/>
    </row>
    <row r="57" spans="2:15" ht="15" customHeight="1">
      <c r="C57" s="19" t="s">
        <v>48</v>
      </c>
      <c r="D57" s="29">
        <v>70.618213160548336</v>
      </c>
      <c r="E57" s="29">
        <v>69.861195087966536</v>
      </c>
      <c r="F57" s="29">
        <v>71.375231233130137</v>
      </c>
      <c r="J57" s="5"/>
      <c r="K57" s="5"/>
      <c r="L57" s="5"/>
      <c r="M57" s="5"/>
      <c r="N57" s="5"/>
      <c r="O57" s="5"/>
    </row>
    <row r="58" spans="2:15" ht="24" customHeight="1">
      <c r="C58" s="19" t="s">
        <v>49</v>
      </c>
      <c r="D58" s="29">
        <v>70.173260671587784</v>
      </c>
      <c r="E58" s="29">
        <v>69.377353657560263</v>
      </c>
      <c r="F58" s="29">
        <v>70.969167685615304</v>
      </c>
      <c r="J58" s="5"/>
      <c r="K58" s="5"/>
      <c r="L58" s="5"/>
      <c r="M58" s="5"/>
      <c r="N58" s="5"/>
      <c r="O58" s="5"/>
    </row>
    <row r="59" spans="2:15" ht="15" customHeight="1">
      <c r="B59" s="19" t="s">
        <v>50</v>
      </c>
      <c r="C59" s="19" t="s">
        <v>50</v>
      </c>
      <c r="D59" s="29">
        <v>70.294909650886083</v>
      </c>
      <c r="E59" s="29">
        <v>69.474494154461127</v>
      </c>
      <c r="F59" s="29">
        <v>71.11532514731104</v>
      </c>
      <c r="J59" s="5"/>
      <c r="K59" s="5"/>
      <c r="L59" s="5"/>
      <c r="M59" s="5"/>
      <c r="N59" s="5"/>
      <c r="O59" s="5"/>
    </row>
    <row r="60" spans="2:15" ht="15" customHeight="1">
      <c r="C60" s="19" t="s">
        <v>51</v>
      </c>
      <c r="D60" s="29">
        <v>71.089167913128463</v>
      </c>
      <c r="E60" s="29">
        <v>70.26459267244411</v>
      </c>
      <c r="F60" s="29">
        <v>71.913743153812817</v>
      </c>
      <c r="J60" s="5"/>
      <c r="K60" s="5"/>
      <c r="L60" s="5"/>
      <c r="M60" s="5"/>
      <c r="N60" s="5"/>
      <c r="O60" s="5"/>
    </row>
    <row r="61" spans="2:15" ht="15" customHeight="1">
      <c r="C61" s="19" t="s">
        <v>52</v>
      </c>
      <c r="D61" s="29">
        <v>72.23828803398483</v>
      </c>
      <c r="E61" s="29">
        <v>71.426683495695926</v>
      </c>
      <c r="F61" s="29">
        <v>73.049892572273734</v>
      </c>
      <c r="J61" s="5"/>
      <c r="K61" s="5"/>
      <c r="L61" s="5"/>
      <c r="M61" s="5"/>
      <c r="N61" s="5"/>
      <c r="O61" s="5"/>
    </row>
    <row r="62" spans="2:15" ht="15" customHeight="1">
      <c r="C62" s="19" t="s">
        <v>53</v>
      </c>
      <c r="D62" s="29">
        <v>72.620812628893901</v>
      </c>
      <c r="E62" s="29">
        <v>71.787839843768779</v>
      </c>
      <c r="F62" s="29">
        <v>73.453785414019023</v>
      </c>
      <c r="J62" s="5"/>
      <c r="K62" s="5"/>
      <c r="L62" s="5"/>
      <c r="M62" s="5"/>
      <c r="N62" s="5"/>
      <c r="O62" s="5"/>
    </row>
    <row r="63" spans="2:15" ht="24" customHeight="1">
      <c r="C63" s="19" t="s">
        <v>54</v>
      </c>
      <c r="D63" s="29">
        <v>73.007675689883953</v>
      </c>
      <c r="E63" s="29">
        <v>72.178066096906363</v>
      </c>
      <c r="F63" s="29">
        <v>73.837285282861544</v>
      </c>
      <c r="J63" s="5"/>
      <c r="K63" s="5"/>
      <c r="L63" s="5"/>
      <c r="M63" s="5"/>
      <c r="N63" s="5"/>
      <c r="O63" s="5"/>
    </row>
    <row r="64" spans="2:15" ht="15" customHeight="1">
      <c r="C64" s="19" t="s">
        <v>55</v>
      </c>
      <c r="D64" s="29">
        <v>73.362993582420359</v>
      </c>
      <c r="E64" s="29">
        <v>72.536437421535638</v>
      </c>
      <c r="F64" s="29">
        <v>74.189549743305079</v>
      </c>
      <c r="J64" s="5"/>
      <c r="K64" s="5"/>
      <c r="L64" s="5"/>
      <c r="M64" s="5"/>
      <c r="N64" s="5"/>
      <c r="O64" s="5"/>
    </row>
    <row r="65" spans="1:16" ht="15" customHeight="1">
      <c r="C65" s="19" t="s">
        <v>141</v>
      </c>
      <c r="D65" s="29">
        <v>73.287098473916828</v>
      </c>
      <c r="E65" s="29">
        <v>72.482510122589076</v>
      </c>
      <c r="F65" s="29">
        <v>74.091686825244579</v>
      </c>
      <c r="J65" s="5"/>
      <c r="K65" s="5"/>
      <c r="L65" s="5"/>
      <c r="M65" s="5"/>
      <c r="N65" s="5"/>
      <c r="O65" s="5"/>
    </row>
    <row r="66" spans="1:16" ht="15" customHeight="1">
      <c r="B66" s="19" t="s">
        <v>164</v>
      </c>
      <c r="C66" s="19" t="s">
        <v>164</v>
      </c>
      <c r="D66" s="29">
        <v>73.275899309683837</v>
      </c>
      <c r="E66" s="29">
        <v>72.464625414732325</v>
      </c>
      <c r="F66" s="29">
        <v>74.087173204635349</v>
      </c>
      <c r="J66" s="5"/>
      <c r="K66" s="5"/>
      <c r="L66" s="5"/>
      <c r="M66" s="5"/>
      <c r="N66" s="5"/>
      <c r="O66" s="5"/>
    </row>
    <row r="67" spans="1:16" ht="15" customHeight="1">
      <c r="C67" s="19" t="s">
        <v>165</v>
      </c>
      <c r="D67" s="29">
        <v>73.73371124306189</v>
      </c>
      <c r="E67" s="29">
        <v>72.937629863441899</v>
      </c>
      <c r="F67" s="29">
        <v>74.529792622681882</v>
      </c>
      <c r="J67" s="5"/>
      <c r="K67" s="5"/>
      <c r="L67" s="5"/>
      <c r="M67" s="5"/>
      <c r="N67" s="5"/>
      <c r="O67" s="5"/>
    </row>
    <row r="68" spans="1:16" ht="15" customHeight="1">
      <c r="C68" s="134" t="s">
        <v>233</v>
      </c>
      <c r="D68" s="29">
        <v>74.664784024114823</v>
      </c>
      <c r="E68" s="29">
        <v>73.902689370243223</v>
      </c>
      <c r="F68" s="29">
        <v>75.426878677986423</v>
      </c>
      <c r="J68" s="5"/>
      <c r="K68" s="5"/>
      <c r="L68" s="5"/>
      <c r="M68" s="5"/>
      <c r="N68" s="5"/>
      <c r="O68" s="5"/>
    </row>
    <row r="69" spans="1:16" s="8" customFormat="1" ht="15" customHeight="1">
      <c r="A69" s="23"/>
      <c r="B69" s="24"/>
      <c r="C69" s="25"/>
      <c r="D69" s="26"/>
      <c r="E69" s="26"/>
      <c r="F69" s="26"/>
      <c r="G69" s="26"/>
      <c r="H69" s="26"/>
      <c r="I69" s="26"/>
      <c r="J69" s="27"/>
    </row>
    <row r="70" spans="1:16" s="8" customFormat="1" ht="24" customHeight="1">
      <c r="A70" s="28" t="s">
        <v>154</v>
      </c>
      <c r="B70" s="19"/>
      <c r="C70" s="19" t="s">
        <v>39</v>
      </c>
      <c r="D70" s="29">
        <v>70.248790767320997</v>
      </c>
      <c r="E70" s="29">
        <v>69.900000000000006</v>
      </c>
      <c r="F70" s="29">
        <v>70.599999999999994</v>
      </c>
      <c r="G70" s="26"/>
      <c r="H70" s="26"/>
      <c r="I70" s="26"/>
      <c r="J70" s="27"/>
      <c r="K70" s="5"/>
      <c r="L70" s="5"/>
      <c r="M70" s="5"/>
      <c r="N70" s="5"/>
      <c r="O70" s="5"/>
      <c r="P70" s="5"/>
    </row>
    <row r="71" spans="1:16" s="8" customFormat="1" ht="15" customHeight="1">
      <c r="A71" s="28"/>
      <c r="B71" s="19"/>
      <c r="C71" s="19" t="s">
        <v>40</v>
      </c>
      <c r="D71" s="29">
        <v>70.619026902336202</v>
      </c>
      <c r="E71" s="29">
        <v>70.3</v>
      </c>
      <c r="F71" s="29">
        <v>71</v>
      </c>
      <c r="G71" s="26"/>
      <c r="H71" s="26"/>
      <c r="I71" s="26"/>
      <c r="J71" s="27"/>
      <c r="K71" s="5"/>
      <c r="L71" s="5"/>
      <c r="M71" s="5"/>
      <c r="N71" s="5"/>
      <c r="O71" s="5"/>
      <c r="P71" s="5"/>
    </row>
    <row r="72" spans="1:16" s="8" customFormat="1" ht="15" customHeight="1">
      <c r="A72" s="28"/>
      <c r="B72" s="19"/>
      <c r="C72" s="19" t="s">
        <v>41</v>
      </c>
      <c r="D72" s="29">
        <v>70.845662900558324</v>
      </c>
      <c r="E72" s="29">
        <v>70.5</v>
      </c>
      <c r="F72" s="29">
        <v>71.2</v>
      </c>
      <c r="G72" s="26"/>
      <c r="H72" s="26"/>
      <c r="I72" s="26"/>
      <c r="J72" s="27"/>
      <c r="K72" s="5"/>
      <c r="L72" s="5"/>
      <c r="M72" s="5"/>
      <c r="N72" s="5"/>
      <c r="O72" s="5"/>
      <c r="P72" s="5"/>
    </row>
    <row r="73" spans="1:16" s="8" customFormat="1" ht="15" customHeight="1">
      <c r="A73" s="28"/>
      <c r="B73" s="19"/>
      <c r="C73" s="19" t="s">
        <v>42</v>
      </c>
      <c r="D73" s="29">
        <v>71.153162937774653</v>
      </c>
      <c r="E73" s="29">
        <v>70.8</v>
      </c>
      <c r="F73" s="29">
        <v>71.5</v>
      </c>
      <c r="G73" s="26"/>
      <c r="H73" s="26"/>
      <c r="I73" s="26"/>
      <c r="J73" s="27"/>
      <c r="K73" s="5"/>
      <c r="L73" s="5"/>
      <c r="M73" s="5"/>
      <c r="N73" s="5"/>
      <c r="O73" s="5"/>
      <c r="P73" s="5"/>
    </row>
    <row r="74" spans="1:16" s="8" customFormat="1" ht="15" customHeight="1">
      <c r="A74" s="28"/>
      <c r="B74" s="134" t="s">
        <v>43</v>
      </c>
      <c r="C74" s="19" t="s">
        <v>43</v>
      </c>
      <c r="D74" s="29">
        <v>71.096925988002852</v>
      </c>
      <c r="E74" s="29">
        <v>70.7</v>
      </c>
      <c r="F74" s="29">
        <v>71.5</v>
      </c>
      <c r="G74" s="26"/>
      <c r="H74" s="26"/>
      <c r="I74" s="26"/>
      <c r="J74" s="27"/>
      <c r="K74" s="5"/>
      <c r="L74" s="5"/>
      <c r="M74" s="5"/>
      <c r="N74" s="5"/>
      <c r="O74" s="5"/>
      <c r="P74" s="5"/>
    </row>
    <row r="75" spans="1:16" s="8" customFormat="1" ht="24" customHeight="1">
      <c r="A75" s="28"/>
      <c r="B75" s="19"/>
      <c r="C75" s="19" t="s">
        <v>44</v>
      </c>
      <c r="D75" s="29">
        <v>71.245020103173317</v>
      </c>
      <c r="E75" s="29">
        <v>70.900000000000006</v>
      </c>
      <c r="F75" s="29">
        <v>71.599999999999994</v>
      </c>
      <c r="G75" s="26"/>
      <c r="H75" s="26"/>
      <c r="I75" s="26"/>
      <c r="J75" s="27"/>
      <c r="K75" s="5"/>
      <c r="L75" s="5"/>
      <c r="M75" s="5"/>
      <c r="N75" s="5"/>
      <c r="O75" s="5"/>
      <c r="P75" s="5"/>
    </row>
    <row r="76" spans="1:16" s="8" customFormat="1" ht="15" customHeight="1">
      <c r="A76" s="28"/>
      <c r="B76" s="19"/>
      <c r="C76" s="19" t="s">
        <v>45</v>
      </c>
      <c r="D76" s="29">
        <v>71.428910721528695</v>
      </c>
      <c r="E76" s="29">
        <v>71.099999999999994</v>
      </c>
      <c r="F76" s="29">
        <v>71.8</v>
      </c>
      <c r="G76" s="26"/>
      <c r="H76" s="26"/>
      <c r="I76" s="26"/>
      <c r="J76" s="27"/>
      <c r="K76" s="5"/>
      <c r="L76" s="5"/>
      <c r="M76" s="5"/>
      <c r="N76" s="5"/>
      <c r="O76" s="5"/>
      <c r="P76" s="5"/>
    </row>
    <row r="77" spans="1:16" s="8" customFormat="1" ht="15" customHeight="1">
      <c r="A77" s="28"/>
      <c r="B77" s="19"/>
      <c r="C77" s="19" t="s">
        <v>46</v>
      </c>
      <c r="D77" s="29">
        <v>71.788402861880883</v>
      </c>
      <c r="E77" s="29">
        <v>71.400000000000006</v>
      </c>
      <c r="F77" s="29">
        <v>72.2</v>
      </c>
      <c r="G77" s="26"/>
      <c r="H77" s="26"/>
      <c r="I77" s="26"/>
      <c r="J77" s="27"/>
      <c r="K77" s="5"/>
      <c r="L77" s="5"/>
      <c r="M77" s="5"/>
      <c r="N77" s="5"/>
      <c r="O77" s="5"/>
      <c r="P77" s="5"/>
    </row>
    <row r="78" spans="1:16" s="8" customFormat="1" ht="15" customHeight="1">
      <c r="A78" s="28"/>
      <c r="B78" s="19"/>
      <c r="C78" s="19" t="s">
        <v>47</v>
      </c>
      <c r="D78" s="29">
        <v>71.829217331531027</v>
      </c>
      <c r="E78" s="29">
        <v>71.400000000000006</v>
      </c>
      <c r="F78" s="29">
        <v>72.2</v>
      </c>
      <c r="G78" s="26"/>
      <c r="H78" s="26"/>
      <c r="I78" s="26"/>
      <c r="J78" s="27"/>
      <c r="K78" s="5"/>
      <c r="L78" s="5"/>
      <c r="M78" s="5"/>
      <c r="N78" s="5"/>
      <c r="O78" s="5"/>
      <c r="P78" s="5"/>
    </row>
    <row r="79" spans="1:16" s="8" customFormat="1" ht="15" customHeight="1">
      <c r="A79" s="28"/>
      <c r="B79" s="19"/>
      <c r="C79" s="19" t="s">
        <v>48</v>
      </c>
      <c r="D79" s="29">
        <v>71.9642987371424</v>
      </c>
      <c r="E79" s="29">
        <v>71.565512748155584</v>
      </c>
      <c r="F79" s="29">
        <v>72.363084726129216</v>
      </c>
      <c r="G79" s="26"/>
      <c r="H79" s="26"/>
      <c r="I79" s="26"/>
      <c r="J79" s="27"/>
      <c r="K79" s="5"/>
      <c r="L79" s="5"/>
      <c r="M79" s="5"/>
      <c r="N79" s="5"/>
      <c r="O79" s="5"/>
      <c r="P79" s="5"/>
    </row>
    <row r="80" spans="1:16" s="8" customFormat="1" ht="24" customHeight="1">
      <c r="A80" s="28"/>
      <c r="B80" s="19"/>
      <c r="C80" s="19" t="s">
        <v>49</v>
      </c>
      <c r="D80" s="29">
        <v>71.943122471122905</v>
      </c>
      <c r="E80" s="29">
        <v>71.541165599337575</v>
      </c>
      <c r="F80" s="29">
        <v>72.345079342908235</v>
      </c>
      <c r="G80" s="26"/>
      <c r="H80" s="26"/>
      <c r="I80" s="26"/>
      <c r="J80" s="27"/>
      <c r="K80" s="5"/>
      <c r="L80" s="5"/>
      <c r="M80" s="5"/>
      <c r="N80" s="5"/>
      <c r="O80" s="5"/>
      <c r="P80" s="5"/>
    </row>
    <row r="81" spans="1:17" s="8" customFormat="1" ht="15" customHeight="1">
      <c r="A81" s="28"/>
      <c r="B81" s="19" t="s">
        <v>50</v>
      </c>
      <c r="C81" s="19" t="s">
        <v>50</v>
      </c>
      <c r="D81" s="29">
        <v>72.410238971536941</v>
      </c>
      <c r="E81" s="29">
        <v>72.014022353788889</v>
      </c>
      <c r="F81" s="29">
        <v>72.806455589284994</v>
      </c>
      <c r="G81" s="26"/>
      <c r="H81" s="26"/>
      <c r="I81" s="26"/>
      <c r="J81" s="27"/>
      <c r="K81" s="5"/>
      <c r="L81" s="5"/>
      <c r="M81" s="5"/>
      <c r="N81" s="5"/>
      <c r="O81" s="5"/>
      <c r="P81" s="5"/>
    </row>
    <row r="82" spans="1:17" s="8" customFormat="1" ht="15" customHeight="1">
      <c r="A82" s="28"/>
      <c r="B82" s="19"/>
      <c r="C82" s="19" t="s">
        <v>51</v>
      </c>
      <c r="D82" s="29">
        <v>72.775254674455937</v>
      </c>
      <c r="E82" s="29">
        <v>72.383856811754725</v>
      </c>
      <c r="F82" s="29">
        <v>73.166652537157148</v>
      </c>
      <c r="G82" s="26"/>
      <c r="H82" s="26"/>
      <c r="I82" s="26"/>
      <c r="J82" s="27"/>
      <c r="K82" s="5"/>
      <c r="L82" s="5"/>
      <c r="M82" s="5"/>
      <c r="N82" s="5"/>
      <c r="O82" s="5"/>
      <c r="P82" s="5"/>
    </row>
    <row r="83" spans="1:17" s="8" customFormat="1" ht="15" customHeight="1">
      <c r="A83" s="28"/>
      <c r="B83" s="19"/>
      <c r="C83" s="19" t="s">
        <v>52</v>
      </c>
      <c r="D83" s="29">
        <v>73.066474514853468</v>
      </c>
      <c r="E83" s="29">
        <v>72.673653245653895</v>
      </c>
      <c r="F83" s="29">
        <v>73.45929578405304</v>
      </c>
      <c r="G83" s="26"/>
      <c r="H83" s="26"/>
      <c r="I83" s="26"/>
      <c r="J83" s="27"/>
      <c r="K83" s="5"/>
      <c r="L83" s="5"/>
      <c r="M83" s="5"/>
      <c r="N83" s="5"/>
      <c r="O83" s="5"/>
      <c r="P83" s="5"/>
    </row>
    <row r="84" spans="1:17" s="8" customFormat="1" ht="15" customHeight="1">
      <c r="A84" s="28"/>
      <c r="B84" s="19"/>
      <c r="C84" s="19" t="s">
        <v>53</v>
      </c>
      <c r="D84" s="29">
        <v>72.835339912301365</v>
      </c>
      <c r="E84" s="29">
        <v>72.441618062253198</v>
      </c>
      <c r="F84" s="29">
        <v>73.229061762349531</v>
      </c>
      <c r="G84" s="26"/>
      <c r="H84" s="26"/>
      <c r="I84" s="26"/>
      <c r="J84" s="27"/>
      <c r="K84" s="5"/>
      <c r="L84" s="5"/>
      <c r="M84" s="5"/>
      <c r="N84" s="5"/>
      <c r="O84" s="5"/>
      <c r="P84" s="5"/>
    </row>
    <row r="85" spans="1:17" s="8" customFormat="1" ht="24" customHeight="1">
      <c r="A85" s="28"/>
      <c r="B85" s="19"/>
      <c r="C85" s="19" t="s">
        <v>54</v>
      </c>
      <c r="D85" s="29">
        <v>73.245266132848755</v>
      </c>
      <c r="E85" s="29">
        <v>72.856793643316564</v>
      </c>
      <c r="F85" s="29">
        <v>73.633738622380946</v>
      </c>
      <c r="G85" s="26"/>
      <c r="H85" s="26"/>
      <c r="I85" s="26"/>
      <c r="J85" s="27"/>
      <c r="K85" s="5"/>
      <c r="L85" s="5"/>
      <c r="M85" s="5"/>
      <c r="N85" s="5"/>
      <c r="O85" s="5"/>
      <c r="P85" s="5"/>
    </row>
    <row r="86" spans="1:17" s="8" customFormat="1" ht="15" customHeight="1">
      <c r="A86" s="28"/>
      <c r="B86" s="19"/>
      <c r="C86" s="19" t="s">
        <v>55</v>
      </c>
      <c r="D86" s="29">
        <v>73.929593328188886</v>
      </c>
      <c r="E86" s="29">
        <v>73.549593508991165</v>
      </c>
      <c r="F86" s="29">
        <v>74.309593147386607</v>
      </c>
      <c r="G86" s="26"/>
      <c r="H86" s="26"/>
      <c r="I86" s="26"/>
      <c r="J86" s="27"/>
      <c r="K86" s="5"/>
      <c r="L86" s="5"/>
      <c r="M86" s="5"/>
      <c r="N86" s="5"/>
      <c r="O86" s="5"/>
      <c r="P86" s="5"/>
    </row>
    <row r="87" spans="1:17" s="8" customFormat="1" ht="15" customHeight="1">
      <c r="A87" s="28"/>
      <c r="B87" s="19"/>
      <c r="C87" s="19" t="s">
        <v>141</v>
      </c>
      <c r="D87" s="29">
        <v>74.49464158408712</v>
      </c>
      <c r="E87" s="29">
        <v>74.11737469647602</v>
      </c>
      <c r="F87" s="29">
        <v>74.87190847169822</v>
      </c>
      <c r="G87" s="26"/>
      <c r="H87" s="26"/>
      <c r="I87" s="26"/>
      <c r="J87" s="27"/>
      <c r="K87" s="5"/>
      <c r="L87" s="5"/>
      <c r="M87" s="5"/>
      <c r="N87" s="5"/>
      <c r="O87" s="5"/>
      <c r="P87" s="5"/>
    </row>
    <row r="88" spans="1:17" s="8" customFormat="1" ht="15" customHeight="1">
      <c r="A88" s="28"/>
      <c r="B88" s="19" t="s">
        <v>164</v>
      </c>
      <c r="C88" s="19" t="s">
        <v>164</v>
      </c>
      <c r="D88" s="29">
        <v>74.750437200761738</v>
      </c>
      <c r="E88" s="29">
        <v>74.368940984353387</v>
      </c>
      <c r="F88" s="29">
        <v>75.131933417170089</v>
      </c>
      <c r="G88" s="26"/>
      <c r="H88" s="26"/>
      <c r="I88" s="26"/>
      <c r="J88" s="27"/>
      <c r="K88" s="5"/>
      <c r="L88" s="5"/>
      <c r="M88" s="5"/>
      <c r="N88" s="5"/>
      <c r="O88" s="5"/>
      <c r="P88" s="5"/>
    </row>
    <row r="89" spans="1:17" s="8" customFormat="1" ht="15" customHeight="1">
      <c r="A89" s="28"/>
      <c r="B89" s="19"/>
      <c r="C89" s="19" t="s">
        <v>165</v>
      </c>
      <c r="D89" s="29">
        <v>74.926502654210054</v>
      </c>
      <c r="E89" s="29">
        <v>74.543319796457851</v>
      </c>
      <c r="F89" s="29">
        <v>75.309685511962257</v>
      </c>
      <c r="G89" s="26"/>
      <c r="H89" s="26"/>
      <c r="I89" s="26"/>
      <c r="J89" s="27"/>
      <c r="K89" s="5"/>
      <c r="L89" s="5"/>
      <c r="M89" s="5"/>
      <c r="N89" s="5"/>
      <c r="O89" s="5"/>
      <c r="P89" s="5"/>
    </row>
    <row r="90" spans="1:17" s="8" customFormat="1" ht="15" customHeight="1">
      <c r="A90" s="28"/>
      <c r="B90" s="19"/>
      <c r="C90" s="134" t="s">
        <v>233</v>
      </c>
      <c r="D90" s="29">
        <v>75.088398005484052</v>
      </c>
      <c r="E90" s="29">
        <v>74.706732768803278</v>
      </c>
      <c r="F90" s="29">
        <v>75.470063242164827</v>
      </c>
      <c r="G90" s="26"/>
      <c r="H90" s="26"/>
      <c r="I90" s="26"/>
      <c r="J90" s="27"/>
      <c r="K90" s="5"/>
      <c r="L90" s="5"/>
      <c r="M90" s="5"/>
      <c r="N90" s="5"/>
      <c r="O90" s="5"/>
      <c r="P90" s="5"/>
    </row>
    <row r="91" spans="1:17" s="8" customFormat="1" ht="15" customHeight="1">
      <c r="A91" s="23"/>
      <c r="B91" s="24"/>
      <c r="C91" s="25"/>
      <c r="D91" s="26"/>
      <c r="E91" s="26"/>
      <c r="F91" s="26"/>
      <c r="G91" s="26"/>
      <c r="H91" s="26"/>
      <c r="I91" s="26"/>
      <c r="J91" s="27"/>
    </row>
    <row r="92" spans="1:17" s="8" customFormat="1" ht="24" customHeight="1">
      <c r="A92" s="28" t="s">
        <v>145</v>
      </c>
      <c r="B92" s="19"/>
      <c r="C92" s="19" t="s">
        <v>39</v>
      </c>
      <c r="D92" s="29">
        <v>70.534441045468427</v>
      </c>
      <c r="E92" s="29">
        <v>70</v>
      </c>
      <c r="F92" s="29">
        <v>71</v>
      </c>
      <c r="G92" s="26"/>
      <c r="H92" s="26"/>
      <c r="I92" s="26"/>
      <c r="J92" s="27"/>
      <c r="L92" s="5"/>
      <c r="M92" s="5"/>
      <c r="N92" s="5"/>
      <c r="O92" s="5"/>
      <c r="P92" s="5"/>
      <c r="Q92" s="5"/>
    </row>
    <row r="93" spans="1:17" s="8" customFormat="1" ht="15" customHeight="1">
      <c r="A93" s="28"/>
      <c r="B93" s="19"/>
      <c r="C93" s="19" t="s">
        <v>40</v>
      </c>
      <c r="D93" s="29">
        <v>70.698150954741493</v>
      </c>
      <c r="E93" s="29">
        <v>70.2</v>
      </c>
      <c r="F93" s="29">
        <v>71.2</v>
      </c>
      <c r="G93" s="26"/>
      <c r="H93" s="26"/>
      <c r="I93" s="26"/>
      <c r="J93" s="27"/>
      <c r="L93" s="5"/>
      <c r="M93" s="5"/>
      <c r="N93" s="5"/>
      <c r="O93" s="5"/>
      <c r="P93" s="5"/>
      <c r="Q93" s="5"/>
    </row>
    <row r="94" spans="1:17" s="8" customFormat="1" ht="15" customHeight="1">
      <c r="A94" s="28"/>
      <c r="B94" s="19"/>
      <c r="C94" s="19" t="s">
        <v>41</v>
      </c>
      <c r="D94" s="29">
        <v>71.400726372458777</v>
      </c>
      <c r="E94" s="29">
        <v>70.900000000000006</v>
      </c>
      <c r="F94" s="29">
        <v>71.900000000000006</v>
      </c>
      <c r="G94" s="26"/>
      <c r="H94" s="26"/>
      <c r="I94" s="26"/>
      <c r="J94" s="27"/>
      <c r="L94" s="5"/>
      <c r="M94" s="5"/>
      <c r="N94" s="5"/>
      <c r="O94" s="5"/>
      <c r="P94" s="5"/>
      <c r="Q94" s="5"/>
    </row>
    <row r="95" spans="1:17" s="8" customFormat="1" ht="15" customHeight="1">
      <c r="A95" s="28"/>
      <c r="B95" s="19"/>
      <c r="C95" s="19" t="s">
        <v>42</v>
      </c>
      <c r="D95" s="29">
        <v>71.520016842015565</v>
      </c>
      <c r="E95" s="29">
        <v>71</v>
      </c>
      <c r="F95" s="29">
        <v>72</v>
      </c>
      <c r="G95" s="26"/>
      <c r="H95" s="26"/>
      <c r="I95" s="26"/>
      <c r="J95" s="27"/>
      <c r="L95" s="5"/>
      <c r="M95" s="5"/>
      <c r="N95" s="5"/>
      <c r="O95" s="5"/>
      <c r="P95" s="5"/>
      <c r="Q95" s="5"/>
    </row>
    <row r="96" spans="1:17" s="8" customFormat="1" ht="15" customHeight="1">
      <c r="A96" s="28"/>
      <c r="B96" s="134" t="s">
        <v>43</v>
      </c>
      <c r="C96" s="19" t="s">
        <v>43</v>
      </c>
      <c r="D96" s="29">
        <v>71.589900687539796</v>
      </c>
      <c r="E96" s="29">
        <v>71.099999999999994</v>
      </c>
      <c r="F96" s="29">
        <v>72.099999999999994</v>
      </c>
      <c r="G96" s="26"/>
      <c r="H96" s="26"/>
      <c r="I96" s="26"/>
      <c r="J96" s="27"/>
      <c r="L96" s="5"/>
      <c r="M96" s="5"/>
      <c r="N96" s="5"/>
      <c r="O96" s="5"/>
      <c r="P96" s="5"/>
      <c r="Q96" s="5"/>
    </row>
    <row r="97" spans="1:17" s="8" customFormat="1" ht="24" customHeight="1">
      <c r="A97" s="28"/>
      <c r="B97" s="19"/>
      <c r="C97" s="19" t="s">
        <v>44</v>
      </c>
      <c r="D97" s="29">
        <v>71.317397923974383</v>
      </c>
      <c r="E97" s="29">
        <v>70.8</v>
      </c>
      <c r="F97" s="29">
        <v>71.8</v>
      </c>
      <c r="G97" s="26"/>
      <c r="H97" s="26"/>
      <c r="I97" s="26"/>
      <c r="J97" s="27"/>
      <c r="L97" s="5"/>
      <c r="M97" s="5"/>
      <c r="N97" s="5"/>
      <c r="O97" s="5"/>
      <c r="P97" s="5"/>
      <c r="Q97" s="5"/>
    </row>
    <row r="98" spans="1:17" s="8" customFormat="1" ht="15" customHeight="1">
      <c r="A98" s="28"/>
      <c r="B98" s="19"/>
      <c r="C98" s="19" t="s">
        <v>45</v>
      </c>
      <c r="D98" s="29">
        <v>70.981468391558181</v>
      </c>
      <c r="E98" s="29">
        <v>70.400000000000006</v>
      </c>
      <c r="F98" s="29">
        <v>71.5</v>
      </c>
      <c r="G98" s="26"/>
      <c r="H98" s="26"/>
      <c r="I98" s="26"/>
      <c r="J98" s="27"/>
      <c r="L98" s="5"/>
      <c r="M98" s="5"/>
      <c r="N98" s="5"/>
      <c r="O98" s="5"/>
      <c r="P98" s="5"/>
      <c r="Q98" s="5"/>
    </row>
    <row r="99" spans="1:17" s="8" customFormat="1" ht="15" customHeight="1">
      <c r="A99" s="28"/>
      <c r="B99" s="19"/>
      <c r="C99" s="19" t="s">
        <v>46</v>
      </c>
      <c r="D99" s="29">
        <v>71.077535712281076</v>
      </c>
      <c r="E99" s="29">
        <v>70.5</v>
      </c>
      <c r="F99" s="29">
        <v>71.599999999999994</v>
      </c>
      <c r="G99" s="26"/>
      <c r="H99" s="26"/>
      <c r="I99" s="26"/>
      <c r="J99" s="27"/>
      <c r="L99" s="5"/>
      <c r="M99" s="5"/>
      <c r="N99" s="5"/>
      <c r="O99" s="5"/>
      <c r="P99" s="5"/>
      <c r="Q99" s="5"/>
    </row>
    <row r="100" spans="1:17" s="8" customFormat="1" ht="15" customHeight="1">
      <c r="A100" s="28"/>
      <c r="B100" s="19"/>
      <c r="C100" s="19" t="s">
        <v>47</v>
      </c>
      <c r="D100" s="29">
        <v>71.686576995469366</v>
      </c>
      <c r="E100" s="29">
        <v>71.099999999999994</v>
      </c>
      <c r="F100" s="29">
        <v>72.2</v>
      </c>
      <c r="G100" s="26"/>
      <c r="H100" s="26"/>
      <c r="I100" s="26"/>
      <c r="J100" s="27"/>
      <c r="L100" s="5"/>
      <c r="M100" s="5"/>
      <c r="N100" s="5"/>
      <c r="O100" s="5"/>
      <c r="P100" s="5"/>
      <c r="Q100" s="5"/>
    </row>
    <row r="101" spans="1:17" s="8" customFormat="1" ht="15" customHeight="1">
      <c r="A101" s="28"/>
      <c r="B101" s="19"/>
      <c r="C101" s="19" t="s">
        <v>48</v>
      </c>
      <c r="D101" s="29">
        <v>71.925852425633764</v>
      </c>
      <c r="E101" s="29">
        <v>71.376066017627309</v>
      </c>
      <c r="F101" s="29">
        <v>72.475638833640218</v>
      </c>
      <c r="G101" s="26"/>
      <c r="H101" s="26"/>
      <c r="I101" s="26"/>
      <c r="J101" s="27"/>
      <c r="L101" s="5"/>
      <c r="M101" s="5"/>
      <c r="N101" s="5"/>
      <c r="O101" s="5"/>
      <c r="P101" s="5"/>
      <c r="Q101" s="5"/>
    </row>
    <row r="102" spans="1:17" s="8" customFormat="1" ht="24" customHeight="1">
      <c r="A102" s="28"/>
      <c r="B102" s="19"/>
      <c r="C102" s="19" t="s">
        <v>49</v>
      </c>
      <c r="D102" s="29">
        <v>71.903974972810531</v>
      </c>
      <c r="E102" s="29">
        <v>71.343891300377734</v>
      </c>
      <c r="F102" s="29">
        <v>72.464058645243327</v>
      </c>
      <c r="G102" s="26"/>
      <c r="H102" s="26"/>
      <c r="I102" s="26"/>
      <c r="J102" s="27"/>
      <c r="L102" s="5"/>
      <c r="M102" s="5"/>
      <c r="N102" s="5"/>
      <c r="O102" s="5"/>
      <c r="P102" s="5"/>
      <c r="Q102" s="5"/>
    </row>
    <row r="103" spans="1:17" s="8" customFormat="1" ht="15" customHeight="1">
      <c r="A103" s="28"/>
      <c r="B103" s="19" t="s">
        <v>50</v>
      </c>
      <c r="C103" s="19" t="s">
        <v>50</v>
      </c>
      <c r="D103" s="29">
        <v>71.848218254350371</v>
      </c>
      <c r="E103" s="29">
        <v>71.276127969569657</v>
      </c>
      <c r="F103" s="29">
        <v>72.420308539131085</v>
      </c>
      <c r="G103" s="26"/>
      <c r="H103" s="26"/>
      <c r="I103" s="26"/>
      <c r="J103" s="27"/>
      <c r="L103" s="5"/>
      <c r="M103" s="5"/>
      <c r="N103" s="5"/>
      <c r="O103" s="5"/>
      <c r="P103" s="5"/>
      <c r="Q103" s="5"/>
    </row>
    <row r="104" spans="1:17" s="8" customFormat="1" ht="15" customHeight="1">
      <c r="A104" s="28"/>
      <c r="B104" s="19"/>
      <c r="C104" s="19" t="s">
        <v>51</v>
      </c>
      <c r="D104" s="29">
        <v>72.641269835499543</v>
      </c>
      <c r="E104" s="29">
        <v>72.10525887444058</v>
      </c>
      <c r="F104" s="29">
        <v>73.177280796558506</v>
      </c>
      <c r="G104" s="26"/>
      <c r="H104" s="26"/>
      <c r="I104" s="26"/>
      <c r="J104" s="27"/>
      <c r="L104" s="5"/>
      <c r="M104" s="5"/>
      <c r="N104" s="5"/>
      <c r="O104" s="5"/>
      <c r="P104" s="5"/>
      <c r="Q104" s="5"/>
    </row>
    <row r="105" spans="1:17" s="8" customFormat="1" ht="15" customHeight="1">
      <c r="A105" s="28"/>
      <c r="B105" s="19"/>
      <c r="C105" s="19" t="s">
        <v>52</v>
      </c>
      <c r="D105" s="29">
        <v>73.434367840207386</v>
      </c>
      <c r="E105" s="29">
        <v>72.921366051057419</v>
      </c>
      <c r="F105" s="29">
        <v>73.947369629357354</v>
      </c>
      <c r="G105" s="26"/>
      <c r="H105" s="26"/>
      <c r="I105" s="26"/>
      <c r="J105" s="27"/>
      <c r="L105" s="5"/>
      <c r="M105" s="5"/>
      <c r="N105" s="5"/>
      <c r="O105" s="5"/>
      <c r="P105" s="5"/>
      <c r="Q105" s="5"/>
    </row>
    <row r="106" spans="1:17" s="8" customFormat="1" ht="15" customHeight="1">
      <c r="A106" s="28"/>
      <c r="B106" s="19"/>
      <c r="C106" s="19" t="s">
        <v>53</v>
      </c>
      <c r="D106" s="29">
        <v>73.747754432783893</v>
      </c>
      <c r="E106" s="29">
        <v>73.229226601090957</v>
      </c>
      <c r="F106" s="29">
        <v>74.266282264476828</v>
      </c>
      <c r="G106" s="26"/>
      <c r="H106" s="26"/>
      <c r="I106" s="26"/>
      <c r="J106" s="27"/>
      <c r="L106" s="5"/>
      <c r="M106" s="5"/>
      <c r="N106" s="5"/>
      <c r="O106" s="5"/>
      <c r="P106" s="5"/>
      <c r="Q106" s="5"/>
    </row>
    <row r="107" spans="1:17" s="8" customFormat="1" ht="24" customHeight="1">
      <c r="A107" s="28"/>
      <c r="B107" s="19"/>
      <c r="C107" s="19" t="s">
        <v>54</v>
      </c>
      <c r="D107" s="29">
        <v>73.74885825864132</v>
      </c>
      <c r="E107" s="29">
        <v>73.198199668236384</v>
      </c>
      <c r="F107" s="29">
        <v>74.299516849046256</v>
      </c>
      <c r="G107" s="26"/>
      <c r="H107" s="26"/>
      <c r="I107" s="26"/>
      <c r="J107" s="27"/>
      <c r="L107" s="5"/>
      <c r="M107" s="5"/>
      <c r="N107" s="5"/>
      <c r="O107" s="5"/>
      <c r="P107" s="5"/>
      <c r="Q107" s="5"/>
    </row>
    <row r="108" spans="1:17" s="8" customFormat="1" ht="15" customHeight="1">
      <c r="A108" s="28"/>
      <c r="B108" s="19"/>
      <c r="C108" s="19" t="s">
        <v>55</v>
      </c>
      <c r="D108" s="29">
        <v>73.834273398206719</v>
      </c>
      <c r="E108" s="29">
        <v>73.265153067210889</v>
      </c>
      <c r="F108" s="29">
        <v>74.403393729202548</v>
      </c>
      <c r="G108" s="26"/>
      <c r="H108" s="26"/>
      <c r="I108" s="26"/>
      <c r="J108" s="27"/>
      <c r="L108" s="5"/>
      <c r="M108" s="5"/>
      <c r="N108" s="5"/>
      <c r="O108" s="5"/>
      <c r="P108" s="5"/>
      <c r="Q108" s="5"/>
    </row>
    <row r="109" spans="1:17" s="8" customFormat="1" ht="15" customHeight="1">
      <c r="A109" s="28"/>
      <c r="B109" s="19"/>
      <c r="C109" s="19" t="s">
        <v>141</v>
      </c>
      <c r="D109" s="29">
        <v>74.002824607074359</v>
      </c>
      <c r="E109" s="29">
        <v>73.435730480797417</v>
      </c>
      <c r="F109" s="29">
        <v>74.569918733351301</v>
      </c>
      <c r="G109" s="26"/>
      <c r="H109" s="26"/>
      <c r="I109" s="26"/>
      <c r="J109" s="27"/>
      <c r="L109" s="5"/>
      <c r="M109" s="5"/>
      <c r="N109" s="5"/>
      <c r="O109" s="5"/>
      <c r="P109" s="5"/>
      <c r="Q109" s="5"/>
    </row>
    <row r="110" spans="1:17" s="8" customFormat="1" ht="15" customHeight="1">
      <c r="A110" s="28"/>
      <c r="B110" s="19" t="s">
        <v>164</v>
      </c>
      <c r="C110" s="19" t="s">
        <v>164</v>
      </c>
      <c r="D110" s="29">
        <v>74.766173315927873</v>
      </c>
      <c r="E110" s="29">
        <v>74.223594062270806</v>
      </c>
      <c r="F110" s="29">
        <v>75.308752569584939</v>
      </c>
      <c r="G110" s="26"/>
      <c r="H110" s="26"/>
      <c r="I110" s="26"/>
      <c r="J110" s="27"/>
      <c r="L110" s="5"/>
      <c r="M110" s="5"/>
      <c r="N110" s="5"/>
      <c r="O110" s="5"/>
      <c r="P110" s="5"/>
      <c r="Q110" s="5"/>
    </row>
    <row r="111" spans="1:17" s="8" customFormat="1" ht="15" customHeight="1">
      <c r="A111" s="28"/>
      <c r="B111" s="19"/>
      <c r="C111" s="19" t="s">
        <v>165</v>
      </c>
      <c r="D111" s="29">
        <v>75.2561099405806</v>
      </c>
      <c r="E111" s="29">
        <v>74.719784975942659</v>
      </c>
      <c r="F111" s="29">
        <v>75.792434905218542</v>
      </c>
      <c r="G111" s="26"/>
      <c r="H111" s="26"/>
      <c r="I111" s="26"/>
      <c r="J111" s="27"/>
      <c r="L111" s="5"/>
      <c r="M111" s="5"/>
      <c r="N111" s="5"/>
      <c r="O111" s="5"/>
      <c r="P111" s="5"/>
      <c r="Q111" s="5"/>
    </row>
    <row r="112" spans="1:17" s="8" customFormat="1" ht="15" customHeight="1">
      <c r="A112" s="28"/>
      <c r="B112" s="19"/>
      <c r="C112" s="134" t="s">
        <v>233</v>
      </c>
      <c r="D112" s="29">
        <v>75.723143871380984</v>
      </c>
      <c r="E112" s="29">
        <v>75.191502005371916</v>
      </c>
      <c r="F112" s="29">
        <v>76.254785737390051</v>
      </c>
      <c r="G112" s="26"/>
      <c r="H112" s="26"/>
      <c r="I112" s="26"/>
      <c r="J112" s="27"/>
      <c r="L112" s="5"/>
      <c r="M112" s="5"/>
      <c r="N112" s="5"/>
      <c r="O112" s="5"/>
      <c r="P112" s="5"/>
      <c r="Q112" s="5"/>
    </row>
    <row r="113" spans="1:10" s="8" customFormat="1" ht="15" customHeight="1">
      <c r="A113" s="23"/>
      <c r="B113" s="24"/>
      <c r="C113" s="25"/>
      <c r="D113" s="26"/>
      <c r="E113" s="26"/>
      <c r="F113" s="26"/>
      <c r="G113" s="26"/>
      <c r="H113" s="26"/>
      <c r="I113" s="26"/>
      <c r="J113" s="27"/>
    </row>
    <row r="114" spans="1:10" s="8" customFormat="1" ht="24" customHeight="1">
      <c r="A114" s="6" t="s">
        <v>98</v>
      </c>
      <c r="B114" s="19"/>
      <c r="C114" s="19" t="s">
        <v>39</v>
      </c>
      <c r="D114" s="30">
        <v>70.627437114871668</v>
      </c>
      <c r="E114" s="30">
        <v>69.3</v>
      </c>
      <c r="F114" s="30">
        <v>71.900000000000006</v>
      </c>
      <c r="G114" s="26"/>
      <c r="H114" s="26"/>
      <c r="I114" s="26"/>
      <c r="J114" s="27"/>
    </row>
    <row r="115" spans="1:10" s="8" customFormat="1" ht="15" customHeight="1">
      <c r="A115" s="6"/>
      <c r="B115" s="19"/>
      <c r="C115" s="19" t="s">
        <v>40</v>
      </c>
      <c r="D115" s="30">
        <v>71.302882406583109</v>
      </c>
      <c r="E115" s="30">
        <v>70</v>
      </c>
      <c r="F115" s="30">
        <v>72.599999999999994</v>
      </c>
      <c r="G115" s="26"/>
      <c r="H115" s="26"/>
      <c r="I115" s="26"/>
      <c r="J115" s="27"/>
    </row>
    <row r="116" spans="1:10" s="8" customFormat="1" ht="15" customHeight="1">
      <c r="A116" s="6"/>
      <c r="B116" s="19"/>
      <c r="C116" s="19" t="s">
        <v>41</v>
      </c>
      <c r="D116" s="30">
        <v>71.319978525509171</v>
      </c>
      <c r="E116" s="30">
        <v>70</v>
      </c>
      <c r="F116" s="30">
        <v>72.599999999999994</v>
      </c>
      <c r="G116" s="26"/>
      <c r="H116" s="26"/>
      <c r="I116" s="26"/>
      <c r="J116" s="27"/>
    </row>
    <row r="117" spans="1:10" s="8" customFormat="1" ht="15" customHeight="1">
      <c r="A117" s="6"/>
      <c r="B117" s="19"/>
      <c r="C117" s="19" t="s">
        <v>42</v>
      </c>
      <c r="D117" s="30">
        <v>70.990294311357573</v>
      </c>
      <c r="E117" s="30">
        <v>69.599999999999994</v>
      </c>
      <c r="F117" s="30">
        <v>72.3</v>
      </c>
      <c r="G117" s="26"/>
      <c r="H117" s="26"/>
      <c r="I117" s="26"/>
      <c r="J117" s="27"/>
    </row>
    <row r="118" spans="1:10" s="8" customFormat="1" ht="15" customHeight="1">
      <c r="A118" s="6"/>
      <c r="B118" s="19" t="s">
        <v>43</v>
      </c>
      <c r="C118" s="19" t="s">
        <v>43</v>
      </c>
      <c r="D118" s="30">
        <v>70.394856876791096</v>
      </c>
      <c r="E118" s="30">
        <v>69</v>
      </c>
      <c r="F118" s="30">
        <v>71.8</v>
      </c>
      <c r="G118" s="26"/>
      <c r="H118" s="26"/>
      <c r="I118" s="26"/>
      <c r="J118" s="27"/>
    </row>
    <row r="119" spans="1:10" s="8" customFormat="1" ht="24" customHeight="1">
      <c r="A119" s="6"/>
      <c r="B119" s="19"/>
      <c r="C119" s="19" t="s">
        <v>44</v>
      </c>
      <c r="D119" s="30">
        <v>70.444093414435301</v>
      </c>
      <c r="E119" s="30">
        <v>69</v>
      </c>
      <c r="F119" s="30">
        <v>71.900000000000006</v>
      </c>
      <c r="G119" s="26"/>
      <c r="H119" s="26"/>
      <c r="I119" s="26"/>
      <c r="J119" s="27"/>
    </row>
    <row r="120" spans="1:10" s="8" customFormat="1" ht="15" customHeight="1">
      <c r="A120" s="6"/>
      <c r="B120" s="19"/>
      <c r="C120" s="19" t="s">
        <v>45</v>
      </c>
      <c r="D120" s="30">
        <v>70.911487258337203</v>
      </c>
      <c r="E120" s="30">
        <v>69.5</v>
      </c>
      <c r="F120" s="30">
        <v>72.400000000000006</v>
      </c>
      <c r="G120" s="26"/>
      <c r="H120" s="26"/>
      <c r="I120" s="26"/>
      <c r="J120" s="27"/>
    </row>
    <row r="121" spans="1:10" s="8" customFormat="1" ht="15" customHeight="1">
      <c r="A121" s="6"/>
      <c r="B121" s="19"/>
      <c r="C121" s="19" t="s">
        <v>46</v>
      </c>
      <c r="D121" s="30">
        <v>71.733804151597894</v>
      </c>
      <c r="E121" s="30">
        <v>70.400000000000006</v>
      </c>
      <c r="F121" s="30">
        <v>73.099999999999994</v>
      </c>
      <c r="G121" s="26"/>
      <c r="H121" s="26"/>
      <c r="I121" s="26"/>
      <c r="J121" s="27"/>
    </row>
    <row r="122" spans="1:10" s="8" customFormat="1" ht="15" customHeight="1">
      <c r="A122" s="6"/>
      <c r="B122" s="19"/>
      <c r="C122" s="19" t="s">
        <v>47</v>
      </c>
      <c r="D122" s="30">
        <v>72.257508498014232</v>
      </c>
      <c r="E122" s="30">
        <v>70.900000000000006</v>
      </c>
      <c r="F122" s="30">
        <v>73.599999999999994</v>
      </c>
      <c r="G122" s="26"/>
      <c r="H122" s="26"/>
      <c r="I122" s="26"/>
      <c r="J122" s="27"/>
    </row>
    <row r="123" spans="1:10" s="8" customFormat="1" ht="15" customHeight="1">
      <c r="A123" s="6"/>
      <c r="B123" s="19"/>
      <c r="C123" s="19" t="s">
        <v>48</v>
      </c>
      <c r="D123" s="30">
        <v>72.350497752501511</v>
      </c>
      <c r="E123" s="30">
        <v>71.040303508005877</v>
      </c>
      <c r="F123" s="30">
        <v>73.660691996997144</v>
      </c>
      <c r="G123" s="26"/>
      <c r="H123" s="26"/>
      <c r="I123" s="26"/>
      <c r="J123" s="27"/>
    </row>
    <row r="124" spans="1:10" s="8" customFormat="1" ht="24" customHeight="1">
      <c r="A124" s="6"/>
      <c r="B124" s="19"/>
      <c r="C124" s="19" t="s">
        <v>49</v>
      </c>
      <c r="D124" s="30">
        <v>71.73837583078155</v>
      </c>
      <c r="E124" s="30">
        <v>70.328512324991905</v>
      </c>
      <c r="F124" s="30">
        <v>73.148239336571194</v>
      </c>
      <c r="G124" s="26"/>
      <c r="H124" s="26"/>
      <c r="I124" s="26"/>
      <c r="J124" s="27"/>
    </row>
    <row r="125" spans="1:10" s="8" customFormat="1" ht="15" customHeight="1">
      <c r="A125" s="6"/>
      <c r="B125" s="19" t="s">
        <v>50</v>
      </c>
      <c r="C125" s="19" t="s">
        <v>50</v>
      </c>
      <c r="D125" s="30">
        <v>72.381411996584873</v>
      </c>
      <c r="E125" s="30">
        <v>71.08475709128237</v>
      </c>
      <c r="F125" s="30">
        <v>73.678066901887377</v>
      </c>
      <c r="G125" s="26"/>
      <c r="H125" s="26"/>
      <c r="I125" s="26"/>
      <c r="J125" s="27"/>
    </row>
    <row r="126" spans="1:10" s="8" customFormat="1" ht="15" customHeight="1">
      <c r="A126" s="6"/>
      <c r="B126" s="19"/>
      <c r="C126" s="19" t="s">
        <v>51</v>
      </c>
      <c r="D126" s="30">
        <v>72.306432199249002</v>
      </c>
      <c r="E126" s="30">
        <v>70.91797280476068</v>
      </c>
      <c r="F126" s="30">
        <v>73.694891593737324</v>
      </c>
      <c r="G126" s="26"/>
      <c r="H126" s="26"/>
      <c r="I126" s="26"/>
      <c r="J126" s="27"/>
    </row>
    <row r="127" spans="1:10" s="8" customFormat="1" ht="15" customHeight="1">
      <c r="A127" s="6"/>
      <c r="B127" s="19"/>
      <c r="C127" s="19" t="s">
        <v>52</v>
      </c>
      <c r="D127" s="30">
        <v>73.245532308004996</v>
      </c>
      <c r="E127" s="30">
        <v>71.776240247517933</v>
      </c>
      <c r="F127" s="30">
        <v>74.71482436849206</v>
      </c>
      <c r="G127" s="26"/>
      <c r="H127" s="26"/>
      <c r="I127" s="26"/>
      <c r="J127" s="27"/>
    </row>
    <row r="128" spans="1:10" s="8" customFormat="1" ht="15" customHeight="1">
      <c r="A128" s="6"/>
      <c r="B128" s="19"/>
      <c r="C128" s="19" t="s">
        <v>53</v>
      </c>
      <c r="D128" s="30">
        <v>73.240032595516169</v>
      </c>
      <c r="E128" s="30">
        <v>71.691326287680027</v>
      </c>
      <c r="F128" s="30">
        <v>74.788738903352311</v>
      </c>
      <c r="G128" s="26"/>
      <c r="H128" s="26"/>
      <c r="I128" s="26"/>
      <c r="J128" s="27"/>
    </row>
    <row r="129" spans="1:10" s="8" customFormat="1" ht="24" customHeight="1">
      <c r="A129" s="6"/>
      <c r="B129" s="19"/>
      <c r="C129" s="19" t="s">
        <v>54</v>
      </c>
      <c r="D129" s="30">
        <v>73.86830763748786</v>
      </c>
      <c r="E129" s="30">
        <v>72.374240967458036</v>
      </c>
      <c r="F129" s="30">
        <v>75.362374307517683</v>
      </c>
      <c r="G129" s="26"/>
      <c r="H129" s="26"/>
      <c r="I129" s="26"/>
      <c r="J129" s="27"/>
    </row>
    <row r="130" spans="1:10" s="8" customFormat="1" ht="15" customHeight="1">
      <c r="A130" s="6"/>
      <c r="B130" s="19"/>
      <c r="C130" s="19" t="s">
        <v>55</v>
      </c>
      <c r="D130" s="30">
        <v>73.929017630294197</v>
      </c>
      <c r="E130" s="30">
        <v>72.533286683966637</v>
      </c>
      <c r="F130" s="30">
        <v>75.324748576621758</v>
      </c>
      <c r="G130" s="26"/>
      <c r="H130" s="26"/>
      <c r="I130" s="26"/>
      <c r="J130" s="27"/>
    </row>
    <row r="131" spans="1:10" s="8" customFormat="1" ht="15" customHeight="1">
      <c r="A131" s="6"/>
      <c r="B131" s="19"/>
      <c r="C131" s="19" t="s">
        <v>141</v>
      </c>
      <c r="D131" s="30">
        <v>74.522367447667463</v>
      </c>
      <c r="E131" s="30">
        <v>73.190808226101836</v>
      </c>
      <c r="F131" s="30">
        <v>75.85392666923309</v>
      </c>
      <c r="G131" s="26"/>
      <c r="H131" s="26"/>
      <c r="I131" s="26"/>
      <c r="J131" s="27"/>
    </row>
    <row r="132" spans="1:10" s="8" customFormat="1" ht="15" customHeight="1">
      <c r="A132" s="6"/>
      <c r="B132" s="19" t="s">
        <v>164</v>
      </c>
      <c r="C132" s="19" t="s">
        <v>164</v>
      </c>
      <c r="D132" s="30">
        <v>75.667453871797861</v>
      </c>
      <c r="E132" s="30">
        <v>74.408355038599225</v>
      </c>
      <c r="F132" s="30">
        <v>76.926552704996496</v>
      </c>
      <c r="G132" s="26"/>
      <c r="H132" s="26"/>
      <c r="I132" s="26"/>
      <c r="J132" s="27"/>
    </row>
    <row r="133" spans="1:10" s="8" customFormat="1" ht="15" customHeight="1">
      <c r="A133" s="6"/>
      <c r="B133" s="19"/>
      <c r="C133" s="19" t="s">
        <v>165</v>
      </c>
      <c r="D133" s="30">
        <v>76.365136098782259</v>
      </c>
      <c r="E133" s="30">
        <v>75.190089835056639</v>
      </c>
      <c r="F133" s="30">
        <v>77.540182362507878</v>
      </c>
      <c r="G133" s="26"/>
      <c r="H133" s="26"/>
      <c r="I133" s="26"/>
      <c r="J133" s="27"/>
    </row>
    <row r="134" spans="1:10" s="8" customFormat="1" ht="15" customHeight="1">
      <c r="A134" s="6"/>
      <c r="B134" s="19"/>
      <c r="C134" s="134" t="s">
        <v>233</v>
      </c>
      <c r="D134" s="30">
        <v>77.171999143084975</v>
      </c>
      <c r="E134" s="30">
        <v>76.014014589992513</v>
      </c>
      <c r="F134" s="30">
        <v>78.329983696177436</v>
      </c>
      <c r="G134" s="26"/>
      <c r="H134" s="26"/>
      <c r="I134" s="26"/>
      <c r="J134" s="27"/>
    </row>
    <row r="135" spans="1:10" s="8" customFormat="1" ht="15" customHeight="1">
      <c r="A135" s="23"/>
      <c r="B135" s="24"/>
      <c r="C135" s="25"/>
      <c r="D135" s="26"/>
      <c r="E135" s="26"/>
      <c r="F135" s="26"/>
      <c r="G135" s="26"/>
      <c r="H135" s="26"/>
      <c r="I135" s="26"/>
      <c r="J135" s="27"/>
    </row>
    <row r="136" spans="1:10" s="8" customFormat="1" ht="24" customHeight="1">
      <c r="A136" s="6" t="s">
        <v>92</v>
      </c>
      <c r="B136" s="19"/>
      <c r="C136" s="19" t="s">
        <v>39</v>
      </c>
      <c r="D136" s="30">
        <v>71.091140540496525</v>
      </c>
      <c r="E136" s="30">
        <v>70.5</v>
      </c>
      <c r="F136" s="30">
        <v>71.599999999999994</v>
      </c>
      <c r="G136" s="26"/>
      <c r="H136" s="26"/>
      <c r="I136" s="26"/>
      <c r="J136" s="27"/>
    </row>
    <row r="137" spans="1:10" s="8" customFormat="1" ht="15" customHeight="1">
      <c r="A137" s="6"/>
      <c r="B137" s="19"/>
      <c r="C137" s="19" t="s">
        <v>40</v>
      </c>
      <c r="D137" s="30">
        <v>70.915644956205924</v>
      </c>
      <c r="E137" s="30">
        <v>70.3</v>
      </c>
      <c r="F137" s="30">
        <v>71.5</v>
      </c>
      <c r="G137" s="26"/>
      <c r="H137" s="26"/>
      <c r="I137" s="26"/>
      <c r="J137" s="27"/>
    </row>
    <row r="138" spans="1:10" s="8" customFormat="1" ht="15" customHeight="1">
      <c r="A138" s="6"/>
      <c r="B138" s="19"/>
      <c r="C138" s="19" t="s">
        <v>41</v>
      </c>
      <c r="D138" s="30">
        <v>71.058510949338469</v>
      </c>
      <c r="E138" s="30">
        <v>70.5</v>
      </c>
      <c r="F138" s="30">
        <v>71.7</v>
      </c>
      <c r="G138" s="26"/>
      <c r="H138" s="26"/>
      <c r="I138" s="26"/>
      <c r="J138" s="27"/>
    </row>
    <row r="139" spans="1:10" s="8" customFormat="1" ht="15" customHeight="1">
      <c r="A139" s="6"/>
      <c r="B139" s="19"/>
      <c r="C139" s="19" t="s">
        <v>42</v>
      </c>
      <c r="D139" s="30">
        <v>71.309707211930231</v>
      </c>
      <c r="E139" s="30">
        <v>70.7</v>
      </c>
      <c r="F139" s="30">
        <v>71.900000000000006</v>
      </c>
      <c r="G139" s="26"/>
      <c r="H139" s="26"/>
      <c r="I139" s="26"/>
      <c r="J139" s="27"/>
    </row>
    <row r="140" spans="1:10" s="8" customFormat="1" ht="15" customHeight="1">
      <c r="A140" s="6"/>
      <c r="B140" s="19" t="s">
        <v>43</v>
      </c>
      <c r="C140" s="19" t="s">
        <v>43</v>
      </c>
      <c r="D140" s="30">
        <v>71.514668725634991</v>
      </c>
      <c r="E140" s="30">
        <v>70.900000000000006</v>
      </c>
      <c r="F140" s="30">
        <v>72.099999999999994</v>
      </c>
      <c r="G140" s="26"/>
      <c r="H140" s="26"/>
      <c r="I140" s="26"/>
      <c r="J140" s="27"/>
    </row>
    <row r="141" spans="1:10" s="8" customFormat="1" ht="24" customHeight="1">
      <c r="A141" s="6"/>
      <c r="B141" s="19"/>
      <c r="C141" s="19" t="s">
        <v>44</v>
      </c>
      <c r="D141" s="30">
        <v>71.709730487278563</v>
      </c>
      <c r="E141" s="30">
        <v>71.099999999999994</v>
      </c>
      <c r="F141" s="30">
        <v>72.3</v>
      </c>
      <c r="G141" s="26"/>
      <c r="H141" s="26"/>
      <c r="I141" s="26"/>
      <c r="J141" s="27"/>
    </row>
    <row r="142" spans="1:10" s="8" customFormat="1" ht="15" customHeight="1">
      <c r="A142" s="6"/>
      <c r="B142" s="19"/>
      <c r="C142" s="19" t="s">
        <v>45</v>
      </c>
      <c r="D142" s="30">
        <v>71.691780880894115</v>
      </c>
      <c r="E142" s="30">
        <v>71.099999999999994</v>
      </c>
      <c r="F142" s="30">
        <v>72.3</v>
      </c>
      <c r="G142" s="26"/>
      <c r="H142" s="26"/>
      <c r="I142" s="26"/>
      <c r="J142" s="27"/>
    </row>
    <row r="143" spans="1:10" s="8" customFormat="1" ht="15" customHeight="1">
      <c r="A143" s="6"/>
      <c r="B143" s="19"/>
      <c r="C143" s="19" t="s">
        <v>46</v>
      </c>
      <c r="D143" s="30">
        <v>71.861399372237031</v>
      </c>
      <c r="E143" s="30">
        <v>71.3</v>
      </c>
      <c r="F143" s="30">
        <v>72.5</v>
      </c>
      <c r="G143" s="26"/>
      <c r="H143" s="26"/>
      <c r="I143" s="26"/>
      <c r="J143" s="27"/>
    </row>
    <row r="144" spans="1:10" s="8" customFormat="1" ht="15" customHeight="1">
      <c r="A144" s="6"/>
      <c r="B144" s="19"/>
      <c r="C144" s="19" t="s">
        <v>47</v>
      </c>
      <c r="D144" s="30">
        <v>71.753243931828862</v>
      </c>
      <c r="E144" s="30">
        <v>71.099999999999994</v>
      </c>
      <c r="F144" s="30">
        <v>72.400000000000006</v>
      </c>
      <c r="G144" s="26"/>
      <c r="H144" s="26"/>
      <c r="I144" s="26"/>
      <c r="J144" s="27"/>
    </row>
    <row r="145" spans="1:10" s="8" customFormat="1" ht="15" customHeight="1">
      <c r="A145" s="6"/>
      <c r="B145" s="19"/>
      <c r="C145" s="19" t="s">
        <v>48</v>
      </c>
      <c r="D145" s="30">
        <v>72.039127954569224</v>
      </c>
      <c r="E145" s="30">
        <v>71.40708877852876</v>
      </c>
      <c r="F145" s="30">
        <v>72.671167130609689</v>
      </c>
      <c r="G145" s="26"/>
      <c r="H145" s="26"/>
      <c r="I145" s="26"/>
      <c r="J145" s="27"/>
    </row>
    <row r="146" spans="1:10" s="8" customFormat="1" ht="24" customHeight="1">
      <c r="A146" s="6"/>
      <c r="B146" s="19"/>
      <c r="C146" s="19" t="s">
        <v>49</v>
      </c>
      <c r="D146" s="30">
        <v>71.949538879244358</v>
      </c>
      <c r="E146" s="30">
        <v>71.314553827875855</v>
      </c>
      <c r="F146" s="30">
        <v>72.58452393061286</v>
      </c>
      <c r="G146" s="26"/>
      <c r="H146" s="26"/>
      <c r="I146" s="26"/>
      <c r="J146" s="27"/>
    </row>
    <row r="147" spans="1:10" s="8" customFormat="1" ht="15" customHeight="1">
      <c r="A147" s="6"/>
      <c r="B147" s="19" t="s">
        <v>50</v>
      </c>
      <c r="C147" s="19" t="s">
        <v>50</v>
      </c>
      <c r="D147" s="30">
        <v>72.405439543462407</v>
      </c>
      <c r="E147" s="30">
        <v>71.790719750161585</v>
      </c>
      <c r="F147" s="30">
        <v>73.020159336763228</v>
      </c>
      <c r="G147" s="26"/>
      <c r="H147" s="26"/>
      <c r="I147" s="26"/>
      <c r="J147" s="27"/>
    </row>
    <row r="148" spans="1:10" s="8" customFormat="1" ht="15" customHeight="1">
      <c r="A148" s="6"/>
      <c r="B148" s="19"/>
      <c r="C148" s="19" t="s">
        <v>51</v>
      </c>
      <c r="D148" s="30">
        <v>72.917103772398548</v>
      </c>
      <c r="E148" s="30">
        <v>72.309282771865867</v>
      </c>
      <c r="F148" s="30">
        <v>73.524924772931229</v>
      </c>
      <c r="G148" s="26"/>
      <c r="H148" s="26"/>
      <c r="I148" s="26"/>
      <c r="J148" s="27"/>
    </row>
    <row r="149" spans="1:10" s="8" customFormat="1" ht="15" customHeight="1">
      <c r="A149" s="6"/>
      <c r="B149" s="19"/>
      <c r="C149" s="19" t="s">
        <v>52</v>
      </c>
      <c r="D149" s="30">
        <v>73.522851800849807</v>
      </c>
      <c r="E149" s="30">
        <v>72.90175271877429</v>
      </c>
      <c r="F149" s="30">
        <v>74.143950882925324</v>
      </c>
      <c r="G149" s="26"/>
      <c r="H149" s="26"/>
      <c r="I149" s="26"/>
      <c r="J149" s="27"/>
    </row>
    <row r="150" spans="1:10" s="8" customFormat="1" ht="15" customHeight="1">
      <c r="A150" s="6"/>
      <c r="B150" s="19"/>
      <c r="C150" s="19" t="s">
        <v>53</v>
      </c>
      <c r="D150" s="30">
        <v>73.66007370949049</v>
      </c>
      <c r="E150" s="30">
        <v>73.017593094042127</v>
      </c>
      <c r="F150" s="30">
        <v>74.302554324938853</v>
      </c>
      <c r="G150" s="30"/>
      <c r="H150" s="26"/>
      <c r="I150" s="26"/>
      <c r="J150" s="27"/>
    </row>
    <row r="151" spans="1:10" s="8" customFormat="1" ht="24" customHeight="1">
      <c r="A151" s="6"/>
      <c r="B151" s="19"/>
      <c r="C151" s="19" t="s">
        <v>54</v>
      </c>
      <c r="D151" s="30">
        <v>73.639151344027752</v>
      </c>
      <c r="E151" s="30">
        <v>72.98516093782996</v>
      </c>
      <c r="F151" s="30">
        <v>74.293141750225544</v>
      </c>
      <c r="G151" s="26"/>
      <c r="H151" s="26"/>
      <c r="I151" s="26"/>
      <c r="J151" s="27"/>
    </row>
    <row r="152" spans="1:10" s="8" customFormat="1" ht="15" customHeight="1">
      <c r="A152" s="6"/>
      <c r="B152" s="19"/>
      <c r="C152" s="19" t="s">
        <v>55</v>
      </c>
      <c r="D152" s="30">
        <v>73.607472258496884</v>
      </c>
      <c r="E152" s="30">
        <v>72.963257258623671</v>
      </c>
      <c r="F152" s="30">
        <v>74.251687258370097</v>
      </c>
      <c r="G152" s="26"/>
      <c r="H152" s="26"/>
      <c r="I152" s="26"/>
      <c r="J152" s="27"/>
    </row>
    <row r="153" spans="1:10" s="8" customFormat="1" ht="15" customHeight="1">
      <c r="A153" s="6"/>
      <c r="B153" s="19"/>
      <c r="C153" s="19" t="s">
        <v>141</v>
      </c>
      <c r="D153" s="30">
        <v>73.711931873584845</v>
      </c>
      <c r="E153" s="30">
        <v>73.062913319573767</v>
      </c>
      <c r="F153" s="30">
        <v>74.360950427595924</v>
      </c>
      <c r="G153" s="26"/>
      <c r="H153" s="26"/>
      <c r="I153" s="26"/>
      <c r="J153" s="27"/>
    </row>
    <row r="154" spans="1:10" s="8" customFormat="1" ht="15" customHeight="1">
      <c r="A154" s="6"/>
      <c r="B154" s="19" t="s">
        <v>164</v>
      </c>
      <c r="C154" s="19" t="s">
        <v>164</v>
      </c>
      <c r="D154" s="30">
        <v>74.023643412965868</v>
      </c>
      <c r="E154" s="30">
        <v>73.382554785899515</v>
      </c>
      <c r="F154" s="30">
        <v>74.66473204003222</v>
      </c>
      <c r="G154" s="26"/>
      <c r="H154" s="26"/>
      <c r="I154" s="26"/>
      <c r="J154" s="27"/>
    </row>
    <row r="155" spans="1:10" s="8" customFormat="1" ht="15" customHeight="1">
      <c r="A155" s="6"/>
      <c r="B155" s="19"/>
      <c r="C155" s="19" t="s">
        <v>165</v>
      </c>
      <c r="D155" s="30">
        <v>74.338703076909098</v>
      </c>
      <c r="E155" s="30">
        <v>73.705178369560954</v>
      </c>
      <c r="F155" s="30">
        <v>74.972227784257242</v>
      </c>
      <c r="G155" s="26"/>
      <c r="H155" s="26"/>
      <c r="I155" s="26"/>
      <c r="J155" s="27"/>
    </row>
    <row r="156" spans="1:10" s="8" customFormat="1" ht="15" customHeight="1">
      <c r="A156" s="6"/>
      <c r="B156" s="19"/>
      <c r="C156" s="134" t="s">
        <v>233</v>
      </c>
      <c r="D156" s="30">
        <v>75.108952207398261</v>
      </c>
      <c r="E156" s="30">
        <v>74.494119436945709</v>
      </c>
      <c r="F156" s="30">
        <v>75.723784977850812</v>
      </c>
      <c r="G156" s="26"/>
      <c r="H156" s="26"/>
      <c r="I156" s="26"/>
      <c r="J156" s="27"/>
    </row>
    <row r="157" spans="1:10" s="8" customFormat="1" ht="15" customHeight="1">
      <c r="A157" s="23"/>
      <c r="B157" s="24"/>
      <c r="C157" s="25"/>
      <c r="D157" s="26"/>
      <c r="E157" s="26"/>
      <c r="F157" s="26"/>
      <c r="G157" s="26"/>
      <c r="H157" s="26"/>
      <c r="I157" s="26"/>
      <c r="J157" s="27"/>
    </row>
    <row r="158" spans="1:10" s="8" customFormat="1" ht="24" customHeight="1">
      <c r="A158" s="28" t="s">
        <v>106</v>
      </c>
      <c r="B158" s="19"/>
      <c r="C158" s="19" t="s">
        <v>39</v>
      </c>
      <c r="D158" s="29">
        <v>71.115952209743909</v>
      </c>
      <c r="E158" s="29">
        <v>70.5</v>
      </c>
      <c r="F158" s="29">
        <v>71.7</v>
      </c>
      <c r="G158" s="26"/>
      <c r="H158" s="26"/>
      <c r="I158" s="26"/>
      <c r="J158" s="27"/>
    </row>
    <row r="159" spans="1:10" s="8" customFormat="1" ht="15" customHeight="1">
      <c r="A159" s="28"/>
      <c r="B159" s="19"/>
      <c r="C159" s="19" t="s">
        <v>40</v>
      </c>
      <c r="D159" s="29">
        <v>71.562912096568212</v>
      </c>
      <c r="E159" s="29">
        <v>71</v>
      </c>
      <c r="F159" s="29">
        <v>72.099999999999994</v>
      </c>
      <c r="G159" s="26"/>
      <c r="H159" s="26"/>
      <c r="I159" s="26"/>
      <c r="J159" s="27"/>
    </row>
    <row r="160" spans="1:10" s="8" customFormat="1" ht="15" customHeight="1">
      <c r="A160" s="28"/>
      <c r="B160" s="19"/>
      <c r="C160" s="19" t="s">
        <v>41</v>
      </c>
      <c r="D160" s="29">
        <v>71.612288245903628</v>
      </c>
      <c r="E160" s="29">
        <v>71</v>
      </c>
      <c r="F160" s="29">
        <v>72.2</v>
      </c>
      <c r="G160" s="26"/>
      <c r="H160" s="26"/>
      <c r="I160" s="26"/>
      <c r="J160" s="27"/>
    </row>
    <row r="161" spans="1:10" s="8" customFormat="1" ht="15" customHeight="1">
      <c r="A161" s="28"/>
      <c r="B161" s="19"/>
      <c r="C161" s="19" t="s">
        <v>42</v>
      </c>
      <c r="D161" s="29">
        <v>71.866144147039037</v>
      </c>
      <c r="E161" s="29">
        <v>71.3</v>
      </c>
      <c r="F161" s="29">
        <v>72.5</v>
      </c>
      <c r="G161" s="26"/>
      <c r="H161" s="26"/>
      <c r="I161" s="26"/>
      <c r="J161" s="27"/>
    </row>
    <row r="162" spans="1:10" s="8" customFormat="1" ht="15" customHeight="1">
      <c r="A162" s="28"/>
      <c r="B162" s="19" t="s">
        <v>43</v>
      </c>
      <c r="C162" s="19" t="s">
        <v>43</v>
      </c>
      <c r="D162" s="29">
        <v>71.804740078778948</v>
      </c>
      <c r="E162" s="29">
        <v>71.2</v>
      </c>
      <c r="F162" s="29">
        <v>72.400000000000006</v>
      </c>
      <c r="G162" s="26"/>
      <c r="H162" s="26"/>
      <c r="I162" s="26"/>
      <c r="J162" s="27"/>
    </row>
    <row r="163" spans="1:10" s="8" customFormat="1" ht="24" customHeight="1">
      <c r="A163" s="28"/>
      <c r="B163" s="19"/>
      <c r="C163" s="19" t="s">
        <v>44</v>
      </c>
      <c r="D163" s="29">
        <v>71.966962007456857</v>
      </c>
      <c r="E163" s="29">
        <v>71.400000000000006</v>
      </c>
      <c r="F163" s="29">
        <v>72.599999999999994</v>
      </c>
      <c r="G163" s="26"/>
      <c r="H163" s="26"/>
      <c r="I163" s="26"/>
      <c r="J163" s="27"/>
    </row>
    <row r="164" spans="1:10" s="8" customFormat="1" ht="15" customHeight="1">
      <c r="A164" s="28"/>
      <c r="B164" s="19"/>
      <c r="C164" s="19" t="s">
        <v>45</v>
      </c>
      <c r="D164" s="29">
        <v>72.488327582302318</v>
      </c>
      <c r="E164" s="29">
        <v>71.900000000000006</v>
      </c>
      <c r="F164" s="29">
        <v>73.099999999999994</v>
      </c>
      <c r="G164" s="26"/>
      <c r="H164" s="26"/>
      <c r="I164" s="26"/>
      <c r="J164" s="27"/>
    </row>
    <row r="165" spans="1:10" s="8" customFormat="1" ht="15" customHeight="1">
      <c r="A165" s="28"/>
      <c r="B165" s="19"/>
      <c r="C165" s="19" t="s">
        <v>46</v>
      </c>
      <c r="D165" s="29">
        <v>72.567430796809759</v>
      </c>
      <c r="E165" s="29">
        <v>71.900000000000006</v>
      </c>
      <c r="F165" s="29">
        <v>73.2</v>
      </c>
      <c r="G165" s="26"/>
      <c r="H165" s="26"/>
      <c r="I165" s="26"/>
      <c r="J165" s="27"/>
    </row>
    <row r="166" spans="1:10" s="8" customFormat="1" ht="15" customHeight="1">
      <c r="A166" s="28"/>
      <c r="B166" s="19"/>
      <c r="C166" s="19" t="s">
        <v>47</v>
      </c>
      <c r="D166" s="29">
        <v>72.483787985467728</v>
      </c>
      <c r="E166" s="29">
        <v>71.8</v>
      </c>
      <c r="F166" s="29">
        <v>73.099999999999994</v>
      </c>
      <c r="G166" s="26"/>
      <c r="H166" s="26"/>
      <c r="I166" s="26"/>
      <c r="J166" s="27"/>
    </row>
    <row r="167" spans="1:10" s="8" customFormat="1" ht="15" customHeight="1">
      <c r="A167" s="28"/>
      <c r="B167" s="19"/>
      <c r="C167" s="19" t="s">
        <v>48</v>
      </c>
      <c r="D167" s="29">
        <v>72.271241957181942</v>
      </c>
      <c r="E167" s="29">
        <v>71.616209778763732</v>
      </c>
      <c r="F167" s="29">
        <v>72.926274135600153</v>
      </c>
      <c r="G167" s="26"/>
      <c r="H167" s="26"/>
      <c r="I167" s="26"/>
      <c r="J167" s="27"/>
    </row>
    <row r="168" spans="1:10" s="8" customFormat="1" ht="24" customHeight="1">
      <c r="A168" s="28"/>
      <c r="B168" s="19"/>
      <c r="C168" s="19" t="s">
        <v>49</v>
      </c>
      <c r="D168" s="29">
        <v>72.665569813245781</v>
      </c>
      <c r="E168" s="29">
        <v>72.022967909997831</v>
      </c>
      <c r="F168" s="29">
        <v>73.308171716493732</v>
      </c>
      <c r="G168" s="26"/>
      <c r="H168" s="26"/>
      <c r="I168" s="26"/>
      <c r="J168" s="27"/>
    </row>
    <row r="169" spans="1:10" s="8" customFormat="1" ht="15" customHeight="1">
      <c r="A169" s="28"/>
      <c r="B169" s="19" t="s">
        <v>50</v>
      </c>
      <c r="C169" s="19" t="s">
        <v>50</v>
      </c>
      <c r="D169" s="29">
        <v>73.249088699489761</v>
      </c>
      <c r="E169" s="29">
        <v>72.634660207672482</v>
      </c>
      <c r="F169" s="29">
        <v>73.863517191307039</v>
      </c>
      <c r="G169" s="26"/>
      <c r="H169" s="26"/>
      <c r="I169" s="26"/>
      <c r="J169" s="27"/>
    </row>
    <row r="170" spans="1:10" s="8" customFormat="1" ht="15" customHeight="1">
      <c r="A170" s="28"/>
      <c r="B170" s="19"/>
      <c r="C170" s="19" t="s">
        <v>51</v>
      </c>
      <c r="D170" s="29">
        <v>73.828407115235123</v>
      </c>
      <c r="E170" s="29">
        <v>73.227596640600567</v>
      </c>
      <c r="F170" s="29">
        <v>74.42921758986968</v>
      </c>
      <c r="G170" s="26"/>
      <c r="H170" s="26"/>
      <c r="I170" s="26"/>
      <c r="J170" s="27"/>
    </row>
    <row r="171" spans="1:10" s="8" customFormat="1" ht="15" customHeight="1">
      <c r="A171" s="28"/>
      <c r="B171" s="19"/>
      <c r="C171" s="19" t="s">
        <v>52</v>
      </c>
      <c r="D171" s="29">
        <v>73.99978771132804</v>
      </c>
      <c r="E171" s="29">
        <v>73.38185724501993</v>
      </c>
      <c r="F171" s="29">
        <v>74.617718177636149</v>
      </c>
      <c r="G171" s="26"/>
      <c r="H171" s="26"/>
      <c r="I171" s="26"/>
      <c r="J171" s="27"/>
    </row>
    <row r="172" spans="1:10" s="8" customFormat="1" ht="15" customHeight="1">
      <c r="A172" s="28"/>
      <c r="B172" s="19"/>
      <c r="C172" s="19" t="s">
        <v>53</v>
      </c>
      <c r="D172" s="29">
        <v>73.823696052982157</v>
      </c>
      <c r="E172" s="29">
        <v>73.188264257263711</v>
      </c>
      <c r="F172" s="29">
        <v>74.459127848700604</v>
      </c>
      <c r="G172" s="26"/>
      <c r="H172" s="26"/>
      <c r="I172" s="26"/>
      <c r="J172" s="27"/>
    </row>
    <row r="173" spans="1:10" s="8" customFormat="1" ht="24" customHeight="1">
      <c r="A173" s="28"/>
      <c r="B173" s="19"/>
      <c r="C173" s="19" t="s">
        <v>54</v>
      </c>
      <c r="D173" s="29">
        <v>73.957948803499875</v>
      </c>
      <c r="E173" s="29">
        <v>73.314433894459142</v>
      </c>
      <c r="F173" s="29">
        <v>74.601463712540607</v>
      </c>
      <c r="G173" s="26"/>
      <c r="H173" s="26"/>
      <c r="I173" s="26"/>
      <c r="J173" s="27"/>
    </row>
    <row r="174" spans="1:10" s="8" customFormat="1" ht="15" customHeight="1">
      <c r="A174" s="28"/>
      <c r="B174" s="19"/>
      <c r="C174" s="19" t="s">
        <v>55</v>
      </c>
      <c r="D174" s="29">
        <v>74.151339125411837</v>
      </c>
      <c r="E174" s="29">
        <v>73.515196785528715</v>
      </c>
      <c r="F174" s="29">
        <v>74.78748146529496</v>
      </c>
      <c r="G174" s="26"/>
      <c r="H174" s="26"/>
      <c r="I174" s="26"/>
      <c r="J174" s="27"/>
    </row>
    <row r="175" spans="1:10" s="8" customFormat="1" ht="15" customHeight="1">
      <c r="A175" s="28"/>
      <c r="B175" s="19"/>
      <c r="C175" s="19" t="s">
        <v>141</v>
      </c>
      <c r="D175" s="29">
        <v>75.235996715211101</v>
      </c>
      <c r="E175" s="29">
        <v>74.610027775458477</v>
      </c>
      <c r="F175" s="29">
        <v>75.861965654963726</v>
      </c>
      <c r="G175" s="26"/>
      <c r="H175" s="26"/>
      <c r="I175" s="26"/>
      <c r="J175" s="27"/>
    </row>
    <row r="176" spans="1:10" s="8" customFormat="1" ht="15" customHeight="1">
      <c r="A176" s="28"/>
      <c r="B176" s="19" t="s">
        <v>164</v>
      </c>
      <c r="C176" s="19" t="s">
        <v>164</v>
      </c>
      <c r="D176" s="29">
        <v>75.276749454113016</v>
      </c>
      <c r="E176" s="29">
        <v>74.627659219138508</v>
      </c>
      <c r="F176" s="29">
        <v>75.925839689087525</v>
      </c>
      <c r="G176" s="26"/>
      <c r="H176" s="26"/>
      <c r="I176" s="26"/>
      <c r="J176" s="27"/>
    </row>
    <row r="177" spans="1:10" s="8" customFormat="1" ht="15" customHeight="1">
      <c r="A177" s="28"/>
      <c r="B177" s="19"/>
      <c r="C177" s="19" t="s">
        <v>165</v>
      </c>
      <c r="D177" s="29">
        <v>76.028926277816225</v>
      </c>
      <c r="E177" s="29">
        <v>75.383758389987079</v>
      </c>
      <c r="F177" s="29">
        <v>76.674094165645371</v>
      </c>
      <c r="G177" s="26"/>
      <c r="H177" s="26"/>
      <c r="I177" s="26"/>
      <c r="J177" s="27"/>
    </row>
    <row r="178" spans="1:10" s="8" customFormat="1" ht="15" customHeight="1">
      <c r="A178" s="28"/>
      <c r="B178" s="19"/>
      <c r="C178" s="134" t="s">
        <v>233</v>
      </c>
      <c r="D178" s="29">
        <v>75.940078961568304</v>
      </c>
      <c r="E178" s="29">
        <v>75.305029796911782</v>
      </c>
      <c r="F178" s="29">
        <v>76.575128126224826</v>
      </c>
      <c r="G178" s="26"/>
      <c r="H178" s="26"/>
      <c r="I178" s="26"/>
      <c r="J178" s="27"/>
    </row>
    <row r="179" spans="1:10" s="8" customFormat="1" ht="15" customHeight="1">
      <c r="A179" s="23"/>
      <c r="B179" s="24"/>
      <c r="C179" s="25"/>
      <c r="D179" s="26"/>
      <c r="E179" s="26"/>
      <c r="F179" s="26"/>
      <c r="G179" s="26"/>
      <c r="H179" s="26"/>
      <c r="I179" s="26"/>
      <c r="J179" s="27"/>
    </row>
    <row r="180" spans="1:10" s="8" customFormat="1" ht="24" customHeight="1">
      <c r="A180" s="28" t="s">
        <v>117</v>
      </c>
      <c r="B180" s="19"/>
      <c r="C180" s="19" t="s">
        <v>39</v>
      </c>
      <c r="D180" s="29">
        <v>71.34603080495998</v>
      </c>
      <c r="E180" s="29">
        <v>70.8</v>
      </c>
      <c r="F180" s="29">
        <v>71.900000000000006</v>
      </c>
      <c r="G180" s="26"/>
      <c r="H180" s="26"/>
      <c r="I180" s="26"/>
      <c r="J180" s="27"/>
    </row>
    <row r="181" spans="1:10" s="8" customFormat="1" ht="15" customHeight="1">
      <c r="A181" s="28"/>
      <c r="B181" s="19"/>
      <c r="C181" s="19" t="s">
        <v>40</v>
      </c>
      <c r="D181" s="29">
        <v>71.575492615479078</v>
      </c>
      <c r="E181" s="29">
        <v>71</v>
      </c>
      <c r="F181" s="29">
        <v>72.099999999999994</v>
      </c>
      <c r="G181" s="26"/>
      <c r="H181" s="26"/>
      <c r="I181" s="26"/>
      <c r="J181" s="27"/>
    </row>
    <row r="182" spans="1:10" s="8" customFormat="1" ht="15" customHeight="1">
      <c r="A182" s="28"/>
      <c r="B182" s="19"/>
      <c r="C182" s="19" t="s">
        <v>41</v>
      </c>
      <c r="D182" s="29">
        <v>72.01986165955708</v>
      </c>
      <c r="E182" s="29">
        <v>71.5</v>
      </c>
      <c r="F182" s="29">
        <v>72.599999999999994</v>
      </c>
      <c r="G182" s="26"/>
      <c r="H182" s="26"/>
      <c r="I182" s="26"/>
      <c r="J182" s="27"/>
    </row>
    <row r="183" spans="1:10" s="8" customFormat="1" ht="15" customHeight="1">
      <c r="A183" s="28"/>
      <c r="B183" s="19"/>
      <c r="C183" s="19" t="s">
        <v>42</v>
      </c>
      <c r="D183" s="29">
        <v>72.353218461724197</v>
      </c>
      <c r="E183" s="29">
        <v>71.8</v>
      </c>
      <c r="F183" s="29">
        <v>72.900000000000006</v>
      </c>
      <c r="G183" s="26"/>
      <c r="H183" s="26"/>
      <c r="I183" s="26"/>
      <c r="J183" s="27"/>
    </row>
    <row r="184" spans="1:10" s="8" customFormat="1" ht="15" customHeight="1">
      <c r="A184" s="28"/>
      <c r="B184" s="19" t="s">
        <v>43</v>
      </c>
      <c r="C184" s="19" t="s">
        <v>43</v>
      </c>
      <c r="D184" s="29">
        <v>72.342282703478773</v>
      </c>
      <c r="E184" s="29">
        <v>71.8</v>
      </c>
      <c r="F184" s="29">
        <v>72.900000000000006</v>
      </c>
      <c r="G184" s="26"/>
      <c r="H184" s="26"/>
      <c r="I184" s="26"/>
      <c r="J184" s="27"/>
    </row>
    <row r="185" spans="1:10" s="8" customFormat="1" ht="24" customHeight="1">
      <c r="A185" s="28"/>
      <c r="B185" s="19"/>
      <c r="C185" s="19" t="s">
        <v>44</v>
      </c>
      <c r="D185" s="29">
        <v>71.909020986416536</v>
      </c>
      <c r="E185" s="29">
        <v>71.400000000000006</v>
      </c>
      <c r="F185" s="29">
        <v>72.5</v>
      </c>
      <c r="G185" s="26"/>
      <c r="H185" s="26"/>
      <c r="I185" s="26"/>
      <c r="J185" s="27"/>
    </row>
    <row r="186" spans="1:10" s="8" customFormat="1" ht="15" customHeight="1">
      <c r="A186" s="28"/>
      <c r="B186" s="19"/>
      <c r="C186" s="19" t="s">
        <v>45</v>
      </c>
      <c r="D186" s="29">
        <v>72.083641102926592</v>
      </c>
      <c r="E186" s="29">
        <v>71.5</v>
      </c>
      <c r="F186" s="29">
        <v>72.599999999999994</v>
      </c>
      <c r="G186" s="26"/>
      <c r="H186" s="26"/>
      <c r="I186" s="26"/>
      <c r="J186" s="27"/>
    </row>
    <row r="187" spans="1:10" s="8" customFormat="1" ht="15" customHeight="1">
      <c r="A187" s="28"/>
      <c r="B187" s="19"/>
      <c r="C187" s="19" t="s">
        <v>46</v>
      </c>
      <c r="D187" s="29">
        <v>72.399437581703211</v>
      </c>
      <c r="E187" s="29">
        <v>71.900000000000006</v>
      </c>
      <c r="F187" s="29">
        <v>72.900000000000006</v>
      </c>
      <c r="G187" s="26"/>
      <c r="H187" s="26"/>
      <c r="I187" s="26"/>
      <c r="J187" s="27"/>
    </row>
    <row r="188" spans="1:10" s="8" customFormat="1" ht="15" customHeight="1">
      <c r="A188" s="28"/>
      <c r="B188" s="19"/>
      <c r="C188" s="19" t="s">
        <v>47</v>
      </c>
      <c r="D188" s="29">
        <v>72.865330720818903</v>
      </c>
      <c r="E188" s="29">
        <v>72.3</v>
      </c>
      <c r="F188" s="29">
        <v>73.400000000000006</v>
      </c>
      <c r="G188" s="26"/>
      <c r="H188" s="26"/>
      <c r="I188" s="26"/>
      <c r="J188" s="27"/>
    </row>
    <row r="189" spans="1:10" s="8" customFormat="1" ht="15" customHeight="1">
      <c r="A189" s="28"/>
      <c r="B189" s="19"/>
      <c r="C189" s="19" t="s">
        <v>48</v>
      </c>
      <c r="D189" s="29">
        <v>73.415214175169751</v>
      </c>
      <c r="E189" s="29">
        <v>72.891581452262017</v>
      </c>
      <c r="F189" s="29">
        <v>73.938846898077486</v>
      </c>
      <c r="G189" s="26"/>
      <c r="H189" s="26"/>
      <c r="I189" s="26"/>
      <c r="J189" s="27"/>
    </row>
    <row r="190" spans="1:10" s="8" customFormat="1" ht="24" customHeight="1">
      <c r="A190" s="28"/>
      <c r="B190" s="19"/>
      <c r="C190" s="19" t="s">
        <v>49</v>
      </c>
      <c r="D190" s="29">
        <v>73.495453607127885</v>
      </c>
      <c r="E190" s="29">
        <v>72.96716635923454</v>
      </c>
      <c r="F190" s="29">
        <v>74.023740855021231</v>
      </c>
      <c r="G190" s="26"/>
      <c r="H190" s="26"/>
      <c r="I190" s="26"/>
      <c r="J190" s="27"/>
    </row>
    <row r="191" spans="1:10" s="8" customFormat="1" ht="15" customHeight="1">
      <c r="A191" s="28"/>
      <c r="B191" s="19" t="s">
        <v>50</v>
      </c>
      <c r="C191" s="19" t="s">
        <v>50</v>
      </c>
      <c r="D191" s="29">
        <v>74.277518139906107</v>
      </c>
      <c r="E191" s="29">
        <v>73.75573000255946</v>
      </c>
      <c r="F191" s="29">
        <v>74.799306277252754</v>
      </c>
      <c r="G191" s="26"/>
      <c r="H191" s="26"/>
      <c r="I191" s="26"/>
      <c r="J191" s="27"/>
    </row>
    <row r="192" spans="1:10" s="8" customFormat="1" ht="15" customHeight="1">
      <c r="A192" s="28"/>
      <c r="B192" s="19"/>
      <c r="C192" s="19" t="s">
        <v>51</v>
      </c>
      <c r="D192" s="29">
        <v>74.256995664541051</v>
      </c>
      <c r="E192" s="29">
        <v>73.721329244300534</v>
      </c>
      <c r="F192" s="29">
        <v>74.792662084781568</v>
      </c>
      <c r="G192" s="26"/>
      <c r="H192" s="26"/>
      <c r="I192" s="26"/>
      <c r="J192" s="27"/>
    </row>
    <row r="193" spans="1:15" s="8" customFormat="1" ht="15" customHeight="1">
      <c r="A193" s="28"/>
      <c r="B193" s="19"/>
      <c r="C193" s="19" t="s">
        <v>52</v>
      </c>
      <c r="D193" s="29">
        <v>75.133962767222897</v>
      </c>
      <c r="E193" s="29">
        <v>74.592798789651738</v>
      </c>
      <c r="F193" s="29">
        <v>75.675126744794056</v>
      </c>
      <c r="G193" s="26"/>
      <c r="H193" s="26"/>
      <c r="I193" s="26"/>
      <c r="J193" s="27"/>
    </row>
    <row r="194" spans="1:15" s="8" customFormat="1" ht="15" customHeight="1">
      <c r="A194" s="28"/>
      <c r="B194" s="19"/>
      <c r="C194" s="19" t="s">
        <v>53</v>
      </c>
      <c r="D194" s="29">
        <v>75.370912974594958</v>
      </c>
      <c r="E194" s="29">
        <v>74.815361620240097</v>
      </c>
      <c r="F194" s="29">
        <v>75.92646432894982</v>
      </c>
      <c r="G194" s="26"/>
      <c r="H194" s="26"/>
      <c r="I194" s="26"/>
      <c r="J194" s="27"/>
    </row>
    <row r="195" spans="1:15" s="8" customFormat="1" ht="24" customHeight="1">
      <c r="A195" s="28"/>
      <c r="B195" s="19"/>
      <c r="C195" s="19" t="s">
        <v>54</v>
      </c>
      <c r="D195" s="29">
        <v>75.92470941503187</v>
      </c>
      <c r="E195" s="29">
        <v>75.376083642561696</v>
      </c>
      <c r="F195" s="29">
        <v>76.473335187502045</v>
      </c>
      <c r="G195" s="26"/>
      <c r="H195" s="26"/>
      <c r="I195" s="26"/>
      <c r="J195" s="27"/>
    </row>
    <row r="196" spans="1:15" s="8" customFormat="1" ht="15" customHeight="1">
      <c r="A196" s="28"/>
      <c r="B196" s="19"/>
      <c r="C196" s="19" t="s">
        <v>55</v>
      </c>
      <c r="D196" s="29">
        <v>75.962125301998839</v>
      </c>
      <c r="E196" s="29">
        <v>75.427989754540931</v>
      </c>
      <c r="F196" s="29">
        <v>76.496260849456746</v>
      </c>
      <c r="G196" s="26"/>
      <c r="H196" s="26"/>
      <c r="I196" s="26"/>
      <c r="J196" s="27"/>
    </row>
    <row r="197" spans="1:15" s="8" customFormat="1" ht="15" customHeight="1">
      <c r="A197" s="28"/>
      <c r="B197" s="19"/>
      <c r="C197" s="19" t="s">
        <v>141</v>
      </c>
      <c r="D197" s="29">
        <v>76.221237506828984</v>
      </c>
      <c r="E197" s="29">
        <v>75.711498795710483</v>
      </c>
      <c r="F197" s="29">
        <v>76.730976217947486</v>
      </c>
      <c r="G197" s="26"/>
      <c r="H197" s="26"/>
      <c r="I197" s="26"/>
      <c r="J197" s="27"/>
    </row>
    <row r="198" spans="1:15" s="8" customFormat="1" ht="15" customHeight="1">
      <c r="A198" s="28"/>
      <c r="B198" s="19" t="s">
        <v>164</v>
      </c>
      <c r="C198" s="19" t="s">
        <v>164</v>
      </c>
      <c r="D198" s="29">
        <v>76.805361485915171</v>
      </c>
      <c r="E198" s="29">
        <v>76.299235614175203</v>
      </c>
      <c r="F198" s="29">
        <v>77.311487357655139</v>
      </c>
      <c r="G198" s="26"/>
      <c r="H198" s="26"/>
      <c r="I198" s="26"/>
      <c r="J198" s="27"/>
    </row>
    <row r="199" spans="1:15" s="8" customFormat="1" ht="15" customHeight="1">
      <c r="A199" s="28"/>
      <c r="B199" s="19"/>
      <c r="C199" s="19" t="s">
        <v>165</v>
      </c>
      <c r="D199" s="29">
        <v>77.097320183479752</v>
      </c>
      <c r="E199" s="29">
        <v>76.582465460754051</v>
      </c>
      <c r="F199" s="29">
        <v>77.612174906205453</v>
      </c>
      <c r="G199" s="26"/>
      <c r="H199" s="26"/>
      <c r="I199" s="26"/>
      <c r="J199" s="27"/>
    </row>
    <row r="200" spans="1:15" s="8" customFormat="1" ht="15" customHeight="1">
      <c r="A200" s="28"/>
      <c r="B200" s="19"/>
      <c r="C200" s="134" t="s">
        <v>233</v>
      </c>
      <c r="D200" s="29">
        <v>77.546513485054604</v>
      </c>
      <c r="E200" s="29">
        <v>77.034220343572329</v>
      </c>
      <c r="F200" s="29">
        <v>78.058806626536878</v>
      </c>
      <c r="G200" s="26"/>
      <c r="H200" s="26"/>
      <c r="I200" s="26"/>
      <c r="J200" s="27"/>
    </row>
    <row r="201" spans="1:15" s="8" customFormat="1" ht="15" customHeight="1">
      <c r="A201" s="23"/>
      <c r="B201" s="24"/>
      <c r="C201" s="25"/>
      <c r="D201" s="26"/>
      <c r="E201" s="26"/>
      <c r="F201" s="26"/>
      <c r="G201" s="26"/>
      <c r="H201" s="26"/>
      <c r="I201" s="26"/>
      <c r="J201" s="27"/>
    </row>
    <row r="202" spans="1:15" s="8" customFormat="1" ht="24" customHeight="1">
      <c r="A202" s="31" t="s">
        <v>155</v>
      </c>
      <c r="B202" s="19"/>
      <c r="C202" s="19" t="s">
        <v>8</v>
      </c>
      <c r="D202" s="30">
        <v>71.465974930740956</v>
      </c>
      <c r="E202" s="30">
        <v>71.37</v>
      </c>
      <c r="F202" s="30">
        <v>71.56</v>
      </c>
      <c r="G202" s="26"/>
      <c r="H202" s="26"/>
      <c r="I202" s="26"/>
      <c r="J202" s="5"/>
      <c r="K202" s="5"/>
      <c r="L202" s="5"/>
      <c r="M202" s="5"/>
      <c r="N202" s="5"/>
      <c r="O202" s="5"/>
    </row>
    <row r="203" spans="1:15" s="8" customFormat="1" ht="15" customHeight="1">
      <c r="A203" s="31"/>
      <c r="B203" s="19"/>
      <c r="C203" s="19" t="s">
        <v>9</v>
      </c>
      <c r="D203" s="30">
        <v>71.699747978873248</v>
      </c>
      <c r="E203" s="30">
        <v>71.599999999999994</v>
      </c>
      <c r="F203" s="30">
        <v>71.8</v>
      </c>
      <c r="G203" s="26"/>
      <c r="H203" s="26"/>
      <c r="I203" s="26"/>
      <c r="J203" s="5"/>
      <c r="K203" s="5"/>
      <c r="L203" s="5"/>
      <c r="M203" s="5"/>
      <c r="N203" s="5"/>
      <c r="O203" s="5"/>
    </row>
    <row r="204" spans="1:15" s="8" customFormat="1" ht="15" customHeight="1">
      <c r="A204" s="31"/>
      <c r="B204" s="19"/>
      <c r="C204" s="19" t="s">
        <v>10</v>
      </c>
      <c r="D204" s="30">
        <v>71.874844206461333</v>
      </c>
      <c r="E204" s="30">
        <v>71.78</v>
      </c>
      <c r="F204" s="30">
        <v>71.97</v>
      </c>
      <c r="G204" s="26"/>
      <c r="H204" s="26"/>
      <c r="I204" s="26"/>
      <c r="J204" s="5"/>
      <c r="K204" s="5"/>
      <c r="L204" s="5"/>
      <c r="M204" s="5"/>
      <c r="N204" s="5"/>
      <c r="O204" s="5"/>
    </row>
    <row r="205" spans="1:15" s="8" customFormat="1" ht="15" customHeight="1">
      <c r="A205" s="31"/>
      <c r="B205" s="19"/>
      <c r="C205" s="19" t="s">
        <v>11</v>
      </c>
      <c r="D205" s="30">
        <v>72.09680757176524</v>
      </c>
      <c r="E205" s="30">
        <v>72</v>
      </c>
      <c r="F205" s="30">
        <v>72.19</v>
      </c>
      <c r="G205" s="26"/>
      <c r="H205" s="26"/>
      <c r="I205" s="26"/>
      <c r="J205" s="5"/>
      <c r="K205" s="5"/>
      <c r="L205" s="5"/>
      <c r="M205" s="5"/>
      <c r="N205" s="5"/>
      <c r="O205" s="5"/>
    </row>
    <row r="206" spans="1:15" s="8" customFormat="1" ht="15" customHeight="1">
      <c r="A206" s="31"/>
      <c r="B206" s="19" t="s">
        <v>43</v>
      </c>
      <c r="C206" s="19" t="s">
        <v>12</v>
      </c>
      <c r="D206" s="30">
        <v>72.256164793008125</v>
      </c>
      <c r="E206" s="30">
        <v>72.16</v>
      </c>
      <c r="F206" s="30">
        <v>72.349999999999994</v>
      </c>
      <c r="G206" s="26"/>
      <c r="H206" s="26"/>
      <c r="I206" s="26"/>
      <c r="J206" s="5"/>
      <c r="K206" s="5"/>
      <c r="L206" s="5"/>
      <c r="M206" s="5"/>
      <c r="N206" s="5"/>
      <c r="O206" s="5"/>
    </row>
    <row r="207" spans="1:15" s="8" customFormat="1" ht="24" customHeight="1">
      <c r="A207" s="31"/>
      <c r="B207" s="19"/>
      <c r="C207" s="19" t="s">
        <v>13</v>
      </c>
      <c r="D207" s="30">
        <v>72.425884288239232</v>
      </c>
      <c r="E207" s="30">
        <v>72.33</v>
      </c>
      <c r="F207" s="30">
        <v>72.52</v>
      </c>
      <c r="G207" s="26"/>
      <c r="H207" s="26"/>
      <c r="I207" s="26"/>
      <c r="J207" s="5"/>
      <c r="K207" s="5"/>
      <c r="L207" s="5"/>
      <c r="M207" s="5"/>
      <c r="N207" s="5"/>
      <c r="O207" s="5"/>
    </row>
    <row r="208" spans="1:15" s="8" customFormat="1" ht="15" customHeight="1">
      <c r="A208" s="31"/>
      <c r="B208" s="19"/>
      <c r="C208" s="19" t="s">
        <v>14</v>
      </c>
      <c r="D208" s="30">
        <v>72.655661076084854</v>
      </c>
      <c r="E208" s="30">
        <v>72.56</v>
      </c>
      <c r="F208" s="30">
        <v>72.75</v>
      </c>
      <c r="G208" s="26"/>
      <c r="H208" s="26"/>
      <c r="I208" s="26"/>
      <c r="J208" s="5"/>
      <c r="K208" s="5"/>
      <c r="L208" s="5"/>
      <c r="M208" s="5"/>
      <c r="N208" s="5"/>
      <c r="O208" s="5"/>
    </row>
    <row r="209" spans="1:15" s="8" customFormat="1" ht="15" customHeight="1">
      <c r="A209" s="31"/>
      <c r="B209" s="19"/>
      <c r="C209" s="19" t="s">
        <v>15</v>
      </c>
      <c r="D209" s="30">
        <v>72.864231070987486</v>
      </c>
      <c r="E209" s="30">
        <v>72.77</v>
      </c>
      <c r="F209" s="30">
        <v>72.959999999999994</v>
      </c>
      <c r="G209" s="26"/>
      <c r="H209" s="26"/>
      <c r="I209" s="26"/>
      <c r="J209" s="5"/>
      <c r="K209" s="5"/>
      <c r="L209" s="5"/>
      <c r="M209" s="5"/>
      <c r="N209" s="5"/>
      <c r="O209" s="5"/>
    </row>
    <row r="210" spans="1:15" s="8" customFormat="1" ht="15" customHeight="1">
      <c r="A210" s="31"/>
      <c r="B210" s="19"/>
      <c r="C210" s="19" t="s">
        <v>16</v>
      </c>
      <c r="D210" s="30">
        <v>73.119156689855629</v>
      </c>
      <c r="E210" s="30">
        <v>73.02</v>
      </c>
      <c r="F210" s="30">
        <v>73.22</v>
      </c>
      <c r="G210" s="26"/>
      <c r="H210" s="26"/>
      <c r="I210" s="26"/>
      <c r="J210" s="5"/>
      <c r="K210" s="5"/>
      <c r="L210" s="5"/>
      <c r="M210" s="5"/>
      <c r="N210" s="5"/>
      <c r="O210" s="5"/>
    </row>
    <row r="211" spans="1:15" s="8" customFormat="1" ht="15" customHeight="1">
      <c r="A211" s="31"/>
      <c r="B211" s="19"/>
      <c r="C211" s="19" t="s">
        <v>17</v>
      </c>
      <c r="D211" s="30">
        <v>73.342900649386749</v>
      </c>
      <c r="E211" s="30">
        <v>73.242464734115615</v>
      </c>
      <c r="F211" s="30">
        <v>73.443336564657884</v>
      </c>
      <c r="G211" s="26"/>
      <c r="H211" s="26"/>
      <c r="I211" s="26"/>
      <c r="J211" s="5"/>
      <c r="K211" s="5"/>
      <c r="L211" s="5"/>
      <c r="M211" s="5"/>
      <c r="N211" s="5"/>
      <c r="O211" s="5"/>
    </row>
    <row r="212" spans="1:15" s="8" customFormat="1" ht="24" customHeight="1">
      <c r="A212" s="31"/>
      <c r="B212" s="19"/>
      <c r="C212" s="19" t="s">
        <v>18</v>
      </c>
      <c r="D212" s="30">
        <v>73.502762392900991</v>
      </c>
      <c r="E212" s="30">
        <v>73.402782638374802</v>
      </c>
      <c r="F212" s="30">
        <v>73.602742147427179</v>
      </c>
      <c r="G212" s="26"/>
      <c r="H212" s="26"/>
      <c r="I212" s="26"/>
      <c r="J212" s="5"/>
      <c r="K212" s="5"/>
      <c r="L212" s="5"/>
      <c r="M212" s="5"/>
      <c r="N212" s="5"/>
      <c r="O212" s="5"/>
    </row>
    <row r="213" spans="1:15" s="8" customFormat="1" ht="15" customHeight="1">
      <c r="A213" s="31"/>
      <c r="B213" s="19" t="s">
        <v>50</v>
      </c>
      <c r="C213" s="19" t="s">
        <v>19</v>
      </c>
      <c r="D213" s="30">
        <v>73.774566834358765</v>
      </c>
      <c r="E213" s="30">
        <v>73.674993469108117</v>
      </c>
      <c r="F213" s="30">
        <v>73.874140199609414</v>
      </c>
      <c r="G213" s="26"/>
      <c r="H213" s="26"/>
      <c r="I213" s="26"/>
      <c r="J213" s="5"/>
      <c r="K213" s="5"/>
      <c r="L213" s="5"/>
      <c r="M213" s="5"/>
      <c r="N213" s="5"/>
      <c r="O213" s="5"/>
    </row>
    <row r="214" spans="1:15" s="8" customFormat="1" ht="15" customHeight="1">
      <c r="A214" s="31"/>
      <c r="B214" s="19"/>
      <c r="C214" s="19" t="s">
        <v>20</v>
      </c>
      <c r="D214" s="30">
        <v>74.225875336510299</v>
      </c>
      <c r="E214" s="30">
        <v>74.127258480843921</v>
      </c>
      <c r="F214" s="30">
        <v>74.324492192176677</v>
      </c>
      <c r="G214" s="26"/>
      <c r="H214" s="26"/>
      <c r="I214" s="26"/>
      <c r="J214" s="5"/>
      <c r="K214" s="5"/>
      <c r="L214" s="5"/>
      <c r="M214" s="5"/>
      <c r="N214" s="5"/>
      <c r="O214" s="5"/>
    </row>
    <row r="215" spans="1:15" s="8" customFormat="1" ht="15" customHeight="1">
      <c r="A215" s="31"/>
      <c r="B215" s="19"/>
      <c r="C215" s="19" t="s">
        <v>21</v>
      </c>
      <c r="D215" s="30">
        <v>74.627417387877728</v>
      </c>
      <c r="E215" s="30">
        <v>74.528341093786992</v>
      </c>
      <c r="F215" s="30">
        <v>74.726493681968464</v>
      </c>
      <c r="G215" s="26"/>
      <c r="H215" s="26"/>
      <c r="I215" s="26"/>
      <c r="J215" s="5"/>
      <c r="K215" s="5"/>
      <c r="L215" s="5"/>
      <c r="M215" s="5"/>
      <c r="N215" s="5"/>
      <c r="O215" s="5"/>
    </row>
    <row r="216" spans="1:15" s="8" customFormat="1" ht="15" customHeight="1">
      <c r="A216" s="6"/>
      <c r="B216" s="19"/>
      <c r="C216" s="19" t="s">
        <v>22</v>
      </c>
      <c r="D216" s="30">
        <v>74.852463955503509</v>
      </c>
      <c r="E216" s="30">
        <v>74.75341251100231</v>
      </c>
      <c r="F216" s="30">
        <v>74.951515400004709</v>
      </c>
      <c r="G216" s="26"/>
      <c r="H216" s="26"/>
      <c r="I216" s="26"/>
      <c r="J216" s="5"/>
      <c r="K216" s="5"/>
      <c r="L216" s="5"/>
      <c r="M216" s="5"/>
      <c r="N216" s="5"/>
      <c r="O216" s="5"/>
    </row>
    <row r="217" spans="1:15" s="8" customFormat="1" ht="24" customHeight="1">
      <c r="A217" s="6"/>
      <c r="B217" s="19"/>
      <c r="C217" s="19" t="s">
        <v>23</v>
      </c>
      <c r="D217" s="30">
        <v>75.066913674900135</v>
      </c>
      <c r="E217" s="30">
        <v>74.967952166398391</v>
      </c>
      <c r="F217" s="30">
        <v>75.16587518340188</v>
      </c>
      <c r="G217" s="26"/>
      <c r="H217" s="26"/>
      <c r="I217" s="26"/>
      <c r="J217" s="5"/>
      <c r="K217" s="5"/>
      <c r="L217" s="5"/>
      <c r="M217" s="5"/>
      <c r="N217" s="5"/>
      <c r="O217" s="5"/>
    </row>
    <row r="218" spans="1:15" s="8" customFormat="1" ht="15" customHeight="1">
      <c r="A218" s="6"/>
      <c r="B218" s="19"/>
      <c r="C218" s="19" t="s">
        <v>24</v>
      </c>
      <c r="D218" s="30">
        <v>75.434818882824942</v>
      </c>
      <c r="E218" s="30">
        <v>75.336698551260199</v>
      </c>
      <c r="F218" s="30">
        <v>75.532939214389685</v>
      </c>
      <c r="G218" s="26"/>
      <c r="H218" s="26"/>
      <c r="I218" s="26"/>
      <c r="J218" s="5"/>
      <c r="K218" s="5"/>
      <c r="L218" s="5"/>
      <c r="M218" s="5"/>
      <c r="N218" s="5"/>
      <c r="O218" s="5"/>
    </row>
    <row r="219" spans="1:15" s="8" customFormat="1" ht="15" customHeight="1">
      <c r="A219" s="6"/>
      <c r="B219" s="19"/>
      <c r="C219" s="19" t="s">
        <v>140</v>
      </c>
      <c r="D219" s="30">
        <v>75.900001256279594</v>
      </c>
      <c r="E219" s="30">
        <v>75.802920816216471</v>
      </c>
      <c r="F219" s="30">
        <v>75.997081696342718</v>
      </c>
      <c r="G219" s="26"/>
      <c r="H219" s="26"/>
      <c r="I219" s="26"/>
      <c r="J219" s="5"/>
      <c r="K219" s="5"/>
      <c r="L219" s="5"/>
      <c r="M219" s="5"/>
      <c r="N219" s="5"/>
      <c r="O219" s="5"/>
    </row>
    <row r="220" spans="1:15" s="8" customFormat="1" ht="15" customHeight="1">
      <c r="A220" s="6"/>
      <c r="B220" s="19" t="s">
        <v>164</v>
      </c>
      <c r="C220" s="19" t="s">
        <v>167</v>
      </c>
      <c r="D220" s="30">
        <v>76.320560842729364</v>
      </c>
      <c r="E220" s="30">
        <v>76.224254745142048</v>
      </c>
      <c r="F220" s="30">
        <v>76.41686694031668</v>
      </c>
      <c r="G220" s="26"/>
      <c r="H220" s="26"/>
      <c r="I220" s="26"/>
      <c r="J220" s="5"/>
      <c r="K220" s="5"/>
      <c r="L220" s="5"/>
      <c r="M220" s="5"/>
      <c r="N220" s="5"/>
      <c r="O220" s="5"/>
    </row>
    <row r="221" spans="1:15" s="8" customFormat="1" ht="15" customHeight="1">
      <c r="A221" s="6"/>
      <c r="B221" s="19"/>
      <c r="C221" s="19" t="s">
        <v>168</v>
      </c>
      <c r="D221" s="30">
        <v>76.611449872424643</v>
      </c>
      <c r="E221" s="30">
        <v>76.515927788476617</v>
      </c>
      <c r="F221" s="30">
        <v>76.706971956372669</v>
      </c>
      <c r="G221" s="26"/>
      <c r="H221" s="26"/>
      <c r="I221" s="26"/>
      <c r="J221" s="5"/>
      <c r="K221" s="5"/>
      <c r="L221" s="5"/>
      <c r="M221" s="5"/>
      <c r="N221" s="5"/>
      <c r="O221" s="5"/>
    </row>
    <row r="222" spans="1:15" s="8" customFormat="1" ht="15" customHeight="1">
      <c r="A222" s="6"/>
      <c r="B222" s="19"/>
      <c r="C222" s="134" t="s">
        <v>234</v>
      </c>
      <c r="D222" s="30">
        <v>76.875553977222467</v>
      </c>
      <c r="E222" s="30">
        <v>76.781034986614159</v>
      </c>
      <c r="F222" s="30">
        <v>76.970072967830774</v>
      </c>
      <c r="G222" s="26"/>
      <c r="H222" s="26"/>
      <c r="I222" s="26"/>
      <c r="J222" s="5"/>
      <c r="K222" s="5"/>
      <c r="L222" s="5"/>
      <c r="M222" s="5"/>
      <c r="N222" s="5"/>
      <c r="O222" s="5"/>
    </row>
    <row r="223" spans="1:15" s="8" customFormat="1" ht="15" customHeight="1">
      <c r="A223" s="23"/>
      <c r="B223" s="24"/>
      <c r="C223" s="25"/>
      <c r="D223" s="26"/>
      <c r="E223" s="26"/>
      <c r="F223" s="26"/>
      <c r="G223" s="26"/>
      <c r="H223" s="26"/>
      <c r="I223" s="26"/>
      <c r="J223" s="27"/>
    </row>
    <row r="224" spans="1:15" s="8" customFormat="1" ht="24" customHeight="1">
      <c r="A224" s="6" t="s">
        <v>93</v>
      </c>
      <c r="B224" s="19"/>
      <c r="C224" s="19" t="s">
        <v>39</v>
      </c>
      <c r="D224" s="30">
        <v>71.523872539992027</v>
      </c>
      <c r="E224" s="30">
        <v>70.900000000000006</v>
      </c>
      <c r="F224" s="30">
        <v>72.099999999999994</v>
      </c>
      <c r="G224" s="26"/>
      <c r="H224" s="26"/>
      <c r="I224" s="26"/>
      <c r="J224" s="27"/>
    </row>
    <row r="225" spans="1:10" s="8" customFormat="1" ht="15" customHeight="1">
      <c r="A225" s="6"/>
      <c r="B225" s="19"/>
      <c r="C225" s="19" t="s">
        <v>40</v>
      </c>
      <c r="D225" s="30">
        <v>71.32922959339389</v>
      </c>
      <c r="E225" s="30">
        <v>70.7</v>
      </c>
      <c r="F225" s="30">
        <v>71.900000000000006</v>
      </c>
      <c r="G225" s="26"/>
      <c r="H225" s="26"/>
      <c r="I225" s="26"/>
      <c r="J225" s="27"/>
    </row>
    <row r="226" spans="1:10" s="8" customFormat="1" ht="15" customHeight="1">
      <c r="A226" s="6"/>
      <c r="B226" s="19"/>
      <c r="C226" s="19" t="s">
        <v>41</v>
      </c>
      <c r="D226" s="30">
        <v>71.404280512592152</v>
      </c>
      <c r="E226" s="30">
        <v>70.8</v>
      </c>
      <c r="F226" s="30">
        <v>72</v>
      </c>
      <c r="G226" s="26"/>
      <c r="H226" s="26"/>
      <c r="I226" s="26"/>
      <c r="J226" s="27"/>
    </row>
    <row r="227" spans="1:10" s="8" customFormat="1" ht="15" customHeight="1">
      <c r="A227" s="6"/>
      <c r="B227" s="19"/>
      <c r="C227" s="19" t="s">
        <v>42</v>
      </c>
      <c r="D227" s="30">
        <v>72.067821517384914</v>
      </c>
      <c r="E227" s="30">
        <v>71.400000000000006</v>
      </c>
      <c r="F227" s="30">
        <v>72.7</v>
      </c>
      <c r="G227" s="26"/>
      <c r="H227" s="26"/>
      <c r="I227" s="26"/>
      <c r="J227" s="27"/>
    </row>
    <row r="228" spans="1:10" s="8" customFormat="1" ht="15" customHeight="1">
      <c r="A228" s="6"/>
      <c r="B228" s="19" t="s">
        <v>43</v>
      </c>
      <c r="C228" s="19" t="s">
        <v>43</v>
      </c>
      <c r="D228" s="30">
        <v>72.3925711048891</v>
      </c>
      <c r="E228" s="30">
        <v>71.8</v>
      </c>
      <c r="F228" s="30">
        <v>73</v>
      </c>
      <c r="G228" s="26"/>
      <c r="H228" s="26"/>
      <c r="I228" s="26"/>
      <c r="J228" s="27"/>
    </row>
    <row r="229" spans="1:10" s="8" customFormat="1" ht="24" customHeight="1">
      <c r="A229" s="6"/>
      <c r="B229" s="19"/>
      <c r="C229" s="19" t="s">
        <v>44</v>
      </c>
      <c r="D229" s="30">
        <v>73.049234607782381</v>
      </c>
      <c r="E229" s="30">
        <v>72.5</v>
      </c>
      <c r="F229" s="30">
        <v>73.599999999999994</v>
      </c>
      <c r="G229" s="26"/>
      <c r="H229" s="26"/>
      <c r="I229" s="26"/>
      <c r="J229" s="27"/>
    </row>
    <row r="230" spans="1:10" s="8" customFormat="1" ht="15" customHeight="1">
      <c r="A230" s="6"/>
      <c r="B230" s="19"/>
      <c r="C230" s="19" t="s">
        <v>45</v>
      </c>
      <c r="D230" s="30">
        <v>72.611142276777386</v>
      </c>
      <c r="E230" s="30">
        <v>72</v>
      </c>
      <c r="F230" s="30">
        <v>73.2</v>
      </c>
      <c r="G230" s="26"/>
      <c r="H230" s="26"/>
      <c r="I230" s="26"/>
      <c r="J230" s="27"/>
    </row>
    <row r="231" spans="1:10" s="8" customFormat="1" ht="15" customHeight="1">
      <c r="A231" s="6"/>
      <c r="B231" s="19"/>
      <c r="C231" s="19" t="s">
        <v>46</v>
      </c>
      <c r="D231" s="30">
        <v>72.986658873259074</v>
      </c>
      <c r="E231" s="30">
        <v>72.400000000000006</v>
      </c>
      <c r="F231" s="30">
        <v>73.599999999999994</v>
      </c>
      <c r="G231" s="26"/>
      <c r="H231" s="26"/>
      <c r="I231" s="26"/>
      <c r="J231" s="27"/>
    </row>
    <row r="232" spans="1:10" s="8" customFormat="1" ht="15" customHeight="1">
      <c r="A232" s="6"/>
      <c r="B232" s="19"/>
      <c r="C232" s="19" t="s">
        <v>47</v>
      </c>
      <c r="D232" s="30">
        <v>72.496048648861574</v>
      </c>
      <c r="E232" s="30">
        <v>71.8</v>
      </c>
      <c r="F232" s="30">
        <v>73.2</v>
      </c>
      <c r="G232" s="26"/>
      <c r="H232" s="26"/>
      <c r="I232" s="26"/>
      <c r="J232" s="27"/>
    </row>
    <row r="233" spans="1:10" s="8" customFormat="1" ht="15" customHeight="1">
      <c r="A233" s="6"/>
      <c r="B233" s="19"/>
      <c r="C233" s="19" t="s">
        <v>48</v>
      </c>
      <c r="D233" s="30">
        <v>72.82872250543447</v>
      </c>
      <c r="E233" s="30">
        <v>72.139108468726477</v>
      </c>
      <c r="F233" s="30">
        <v>73.518336542142464</v>
      </c>
      <c r="G233" s="26"/>
      <c r="H233" s="26"/>
      <c r="I233" s="26"/>
      <c r="J233" s="27"/>
    </row>
    <row r="234" spans="1:10" s="8" customFormat="1" ht="24" customHeight="1">
      <c r="A234" s="6"/>
      <c r="B234" s="19"/>
      <c r="C234" s="19" t="s">
        <v>49</v>
      </c>
      <c r="D234" s="30">
        <v>72.574265401884489</v>
      </c>
      <c r="E234" s="30">
        <v>71.879878494349953</v>
      </c>
      <c r="F234" s="30">
        <v>73.268652309419025</v>
      </c>
      <c r="G234" s="26"/>
      <c r="H234" s="26"/>
      <c r="I234" s="26"/>
      <c r="J234" s="27"/>
    </row>
    <row r="235" spans="1:10" s="8" customFormat="1" ht="15" customHeight="1">
      <c r="A235" s="6"/>
      <c r="B235" s="19" t="s">
        <v>50</v>
      </c>
      <c r="C235" s="19" t="s">
        <v>50</v>
      </c>
      <c r="D235" s="30">
        <v>73.517261140055226</v>
      </c>
      <c r="E235" s="30">
        <v>72.840353598975724</v>
      </c>
      <c r="F235" s="30">
        <v>74.194168681134727</v>
      </c>
      <c r="G235" s="26"/>
      <c r="H235" s="26"/>
      <c r="I235" s="26"/>
      <c r="J235" s="27"/>
    </row>
    <row r="236" spans="1:10" s="8" customFormat="1" ht="15" customHeight="1">
      <c r="A236" s="6"/>
      <c r="B236" s="19"/>
      <c r="C236" s="19" t="s">
        <v>51</v>
      </c>
      <c r="D236" s="30">
        <v>73.729051956596294</v>
      </c>
      <c r="E236" s="30">
        <v>73.057444837626392</v>
      </c>
      <c r="F236" s="30">
        <v>74.400659075566196</v>
      </c>
      <c r="G236" s="26"/>
      <c r="H236" s="26"/>
      <c r="I236" s="26"/>
      <c r="J236" s="27"/>
    </row>
    <row r="237" spans="1:10" s="8" customFormat="1" ht="15" customHeight="1">
      <c r="A237" s="6"/>
      <c r="B237" s="19"/>
      <c r="C237" s="19" t="s">
        <v>52</v>
      </c>
      <c r="D237" s="30">
        <v>74.484676787616124</v>
      </c>
      <c r="E237" s="30">
        <v>73.821549121817085</v>
      </c>
      <c r="F237" s="30">
        <v>75.147804453415162</v>
      </c>
      <c r="G237" s="26"/>
      <c r="H237" s="26"/>
      <c r="I237" s="26"/>
      <c r="J237" s="27"/>
    </row>
    <row r="238" spans="1:10" s="8" customFormat="1" ht="15" customHeight="1">
      <c r="A238" s="6"/>
      <c r="B238" s="19"/>
      <c r="C238" s="19" t="s">
        <v>53</v>
      </c>
      <c r="D238" s="30">
        <v>74.050299716645554</v>
      </c>
      <c r="E238" s="30">
        <v>73.364601148306363</v>
      </c>
      <c r="F238" s="30">
        <v>74.735998284984746</v>
      </c>
      <c r="G238" s="26"/>
      <c r="H238" s="26"/>
      <c r="I238" s="26"/>
      <c r="J238" s="27"/>
    </row>
    <row r="239" spans="1:10" s="8" customFormat="1" ht="24" customHeight="1">
      <c r="A239" s="6"/>
      <c r="B239" s="19"/>
      <c r="C239" s="19" t="s">
        <v>54</v>
      </c>
      <c r="D239" s="30">
        <v>74.597932942639872</v>
      </c>
      <c r="E239" s="30">
        <v>73.943495493533916</v>
      </c>
      <c r="F239" s="30">
        <v>75.252370391745828</v>
      </c>
      <c r="G239" s="26"/>
      <c r="H239" s="26"/>
      <c r="I239" s="26"/>
      <c r="J239" s="27"/>
    </row>
    <row r="240" spans="1:10" s="8" customFormat="1" ht="15" customHeight="1">
      <c r="A240" s="6"/>
      <c r="B240" s="19"/>
      <c r="C240" s="19" t="s">
        <v>55</v>
      </c>
      <c r="D240" s="30">
        <v>74.612662072995292</v>
      </c>
      <c r="E240" s="30">
        <v>73.963534706883451</v>
      </c>
      <c r="F240" s="30">
        <v>75.261789439107133</v>
      </c>
      <c r="G240" s="26"/>
      <c r="H240" s="26"/>
      <c r="I240" s="26"/>
      <c r="J240" s="27"/>
    </row>
    <row r="241" spans="1:15" s="8" customFormat="1" ht="15" customHeight="1">
      <c r="A241" s="6"/>
      <c r="B241" s="19"/>
      <c r="C241" s="19" t="s">
        <v>141</v>
      </c>
      <c r="D241" s="30">
        <v>75.463204932764228</v>
      </c>
      <c r="E241" s="30">
        <v>74.837236505876461</v>
      </c>
      <c r="F241" s="30">
        <v>76.089173359651994</v>
      </c>
      <c r="G241" s="26"/>
      <c r="H241" s="26"/>
      <c r="I241" s="26"/>
      <c r="J241" s="27"/>
    </row>
    <row r="242" spans="1:15" s="8" customFormat="1" ht="15" customHeight="1">
      <c r="A242" s="6"/>
      <c r="B242" s="19" t="s">
        <v>164</v>
      </c>
      <c r="C242" s="19" t="s">
        <v>164</v>
      </c>
      <c r="D242" s="30">
        <v>75.774722444683562</v>
      </c>
      <c r="E242" s="30">
        <v>75.140445327376227</v>
      </c>
      <c r="F242" s="30">
        <v>76.408999561990896</v>
      </c>
      <c r="G242" s="26"/>
      <c r="H242" s="26"/>
      <c r="I242" s="26"/>
      <c r="J242" s="27"/>
    </row>
    <row r="243" spans="1:15" s="8" customFormat="1" ht="15" customHeight="1">
      <c r="A243" s="6"/>
      <c r="B243" s="19"/>
      <c r="C243" s="19" t="s">
        <v>165</v>
      </c>
      <c r="D243" s="30">
        <v>76.13819217715313</v>
      </c>
      <c r="E243" s="30">
        <v>75.493541750673771</v>
      </c>
      <c r="F243" s="30">
        <v>76.782842603632488</v>
      </c>
      <c r="G243" s="26"/>
      <c r="H243" s="26"/>
      <c r="I243" s="26"/>
      <c r="J243" s="27"/>
    </row>
    <row r="244" spans="1:15" s="8" customFormat="1" ht="15" customHeight="1">
      <c r="A244" s="6"/>
      <c r="B244" s="19"/>
      <c r="C244" s="134" t="s">
        <v>233</v>
      </c>
      <c r="D244" s="30">
        <v>75.7582414342954</v>
      </c>
      <c r="E244" s="30">
        <v>75.094145119565383</v>
      </c>
      <c r="F244" s="30">
        <v>76.422337749025417</v>
      </c>
      <c r="G244" s="26"/>
      <c r="H244" s="26"/>
      <c r="I244" s="26"/>
      <c r="J244" s="27"/>
    </row>
    <row r="245" spans="1:15" s="8" customFormat="1" ht="15" customHeight="1">
      <c r="A245" s="23"/>
      <c r="B245" s="24"/>
      <c r="C245" s="25"/>
      <c r="D245" s="26"/>
      <c r="E245" s="26"/>
      <c r="F245" s="26"/>
      <c r="G245" s="26"/>
      <c r="H245" s="26"/>
      <c r="I245" s="26"/>
      <c r="J245" s="27"/>
    </row>
    <row r="246" spans="1:15" s="8" customFormat="1" ht="24" customHeight="1">
      <c r="A246" s="28" t="s">
        <v>102</v>
      </c>
      <c r="B246" s="19"/>
      <c r="C246" s="19" t="s">
        <v>39</v>
      </c>
      <c r="D246" s="29">
        <v>71.524311428344021</v>
      </c>
      <c r="E246" s="29">
        <v>71</v>
      </c>
      <c r="F246" s="29">
        <v>72</v>
      </c>
      <c r="G246" s="26"/>
      <c r="H246" s="26"/>
      <c r="I246" s="26"/>
      <c r="J246" s="5"/>
      <c r="K246" s="5"/>
      <c r="L246" s="5"/>
      <c r="M246" s="5"/>
      <c r="N246" s="5"/>
      <c r="O246" s="5"/>
    </row>
    <row r="247" spans="1:15" s="8" customFormat="1" ht="15" customHeight="1">
      <c r="A247" s="28"/>
      <c r="B247" s="19"/>
      <c r="C247" s="19" t="s">
        <v>40</v>
      </c>
      <c r="D247" s="29">
        <v>72.033376253182624</v>
      </c>
      <c r="E247" s="29">
        <v>71.599999999999994</v>
      </c>
      <c r="F247" s="29">
        <v>72.5</v>
      </c>
      <c r="G247" s="26"/>
      <c r="H247" s="26"/>
      <c r="I247" s="26"/>
      <c r="J247" s="5"/>
      <c r="K247" s="5"/>
      <c r="L247" s="5"/>
      <c r="M247" s="5"/>
      <c r="N247" s="5"/>
      <c r="O247" s="5"/>
    </row>
    <row r="248" spans="1:15" s="8" customFormat="1" ht="15" customHeight="1">
      <c r="A248" s="28"/>
      <c r="B248" s="19"/>
      <c r="C248" s="19" t="s">
        <v>41</v>
      </c>
      <c r="D248" s="29">
        <v>72.286902805239194</v>
      </c>
      <c r="E248" s="29">
        <v>71.8</v>
      </c>
      <c r="F248" s="29">
        <v>72.8</v>
      </c>
      <c r="G248" s="26"/>
      <c r="H248" s="26"/>
      <c r="I248" s="26"/>
      <c r="J248" s="5"/>
      <c r="K248" s="5"/>
      <c r="L248" s="5"/>
      <c r="M248" s="5"/>
      <c r="N248" s="5"/>
      <c r="O248" s="5"/>
    </row>
    <row r="249" spans="1:15" s="8" customFormat="1" ht="15" customHeight="1">
      <c r="A249" s="28"/>
      <c r="B249" s="19"/>
      <c r="C249" s="19" t="s">
        <v>42</v>
      </c>
      <c r="D249" s="29">
        <v>72.50541044631025</v>
      </c>
      <c r="E249" s="29">
        <v>72</v>
      </c>
      <c r="F249" s="29">
        <v>73</v>
      </c>
      <c r="G249" s="26"/>
      <c r="H249" s="26"/>
      <c r="I249" s="26"/>
      <c r="J249" s="5"/>
      <c r="K249" s="5"/>
      <c r="L249" s="5"/>
      <c r="M249" s="5"/>
      <c r="N249" s="5"/>
      <c r="O249" s="5"/>
    </row>
    <row r="250" spans="1:15" s="8" customFormat="1" ht="15" customHeight="1">
      <c r="A250" s="28"/>
      <c r="B250" s="19" t="s">
        <v>43</v>
      </c>
      <c r="C250" s="19" t="s">
        <v>43</v>
      </c>
      <c r="D250" s="29">
        <v>72.66062763773472</v>
      </c>
      <c r="E250" s="29">
        <v>72.2</v>
      </c>
      <c r="F250" s="29">
        <v>73.2</v>
      </c>
      <c r="G250" s="26"/>
      <c r="H250" s="26"/>
      <c r="I250" s="26"/>
      <c r="J250" s="5"/>
      <c r="K250" s="5"/>
      <c r="L250" s="5"/>
      <c r="M250" s="5"/>
      <c r="N250" s="5"/>
      <c r="O250" s="5"/>
    </row>
    <row r="251" spans="1:15" s="8" customFormat="1" ht="24" customHeight="1">
      <c r="A251" s="28"/>
      <c r="B251" s="19"/>
      <c r="C251" s="19" t="s">
        <v>44</v>
      </c>
      <c r="D251" s="29">
        <v>72.839588319635297</v>
      </c>
      <c r="E251" s="29">
        <v>72.3</v>
      </c>
      <c r="F251" s="29">
        <v>73.3</v>
      </c>
      <c r="G251" s="26"/>
      <c r="H251" s="26"/>
      <c r="I251" s="26"/>
      <c r="J251" s="5"/>
      <c r="K251" s="5"/>
      <c r="L251" s="5"/>
      <c r="M251" s="5"/>
      <c r="N251" s="5"/>
      <c r="O251" s="5"/>
    </row>
    <row r="252" spans="1:15" s="8" customFormat="1" ht="15" customHeight="1">
      <c r="A252" s="28"/>
      <c r="B252" s="19"/>
      <c r="C252" s="19" t="s">
        <v>45</v>
      </c>
      <c r="D252" s="29">
        <v>72.986802215143641</v>
      </c>
      <c r="E252" s="29">
        <v>72.5</v>
      </c>
      <c r="F252" s="29">
        <v>73.5</v>
      </c>
      <c r="G252" s="26"/>
      <c r="H252" s="26"/>
      <c r="I252" s="26"/>
      <c r="J252" s="5"/>
      <c r="K252" s="5"/>
      <c r="L252" s="5"/>
      <c r="M252" s="5"/>
      <c r="N252" s="5"/>
      <c r="O252" s="5"/>
    </row>
    <row r="253" spans="1:15" s="8" customFormat="1" ht="15" customHeight="1">
      <c r="A253" s="28"/>
      <c r="B253" s="19"/>
      <c r="C253" s="19" t="s">
        <v>46</v>
      </c>
      <c r="D253" s="29">
        <v>72.898353444177204</v>
      </c>
      <c r="E253" s="29">
        <v>72.400000000000006</v>
      </c>
      <c r="F253" s="29">
        <v>73.400000000000006</v>
      </c>
      <c r="G253" s="26"/>
      <c r="H253" s="26"/>
      <c r="I253" s="26"/>
      <c r="J253" s="5"/>
      <c r="K253" s="5"/>
      <c r="L253" s="5"/>
      <c r="M253" s="5"/>
      <c r="N253" s="5"/>
      <c r="O253" s="5"/>
    </row>
    <row r="254" spans="1:15" s="8" customFormat="1" ht="15" customHeight="1">
      <c r="A254" s="28"/>
      <c r="B254" s="19"/>
      <c r="C254" s="19" t="s">
        <v>47</v>
      </c>
      <c r="D254" s="29">
        <v>73.203155780416836</v>
      </c>
      <c r="E254" s="29">
        <v>72.7</v>
      </c>
      <c r="F254" s="29">
        <v>73.7</v>
      </c>
      <c r="G254" s="26"/>
      <c r="H254" s="26"/>
      <c r="I254" s="26"/>
      <c r="J254" s="5"/>
      <c r="K254" s="5"/>
      <c r="L254" s="5"/>
      <c r="M254" s="5"/>
      <c r="N254" s="5"/>
      <c r="O254" s="5"/>
    </row>
    <row r="255" spans="1:15" s="8" customFormat="1" ht="15" customHeight="1">
      <c r="A255" s="28"/>
      <c r="B255" s="19"/>
      <c r="C255" s="19" t="s">
        <v>48</v>
      </c>
      <c r="D255" s="29">
        <v>73.798739203003919</v>
      </c>
      <c r="E255" s="29">
        <v>73.303492856782341</v>
      </c>
      <c r="F255" s="29">
        <v>74.293985549225496</v>
      </c>
      <c r="G255" s="26"/>
      <c r="H255" s="26"/>
      <c r="I255" s="26"/>
      <c r="J255" s="5"/>
      <c r="K255" s="5"/>
      <c r="L255" s="5"/>
      <c r="M255" s="5"/>
      <c r="N255" s="5"/>
      <c r="O255" s="5"/>
    </row>
    <row r="256" spans="1:15" s="8" customFormat="1" ht="24" customHeight="1">
      <c r="A256" s="28"/>
      <c r="B256" s="19"/>
      <c r="C256" s="19" t="s">
        <v>49</v>
      </c>
      <c r="D256" s="29">
        <v>74.404843775463277</v>
      </c>
      <c r="E256" s="29">
        <v>73.924241041986519</v>
      </c>
      <c r="F256" s="29">
        <v>74.885446508940035</v>
      </c>
      <c r="G256" s="26"/>
      <c r="H256" s="26"/>
      <c r="I256" s="26"/>
      <c r="J256" s="5"/>
      <c r="K256" s="5"/>
      <c r="L256" s="5"/>
      <c r="M256" s="5"/>
      <c r="N256" s="5"/>
      <c r="O256" s="5"/>
    </row>
    <row r="257" spans="1:15" s="8" customFormat="1" ht="15" customHeight="1">
      <c r="A257" s="28"/>
      <c r="B257" s="19" t="s">
        <v>50</v>
      </c>
      <c r="C257" s="19" t="s">
        <v>50</v>
      </c>
      <c r="D257" s="29">
        <v>74.538822116808859</v>
      </c>
      <c r="E257" s="29">
        <v>74.060625027241471</v>
      </c>
      <c r="F257" s="29">
        <v>75.017019206376247</v>
      </c>
      <c r="G257" s="26"/>
      <c r="H257" s="26"/>
      <c r="I257" s="26"/>
      <c r="J257" s="5"/>
      <c r="K257" s="5"/>
      <c r="L257" s="5"/>
      <c r="M257" s="5"/>
      <c r="N257" s="5"/>
      <c r="O257" s="5"/>
    </row>
    <row r="258" spans="1:15" s="8" customFormat="1" ht="15" customHeight="1">
      <c r="A258" s="28"/>
      <c r="B258" s="19"/>
      <c r="C258" s="19" t="s">
        <v>51</v>
      </c>
      <c r="D258" s="29">
        <v>75.030221603662412</v>
      </c>
      <c r="E258" s="29">
        <v>74.559030782661708</v>
      </c>
      <c r="F258" s="29">
        <v>75.501412424663116</v>
      </c>
      <c r="G258" s="26"/>
      <c r="H258" s="26"/>
      <c r="I258" s="26"/>
      <c r="J258" s="5"/>
      <c r="K258" s="5"/>
      <c r="L258" s="5"/>
      <c r="M258" s="5"/>
      <c r="N258" s="5"/>
      <c r="O258" s="5"/>
    </row>
    <row r="259" spans="1:15" s="8" customFormat="1" ht="15" customHeight="1">
      <c r="A259" s="28"/>
      <c r="B259" s="19"/>
      <c r="C259" s="19" t="s">
        <v>52</v>
      </c>
      <c r="D259" s="29">
        <v>75.270728325100478</v>
      </c>
      <c r="E259" s="29">
        <v>74.79181811143178</v>
      </c>
      <c r="F259" s="29">
        <v>75.749638538769176</v>
      </c>
      <c r="G259" s="26"/>
      <c r="H259" s="26"/>
      <c r="I259" s="26"/>
      <c r="J259" s="5"/>
      <c r="K259" s="5"/>
      <c r="L259" s="5"/>
      <c r="M259" s="5"/>
      <c r="N259" s="5"/>
      <c r="O259" s="5"/>
    </row>
    <row r="260" spans="1:15" s="8" customFormat="1" ht="15" customHeight="1">
      <c r="A260" s="28"/>
      <c r="B260" s="19"/>
      <c r="C260" s="19" t="s">
        <v>53</v>
      </c>
      <c r="D260" s="29">
        <v>75.975781848790845</v>
      </c>
      <c r="E260" s="29">
        <v>75.507074398392064</v>
      </c>
      <c r="F260" s="29">
        <v>76.444489299189627</v>
      </c>
      <c r="G260" s="26"/>
      <c r="H260" s="26"/>
      <c r="I260" s="26"/>
      <c r="J260" s="5"/>
      <c r="K260" s="5"/>
      <c r="L260" s="5"/>
      <c r="M260" s="5"/>
      <c r="N260" s="5"/>
      <c r="O260" s="5"/>
    </row>
    <row r="261" spans="1:15" s="8" customFormat="1" ht="24" customHeight="1">
      <c r="A261" s="28"/>
      <c r="B261" s="19"/>
      <c r="C261" s="19" t="s">
        <v>54</v>
      </c>
      <c r="D261" s="29">
        <v>76.059906183771446</v>
      </c>
      <c r="E261" s="29">
        <v>75.580955083446781</v>
      </c>
      <c r="F261" s="29">
        <v>76.53885728409611</v>
      </c>
      <c r="G261" s="26"/>
      <c r="H261" s="26"/>
      <c r="I261" s="26"/>
      <c r="J261" s="5"/>
      <c r="K261" s="5"/>
      <c r="L261" s="5"/>
      <c r="M261" s="5"/>
      <c r="N261" s="5"/>
      <c r="O261" s="5"/>
    </row>
    <row r="262" spans="1:15" s="8" customFormat="1" ht="15" customHeight="1">
      <c r="A262" s="28"/>
      <c r="B262" s="19"/>
      <c r="C262" s="19" t="s">
        <v>55</v>
      </c>
      <c r="D262" s="29">
        <v>76.527191634185755</v>
      </c>
      <c r="E262" s="29">
        <v>76.042567132580146</v>
      </c>
      <c r="F262" s="29">
        <v>77.011816135791364</v>
      </c>
      <c r="G262" s="26"/>
      <c r="H262" s="26"/>
      <c r="I262" s="26"/>
      <c r="J262" s="5"/>
      <c r="K262" s="5"/>
      <c r="L262" s="5"/>
      <c r="M262" s="5"/>
      <c r="N262" s="5"/>
      <c r="O262" s="5"/>
    </row>
    <row r="263" spans="1:15" s="8" customFormat="1" ht="15" customHeight="1">
      <c r="A263" s="28"/>
      <c r="B263" s="19"/>
      <c r="C263" s="19" t="s">
        <v>141</v>
      </c>
      <c r="D263" s="29">
        <v>76.62085698073507</v>
      </c>
      <c r="E263" s="29">
        <v>76.134507833750177</v>
      </c>
      <c r="F263" s="29">
        <v>77.107206127719962</v>
      </c>
      <c r="G263" s="26"/>
      <c r="H263" s="26"/>
      <c r="I263" s="26"/>
      <c r="J263" s="5"/>
      <c r="K263" s="5"/>
      <c r="L263" s="5"/>
      <c r="M263" s="5"/>
      <c r="N263" s="5"/>
      <c r="O263" s="5"/>
    </row>
    <row r="264" spans="1:15" s="8" customFormat="1" ht="15" customHeight="1">
      <c r="A264" s="28"/>
      <c r="B264" s="19" t="s">
        <v>164</v>
      </c>
      <c r="C264" s="19" t="s">
        <v>164</v>
      </c>
      <c r="D264" s="29">
        <v>76.740344362456284</v>
      </c>
      <c r="E264" s="29">
        <v>76.24886969312351</v>
      </c>
      <c r="F264" s="29">
        <v>77.231819031789058</v>
      </c>
      <c r="G264" s="26"/>
      <c r="H264" s="26"/>
      <c r="I264" s="26"/>
      <c r="J264" s="5"/>
      <c r="K264" s="5"/>
      <c r="L264" s="5"/>
      <c r="M264" s="5"/>
      <c r="N264" s="5"/>
      <c r="O264" s="5"/>
    </row>
    <row r="265" spans="1:15" s="8" customFormat="1" ht="15" customHeight="1">
      <c r="A265" s="28"/>
      <c r="B265" s="19"/>
      <c r="C265" s="19" t="s">
        <v>165</v>
      </c>
      <c r="D265" s="29">
        <v>77.233391322291524</v>
      </c>
      <c r="E265" s="29">
        <v>76.756258362449486</v>
      </c>
      <c r="F265" s="29">
        <v>77.710524282133562</v>
      </c>
      <c r="G265" s="26"/>
      <c r="H265" s="26"/>
      <c r="I265" s="26"/>
      <c r="J265" s="5"/>
      <c r="K265" s="5"/>
      <c r="L265" s="5"/>
      <c r="M265" s="5"/>
      <c r="N265" s="5"/>
      <c r="O265" s="5"/>
    </row>
    <row r="266" spans="1:15" s="8" customFormat="1" ht="15" customHeight="1">
      <c r="A266" s="28"/>
      <c r="B266" s="19"/>
      <c r="C266" s="134" t="s">
        <v>233</v>
      </c>
      <c r="D266" s="29">
        <v>77.654240242795467</v>
      </c>
      <c r="E266" s="29">
        <v>77.185315906753729</v>
      </c>
      <c r="F266" s="29">
        <v>78.123164578837205</v>
      </c>
      <c r="G266" s="26"/>
      <c r="H266" s="26"/>
      <c r="I266" s="26"/>
      <c r="J266" s="5"/>
      <c r="K266" s="5"/>
      <c r="L266" s="5"/>
      <c r="M266" s="5"/>
      <c r="N266" s="5"/>
      <c r="O266" s="5"/>
    </row>
    <row r="267" spans="1:15" s="8" customFormat="1" ht="15" customHeight="1">
      <c r="A267" s="23"/>
      <c r="B267" s="24"/>
      <c r="C267" s="25"/>
      <c r="D267" s="26"/>
      <c r="E267" s="26"/>
      <c r="F267" s="26"/>
      <c r="G267" s="26"/>
      <c r="H267" s="26"/>
      <c r="I267" s="26"/>
      <c r="J267" s="27"/>
    </row>
    <row r="268" spans="1:15" s="8" customFormat="1" ht="24" customHeight="1">
      <c r="A268" s="6" t="s">
        <v>146</v>
      </c>
      <c r="B268" s="19"/>
      <c r="C268" s="19" t="s">
        <v>39</v>
      </c>
      <c r="D268" s="30">
        <v>71.526422569542248</v>
      </c>
      <c r="E268" s="30">
        <v>70.5</v>
      </c>
      <c r="F268" s="30">
        <v>72.5</v>
      </c>
      <c r="G268" s="26"/>
      <c r="H268" s="26"/>
      <c r="I268" s="26"/>
      <c r="J268" s="27"/>
    </row>
    <row r="269" spans="1:15" s="8" customFormat="1" ht="15" customHeight="1">
      <c r="A269" s="6"/>
      <c r="B269" s="19"/>
      <c r="C269" s="19" t="s">
        <v>40</v>
      </c>
      <c r="D269" s="30">
        <v>72.058040314865153</v>
      </c>
      <c r="E269" s="30">
        <v>71.099999999999994</v>
      </c>
      <c r="F269" s="30">
        <v>73.099999999999994</v>
      </c>
      <c r="G269" s="26"/>
      <c r="H269" s="26"/>
      <c r="I269" s="26"/>
      <c r="J269" s="27"/>
    </row>
    <row r="270" spans="1:15" s="8" customFormat="1" ht="15" customHeight="1">
      <c r="A270" s="6"/>
      <c r="B270" s="19"/>
      <c r="C270" s="19" t="s">
        <v>41</v>
      </c>
      <c r="D270" s="30">
        <v>72.988600389330415</v>
      </c>
      <c r="E270" s="30">
        <v>72</v>
      </c>
      <c r="F270" s="30">
        <v>74</v>
      </c>
      <c r="G270" s="26"/>
      <c r="H270" s="26"/>
      <c r="I270" s="26"/>
      <c r="J270" s="27"/>
    </row>
    <row r="271" spans="1:15" s="8" customFormat="1" ht="15" customHeight="1">
      <c r="A271" s="6"/>
      <c r="B271" s="19"/>
      <c r="C271" s="19" t="s">
        <v>42</v>
      </c>
      <c r="D271" s="30">
        <v>72.996697354881647</v>
      </c>
      <c r="E271" s="30">
        <v>72</v>
      </c>
      <c r="F271" s="30">
        <v>74</v>
      </c>
      <c r="G271" s="26"/>
      <c r="H271" s="26"/>
      <c r="I271" s="26"/>
      <c r="J271" s="27"/>
    </row>
    <row r="272" spans="1:15" s="8" customFormat="1" ht="15" customHeight="1">
      <c r="A272" s="6"/>
      <c r="B272" s="19" t="s">
        <v>43</v>
      </c>
      <c r="C272" s="19" t="s">
        <v>43</v>
      </c>
      <c r="D272" s="30">
        <v>72.684809572577606</v>
      </c>
      <c r="E272" s="30">
        <v>71.7</v>
      </c>
      <c r="F272" s="30">
        <v>73.599999999999994</v>
      </c>
      <c r="G272" s="26"/>
      <c r="H272" s="26"/>
      <c r="I272" s="26"/>
      <c r="J272" s="27"/>
    </row>
    <row r="273" spans="1:10" s="8" customFormat="1" ht="24" customHeight="1">
      <c r="A273" s="6"/>
      <c r="B273" s="19"/>
      <c r="C273" s="19" t="s">
        <v>44</v>
      </c>
      <c r="D273" s="30">
        <v>72.684795987971398</v>
      </c>
      <c r="E273" s="30">
        <v>71.7</v>
      </c>
      <c r="F273" s="30">
        <v>73.7</v>
      </c>
      <c r="G273" s="26"/>
      <c r="H273" s="26"/>
      <c r="I273" s="26"/>
      <c r="J273" s="27"/>
    </row>
    <row r="274" spans="1:10" s="8" customFormat="1" ht="15" customHeight="1">
      <c r="A274" s="6"/>
      <c r="B274" s="19"/>
      <c r="C274" s="19" t="s">
        <v>45</v>
      </c>
      <c r="D274" s="30">
        <v>72.714487133305909</v>
      </c>
      <c r="E274" s="30">
        <v>71.7</v>
      </c>
      <c r="F274" s="30">
        <v>73.7</v>
      </c>
      <c r="G274" s="26"/>
      <c r="H274" s="26"/>
      <c r="I274" s="26"/>
      <c r="J274" s="27"/>
    </row>
    <row r="275" spans="1:10" s="8" customFormat="1" ht="15" customHeight="1">
      <c r="A275" s="6"/>
      <c r="B275" s="19"/>
      <c r="C275" s="19" t="s">
        <v>46</v>
      </c>
      <c r="D275" s="30">
        <v>73.205224784649644</v>
      </c>
      <c r="E275" s="30">
        <v>72.2</v>
      </c>
      <c r="F275" s="30">
        <v>74.2</v>
      </c>
      <c r="G275" s="26"/>
      <c r="H275" s="26"/>
      <c r="I275" s="26"/>
      <c r="J275" s="27"/>
    </row>
    <row r="276" spans="1:10" s="8" customFormat="1" ht="15" customHeight="1">
      <c r="A276" s="6"/>
      <c r="B276" s="19"/>
      <c r="C276" s="19" t="s">
        <v>47</v>
      </c>
      <c r="D276" s="30">
        <v>73.248349510318846</v>
      </c>
      <c r="E276" s="30">
        <v>72.2</v>
      </c>
      <c r="F276" s="30">
        <v>74.2</v>
      </c>
      <c r="G276" s="26"/>
      <c r="H276" s="26"/>
      <c r="I276" s="26"/>
      <c r="J276" s="27"/>
    </row>
    <row r="277" spans="1:10" s="8" customFormat="1" ht="15" customHeight="1">
      <c r="A277" s="6"/>
      <c r="B277" s="19"/>
      <c r="C277" s="19" t="s">
        <v>48</v>
      </c>
      <c r="D277" s="30">
        <v>73.375019484914858</v>
      </c>
      <c r="E277" s="30">
        <v>72.352297649492201</v>
      </c>
      <c r="F277" s="30">
        <v>74.397741320337516</v>
      </c>
      <c r="G277" s="26"/>
      <c r="H277" s="26"/>
      <c r="I277" s="26"/>
      <c r="J277" s="27"/>
    </row>
    <row r="278" spans="1:10" s="8" customFormat="1" ht="24" customHeight="1">
      <c r="A278" s="6"/>
      <c r="B278" s="19"/>
      <c r="C278" s="19" t="s">
        <v>49</v>
      </c>
      <c r="D278" s="30">
        <v>73.539674762380372</v>
      </c>
      <c r="E278" s="30">
        <v>72.491651169601596</v>
      </c>
      <c r="F278" s="30">
        <v>74.587698355159148</v>
      </c>
      <c r="G278" s="26"/>
      <c r="H278" s="26"/>
      <c r="I278" s="26"/>
      <c r="J278" s="27"/>
    </row>
    <row r="279" spans="1:10" s="8" customFormat="1" ht="15" customHeight="1">
      <c r="A279" s="6"/>
      <c r="B279" s="19" t="s">
        <v>50</v>
      </c>
      <c r="C279" s="19" t="s">
        <v>50</v>
      </c>
      <c r="D279" s="30">
        <v>73.165205155380704</v>
      </c>
      <c r="E279" s="30">
        <v>72.075059254043907</v>
      </c>
      <c r="F279" s="30">
        <v>74.255351056717501</v>
      </c>
      <c r="G279" s="26"/>
      <c r="H279" s="26"/>
      <c r="I279" s="26"/>
      <c r="J279" s="27"/>
    </row>
    <row r="280" spans="1:10" s="8" customFormat="1" ht="15" customHeight="1">
      <c r="A280" s="6"/>
      <c r="B280" s="19"/>
      <c r="C280" s="19" t="s">
        <v>51</v>
      </c>
      <c r="D280" s="30">
        <v>73.244644864320392</v>
      </c>
      <c r="E280" s="30">
        <v>72.146199284361174</v>
      </c>
      <c r="F280" s="30">
        <v>74.343090444279611</v>
      </c>
      <c r="G280" s="26"/>
      <c r="H280" s="26"/>
      <c r="I280" s="26"/>
      <c r="J280" s="27"/>
    </row>
    <row r="281" spans="1:10" s="8" customFormat="1" ht="15" customHeight="1">
      <c r="A281" s="6"/>
      <c r="B281" s="19"/>
      <c r="C281" s="19" t="s">
        <v>52</v>
      </c>
      <c r="D281" s="30">
        <v>73.21101651303789</v>
      </c>
      <c r="E281" s="30">
        <v>72.11752624805014</v>
      </c>
      <c r="F281" s="30">
        <v>74.30450677802564</v>
      </c>
      <c r="G281" s="26"/>
      <c r="H281" s="26"/>
      <c r="I281" s="26"/>
      <c r="J281" s="27"/>
    </row>
    <row r="282" spans="1:10" s="8" customFormat="1" ht="15" customHeight="1">
      <c r="A282" s="6"/>
      <c r="B282" s="19"/>
      <c r="C282" s="19" t="s">
        <v>53</v>
      </c>
      <c r="D282" s="30">
        <v>74.108120325405196</v>
      </c>
      <c r="E282" s="30">
        <v>73.094641515839996</v>
      </c>
      <c r="F282" s="30">
        <v>75.121599134970396</v>
      </c>
      <c r="G282" s="26"/>
      <c r="H282" s="26"/>
      <c r="I282" s="26"/>
      <c r="J282" s="27"/>
    </row>
    <row r="283" spans="1:10" s="8" customFormat="1" ht="24" customHeight="1">
      <c r="A283" s="6"/>
      <c r="B283" s="19"/>
      <c r="C283" s="19" t="s">
        <v>54</v>
      </c>
      <c r="D283" s="30">
        <v>74.550806373544603</v>
      </c>
      <c r="E283" s="30">
        <v>73.562425465979857</v>
      </c>
      <c r="F283" s="30">
        <v>75.539187281109349</v>
      </c>
      <c r="G283" s="26"/>
      <c r="H283" s="26"/>
      <c r="I283" s="26"/>
      <c r="J283" s="27"/>
    </row>
    <row r="284" spans="1:10" s="8" customFormat="1" ht="15" customHeight="1">
      <c r="A284" s="6"/>
      <c r="B284" s="19"/>
      <c r="C284" s="19" t="s">
        <v>55</v>
      </c>
      <c r="D284" s="30">
        <v>74.998870270385467</v>
      </c>
      <c r="E284" s="30">
        <v>74.038812090469818</v>
      </c>
      <c r="F284" s="30">
        <v>75.958928450301116</v>
      </c>
      <c r="G284" s="26"/>
      <c r="H284" s="26"/>
      <c r="I284" s="26"/>
      <c r="J284" s="27"/>
    </row>
    <row r="285" spans="1:10" s="8" customFormat="1" ht="15" customHeight="1">
      <c r="A285" s="6"/>
      <c r="B285" s="19"/>
      <c r="C285" s="19" t="s">
        <v>141</v>
      </c>
      <c r="D285" s="30">
        <v>75.64942262070366</v>
      </c>
      <c r="E285" s="30">
        <v>74.687167468984526</v>
      </c>
      <c r="F285" s="30">
        <v>76.611677772422794</v>
      </c>
      <c r="G285" s="26"/>
      <c r="H285" s="26"/>
      <c r="I285" s="26"/>
      <c r="J285" s="27"/>
    </row>
    <row r="286" spans="1:10" s="8" customFormat="1" ht="15" customHeight="1">
      <c r="A286" s="6"/>
      <c r="B286" s="19" t="s">
        <v>164</v>
      </c>
      <c r="C286" s="19" t="s">
        <v>164</v>
      </c>
      <c r="D286" s="30">
        <v>76.523531049414657</v>
      </c>
      <c r="E286" s="30">
        <v>75.616197314373522</v>
      </c>
      <c r="F286" s="30">
        <v>77.430864784455792</v>
      </c>
      <c r="G286" s="26"/>
      <c r="H286" s="26"/>
      <c r="I286" s="26"/>
      <c r="J286" s="27"/>
    </row>
    <row r="287" spans="1:10" s="8" customFormat="1" ht="15" customHeight="1">
      <c r="A287" s="6"/>
      <c r="B287" s="19"/>
      <c r="C287" s="19" t="s">
        <v>165</v>
      </c>
      <c r="D287" s="30">
        <v>77.012664166697505</v>
      </c>
      <c r="E287" s="30">
        <v>76.089570540679091</v>
      </c>
      <c r="F287" s="30">
        <v>77.935757792715918</v>
      </c>
      <c r="G287" s="26"/>
      <c r="H287" s="26"/>
      <c r="I287" s="26"/>
      <c r="J287" s="27"/>
    </row>
    <row r="288" spans="1:10" s="8" customFormat="1" ht="15" customHeight="1">
      <c r="A288" s="6"/>
      <c r="B288" s="19"/>
      <c r="C288" s="134" t="s">
        <v>233</v>
      </c>
      <c r="D288" s="30">
        <v>77.028204367053476</v>
      </c>
      <c r="E288" s="30">
        <v>76.133357702580639</v>
      </c>
      <c r="F288" s="30">
        <v>77.923051031526313</v>
      </c>
      <c r="G288" s="26"/>
      <c r="H288" s="26"/>
      <c r="I288" s="26"/>
      <c r="J288" s="27"/>
    </row>
    <row r="289" spans="1:10" s="8" customFormat="1" ht="15" customHeight="1">
      <c r="A289" s="23"/>
      <c r="B289" s="24"/>
      <c r="C289" s="25"/>
      <c r="D289" s="26"/>
      <c r="E289" s="26"/>
      <c r="F289" s="26"/>
      <c r="G289" s="26"/>
      <c r="H289" s="26"/>
      <c r="I289" s="26"/>
      <c r="J289" s="27"/>
    </row>
    <row r="290" spans="1:10" s="8" customFormat="1" ht="24" customHeight="1">
      <c r="A290" s="28" t="s">
        <v>157</v>
      </c>
      <c r="B290" s="19"/>
      <c r="C290" s="19" t="s">
        <v>39</v>
      </c>
      <c r="D290" s="29">
        <v>71.640772656376029</v>
      </c>
      <c r="E290" s="29">
        <v>71.3</v>
      </c>
      <c r="F290" s="29">
        <v>72</v>
      </c>
      <c r="G290" s="26"/>
      <c r="H290" s="26"/>
      <c r="I290" s="26"/>
      <c r="J290" s="27"/>
    </row>
    <row r="291" spans="1:10" s="8" customFormat="1" ht="15" customHeight="1">
      <c r="A291" s="28"/>
      <c r="B291" s="19"/>
      <c r="C291" s="19" t="s">
        <v>40</v>
      </c>
      <c r="D291" s="29">
        <v>71.684087402828538</v>
      </c>
      <c r="E291" s="29">
        <v>71.3</v>
      </c>
      <c r="F291" s="29">
        <v>72.099999999999994</v>
      </c>
      <c r="G291" s="26"/>
      <c r="H291" s="26"/>
      <c r="I291" s="26"/>
      <c r="J291" s="27"/>
    </row>
    <row r="292" spans="1:10" s="8" customFormat="1" ht="15" customHeight="1">
      <c r="A292" s="28"/>
      <c r="B292" s="19"/>
      <c r="C292" s="19" t="s">
        <v>41</v>
      </c>
      <c r="D292" s="29">
        <v>71.668414740916589</v>
      </c>
      <c r="E292" s="29">
        <v>71.3</v>
      </c>
      <c r="F292" s="29">
        <v>72</v>
      </c>
      <c r="G292" s="26"/>
      <c r="H292" s="26"/>
      <c r="I292" s="26"/>
      <c r="J292" s="27"/>
    </row>
    <row r="293" spans="1:10" s="8" customFormat="1" ht="15" customHeight="1">
      <c r="A293" s="28"/>
      <c r="B293" s="19"/>
      <c r="C293" s="19" t="s">
        <v>42</v>
      </c>
      <c r="D293" s="29">
        <v>72.130590980190448</v>
      </c>
      <c r="E293" s="29">
        <v>71.8</v>
      </c>
      <c r="F293" s="29">
        <v>72.5</v>
      </c>
      <c r="G293" s="26"/>
      <c r="H293" s="26"/>
      <c r="I293" s="26"/>
      <c r="J293" s="27"/>
    </row>
    <row r="294" spans="1:10" s="8" customFormat="1" ht="15" customHeight="1">
      <c r="A294" s="28"/>
      <c r="B294" s="19" t="s">
        <v>43</v>
      </c>
      <c r="C294" s="19" t="s">
        <v>43</v>
      </c>
      <c r="D294" s="29">
        <v>72.324505235901441</v>
      </c>
      <c r="E294" s="29">
        <v>72</v>
      </c>
      <c r="F294" s="29">
        <v>72.7</v>
      </c>
      <c r="G294" s="26"/>
      <c r="H294" s="26"/>
      <c r="I294" s="26"/>
      <c r="J294" s="27"/>
    </row>
    <row r="295" spans="1:10" s="8" customFormat="1" ht="24" customHeight="1">
      <c r="A295" s="28"/>
      <c r="B295" s="19"/>
      <c r="C295" s="19" t="s">
        <v>44</v>
      </c>
      <c r="D295" s="29">
        <v>72.580554396630276</v>
      </c>
      <c r="E295" s="29">
        <v>72.2</v>
      </c>
      <c r="F295" s="29">
        <v>73</v>
      </c>
      <c r="G295" s="26"/>
      <c r="H295" s="26"/>
      <c r="I295" s="26"/>
      <c r="J295" s="27"/>
    </row>
    <row r="296" spans="1:10" s="8" customFormat="1" ht="15" customHeight="1">
      <c r="A296" s="28"/>
      <c r="B296" s="19"/>
      <c r="C296" s="19" t="s">
        <v>45</v>
      </c>
      <c r="D296" s="29">
        <v>72.529197791793166</v>
      </c>
      <c r="E296" s="29">
        <v>72.099999999999994</v>
      </c>
      <c r="F296" s="29">
        <v>72.900000000000006</v>
      </c>
      <c r="G296" s="26"/>
      <c r="H296" s="26"/>
      <c r="I296" s="26"/>
      <c r="J296" s="27"/>
    </row>
    <row r="297" spans="1:10" s="8" customFormat="1" ht="15" customHeight="1">
      <c r="A297" s="28"/>
      <c r="B297" s="19"/>
      <c r="C297" s="19" t="s">
        <v>46</v>
      </c>
      <c r="D297" s="29">
        <v>72.837335122578196</v>
      </c>
      <c r="E297" s="29">
        <v>72.5</v>
      </c>
      <c r="F297" s="29">
        <v>73.2</v>
      </c>
      <c r="G297" s="26"/>
      <c r="H297" s="26"/>
      <c r="I297" s="26"/>
      <c r="J297" s="27"/>
    </row>
    <row r="298" spans="1:10" s="8" customFormat="1" ht="15" customHeight="1">
      <c r="A298" s="28"/>
      <c r="B298" s="19"/>
      <c r="C298" s="19" t="s">
        <v>47</v>
      </c>
      <c r="D298" s="29">
        <v>73.425064959151797</v>
      </c>
      <c r="E298" s="29">
        <v>73</v>
      </c>
      <c r="F298" s="29">
        <v>73.8</v>
      </c>
      <c r="G298" s="26"/>
      <c r="H298" s="26"/>
      <c r="I298" s="26"/>
      <c r="J298" s="27"/>
    </row>
    <row r="299" spans="1:10" s="8" customFormat="1" ht="15" customHeight="1">
      <c r="A299" s="28"/>
      <c r="B299" s="19"/>
      <c r="C299" s="19" t="s">
        <v>48</v>
      </c>
      <c r="D299" s="29">
        <v>73.835237249780661</v>
      </c>
      <c r="E299" s="29">
        <v>73.444780585747125</v>
      </c>
      <c r="F299" s="29">
        <v>74.225693913814197</v>
      </c>
      <c r="G299" s="26"/>
      <c r="H299" s="26"/>
      <c r="I299" s="26"/>
      <c r="J299" s="27"/>
    </row>
    <row r="300" spans="1:10" s="8" customFormat="1" ht="24" customHeight="1">
      <c r="A300" s="28"/>
      <c r="B300" s="19"/>
      <c r="C300" s="19" t="s">
        <v>49</v>
      </c>
      <c r="D300" s="29">
        <v>73.997784711869841</v>
      </c>
      <c r="E300" s="29">
        <v>73.609063914069083</v>
      </c>
      <c r="F300" s="29">
        <v>74.386505509670599</v>
      </c>
      <c r="G300" s="26"/>
      <c r="H300" s="26"/>
      <c r="I300" s="26"/>
      <c r="J300" s="27"/>
    </row>
    <row r="301" spans="1:10" s="8" customFormat="1" ht="15" customHeight="1">
      <c r="A301" s="28"/>
      <c r="B301" s="19" t="s">
        <v>50</v>
      </c>
      <c r="C301" s="19" t="s">
        <v>50</v>
      </c>
      <c r="D301" s="29">
        <v>73.870904561238561</v>
      </c>
      <c r="E301" s="29">
        <v>73.486448745712266</v>
      </c>
      <c r="F301" s="29">
        <v>74.255360376764855</v>
      </c>
      <c r="G301" s="26"/>
      <c r="H301" s="26"/>
      <c r="I301" s="26"/>
      <c r="J301" s="27"/>
    </row>
    <row r="302" spans="1:10" s="8" customFormat="1" ht="15" customHeight="1">
      <c r="A302" s="28"/>
      <c r="B302" s="19"/>
      <c r="C302" s="19" t="s">
        <v>51</v>
      </c>
      <c r="D302" s="29">
        <v>74.238955999708125</v>
      </c>
      <c r="E302" s="29">
        <v>73.857333655826906</v>
      </c>
      <c r="F302" s="29">
        <v>74.620578343589344</v>
      </c>
      <c r="G302" s="26"/>
      <c r="H302" s="26"/>
      <c r="I302" s="26"/>
      <c r="J302" s="27"/>
    </row>
    <row r="303" spans="1:10" s="8" customFormat="1" ht="15" customHeight="1">
      <c r="A303" s="28"/>
      <c r="B303" s="19"/>
      <c r="C303" s="19" t="s">
        <v>52</v>
      </c>
      <c r="D303" s="29">
        <v>74.389564724772399</v>
      </c>
      <c r="E303" s="29">
        <v>73.997425215775124</v>
      </c>
      <c r="F303" s="29">
        <v>74.781704233769673</v>
      </c>
      <c r="G303" s="26"/>
      <c r="H303" s="26"/>
      <c r="I303" s="26"/>
      <c r="J303" s="27"/>
    </row>
    <row r="304" spans="1:10" s="8" customFormat="1" ht="15" customHeight="1">
      <c r="A304" s="28"/>
      <c r="B304" s="19"/>
      <c r="C304" s="19" t="s">
        <v>53</v>
      </c>
      <c r="D304" s="29">
        <v>74.353014721067467</v>
      </c>
      <c r="E304" s="29">
        <v>73.951148319471429</v>
      </c>
      <c r="F304" s="29">
        <v>74.754881122663505</v>
      </c>
      <c r="G304" s="26"/>
      <c r="H304" s="26"/>
      <c r="I304" s="26"/>
      <c r="J304" s="27"/>
    </row>
    <row r="305" spans="1:14" s="8" customFormat="1" ht="24" customHeight="1">
      <c r="A305" s="28"/>
      <c r="B305" s="19"/>
      <c r="C305" s="19" t="s">
        <v>54</v>
      </c>
      <c r="D305" s="29">
        <v>74.471279983217684</v>
      </c>
      <c r="E305" s="29">
        <v>74.077433251818306</v>
      </c>
      <c r="F305" s="29">
        <v>74.865126714617062</v>
      </c>
      <c r="G305" s="26"/>
      <c r="H305" s="26"/>
      <c r="I305" s="26"/>
      <c r="J305" s="27"/>
    </row>
    <row r="306" spans="1:14" s="8" customFormat="1" ht="15" customHeight="1">
      <c r="A306" s="28"/>
      <c r="B306" s="19"/>
      <c r="C306" s="19" t="s">
        <v>55</v>
      </c>
      <c r="D306" s="29">
        <v>74.873123651682803</v>
      </c>
      <c r="E306" s="29">
        <v>74.482076826829868</v>
      </c>
      <c r="F306" s="29">
        <v>75.264170476535739</v>
      </c>
      <c r="G306" s="26"/>
      <c r="H306" s="26"/>
      <c r="I306" s="26"/>
      <c r="J306" s="27"/>
    </row>
    <row r="307" spans="1:14" s="8" customFormat="1" ht="15" customHeight="1">
      <c r="A307" s="28"/>
      <c r="B307" s="19"/>
      <c r="C307" s="19" t="s">
        <v>141</v>
      </c>
      <c r="D307" s="29">
        <v>75.740943758788688</v>
      </c>
      <c r="E307" s="29">
        <v>75.356870013781574</v>
      </c>
      <c r="F307" s="29">
        <v>76.125017503795803</v>
      </c>
      <c r="G307" s="26"/>
      <c r="H307" s="26"/>
      <c r="I307" s="26"/>
      <c r="J307" s="27"/>
    </row>
    <row r="308" spans="1:14" s="8" customFormat="1" ht="15" customHeight="1">
      <c r="A308" s="28"/>
      <c r="B308" s="19" t="s">
        <v>164</v>
      </c>
      <c r="C308" s="19" t="s">
        <v>164</v>
      </c>
      <c r="D308" s="29">
        <v>76.314022715267114</v>
      </c>
      <c r="E308" s="29">
        <v>75.924872835928085</v>
      </c>
      <c r="F308" s="29">
        <v>76.703172594606144</v>
      </c>
      <c r="G308" s="26"/>
      <c r="H308" s="26"/>
      <c r="I308" s="26"/>
      <c r="J308" s="27"/>
    </row>
    <row r="309" spans="1:14" s="8" customFormat="1" ht="15" customHeight="1">
      <c r="A309" s="28"/>
      <c r="B309" s="19"/>
      <c r="C309" s="19" t="s">
        <v>165</v>
      </c>
      <c r="D309" s="29">
        <v>76.369133775739982</v>
      </c>
      <c r="E309" s="29">
        <v>75.986686457387876</v>
      </c>
      <c r="F309" s="29">
        <v>76.751581094092089</v>
      </c>
      <c r="G309" s="26"/>
      <c r="H309" s="26"/>
      <c r="I309" s="26"/>
      <c r="J309" s="27"/>
    </row>
    <row r="310" spans="1:14" s="8" customFormat="1" ht="15" customHeight="1">
      <c r="A310" s="28"/>
      <c r="B310" s="19"/>
      <c r="C310" s="134" t="s">
        <v>233</v>
      </c>
      <c r="D310" s="29">
        <v>76.506329033861363</v>
      </c>
      <c r="E310" s="29">
        <v>76.12531326596303</v>
      </c>
      <c r="F310" s="29">
        <v>76.887344801759696</v>
      </c>
      <c r="G310" s="26"/>
      <c r="H310" s="26"/>
      <c r="I310" s="26"/>
      <c r="J310" s="27"/>
    </row>
    <row r="311" spans="1:14" s="8" customFormat="1" ht="15" customHeight="1">
      <c r="A311" s="23"/>
      <c r="B311" s="24"/>
      <c r="C311" s="25"/>
      <c r="D311" s="26"/>
      <c r="E311" s="26"/>
      <c r="F311" s="26"/>
      <c r="G311" s="26"/>
      <c r="H311" s="26"/>
      <c r="I311" s="26"/>
      <c r="J311" s="27"/>
    </row>
    <row r="312" spans="1:14" s="8" customFormat="1" ht="24" customHeight="1">
      <c r="A312" s="28" t="s">
        <v>115</v>
      </c>
      <c r="B312" s="19"/>
      <c r="C312" s="19" t="s">
        <v>39</v>
      </c>
      <c r="D312" s="29">
        <v>71.658844175326237</v>
      </c>
      <c r="E312" s="29">
        <v>70.8</v>
      </c>
      <c r="F312" s="29">
        <v>72.5</v>
      </c>
      <c r="G312" s="26"/>
      <c r="H312" s="5"/>
      <c r="I312" s="5"/>
      <c r="J312" s="5"/>
      <c r="K312" s="5"/>
      <c r="L312" s="5"/>
      <c r="M312" s="5"/>
      <c r="N312" s="5"/>
    </row>
    <row r="313" spans="1:14" s="8" customFormat="1" ht="15" customHeight="1">
      <c r="A313" s="28"/>
      <c r="B313" s="19"/>
      <c r="C313" s="19" t="s">
        <v>40</v>
      </c>
      <c r="D313" s="29">
        <v>72.17964469145295</v>
      </c>
      <c r="E313" s="29">
        <v>71.400000000000006</v>
      </c>
      <c r="F313" s="29">
        <v>73</v>
      </c>
      <c r="G313" s="26"/>
      <c r="H313" s="5"/>
      <c r="I313" s="5"/>
      <c r="J313" s="5"/>
      <c r="K313" s="5"/>
      <c r="L313" s="5"/>
      <c r="M313" s="5"/>
      <c r="N313" s="5"/>
    </row>
    <row r="314" spans="1:14" s="8" customFormat="1" ht="15" customHeight="1">
      <c r="A314" s="28"/>
      <c r="B314" s="19"/>
      <c r="C314" s="19" t="s">
        <v>41</v>
      </c>
      <c r="D314" s="29">
        <v>72.895434449789789</v>
      </c>
      <c r="E314" s="29">
        <v>72.099999999999994</v>
      </c>
      <c r="F314" s="29">
        <v>73.7</v>
      </c>
      <c r="G314" s="26"/>
      <c r="H314" s="5"/>
      <c r="I314" s="5"/>
      <c r="J314" s="5"/>
      <c r="K314" s="5"/>
      <c r="L314" s="5"/>
      <c r="M314" s="5"/>
      <c r="N314" s="5"/>
    </row>
    <row r="315" spans="1:14" s="8" customFormat="1" ht="15" customHeight="1">
      <c r="A315" s="28"/>
      <c r="B315" s="19"/>
      <c r="C315" s="19" t="s">
        <v>42</v>
      </c>
      <c r="D315" s="29">
        <v>73.218762258786342</v>
      </c>
      <c r="E315" s="29">
        <v>72.400000000000006</v>
      </c>
      <c r="F315" s="29">
        <v>74</v>
      </c>
      <c r="G315" s="26"/>
      <c r="H315" s="5"/>
      <c r="I315" s="5"/>
      <c r="J315" s="5"/>
      <c r="K315" s="5"/>
      <c r="L315" s="5"/>
      <c r="M315" s="5"/>
      <c r="N315" s="5"/>
    </row>
    <row r="316" spans="1:14" s="8" customFormat="1" ht="15" customHeight="1">
      <c r="A316" s="28"/>
      <c r="B316" s="19" t="s">
        <v>43</v>
      </c>
      <c r="C316" s="19" t="s">
        <v>43</v>
      </c>
      <c r="D316" s="29">
        <v>73.740106884710173</v>
      </c>
      <c r="E316" s="29">
        <v>73</v>
      </c>
      <c r="F316" s="29">
        <v>74.5</v>
      </c>
      <c r="G316" s="26"/>
      <c r="H316" s="5"/>
      <c r="I316" s="5"/>
      <c r="J316" s="5"/>
      <c r="K316" s="5"/>
      <c r="L316" s="5"/>
      <c r="M316" s="5"/>
      <c r="N316" s="5"/>
    </row>
    <row r="317" spans="1:14" s="8" customFormat="1" ht="24" customHeight="1">
      <c r="A317" s="28"/>
      <c r="B317" s="19"/>
      <c r="C317" s="19" t="s">
        <v>44</v>
      </c>
      <c r="D317" s="29">
        <v>73.732980500828774</v>
      </c>
      <c r="E317" s="29">
        <v>73</v>
      </c>
      <c r="F317" s="29">
        <v>74.5</v>
      </c>
      <c r="G317" s="26"/>
      <c r="H317" s="5"/>
      <c r="I317" s="5"/>
      <c r="J317" s="5"/>
      <c r="K317" s="5"/>
      <c r="L317" s="5"/>
      <c r="M317" s="5"/>
      <c r="N317" s="5"/>
    </row>
    <row r="318" spans="1:14" s="8" customFormat="1" ht="15" customHeight="1">
      <c r="A318" s="28"/>
      <c r="B318" s="19"/>
      <c r="C318" s="19" t="s">
        <v>45</v>
      </c>
      <c r="D318" s="29">
        <v>74.403292694551567</v>
      </c>
      <c r="E318" s="29">
        <v>73.7</v>
      </c>
      <c r="F318" s="29">
        <v>75.2</v>
      </c>
      <c r="G318" s="26"/>
      <c r="H318" s="5"/>
      <c r="I318" s="5"/>
      <c r="J318" s="5"/>
      <c r="K318" s="5"/>
      <c r="L318" s="5"/>
      <c r="M318" s="5"/>
      <c r="N318" s="5"/>
    </row>
    <row r="319" spans="1:14" s="8" customFormat="1" ht="15" customHeight="1">
      <c r="A319" s="28"/>
      <c r="B319" s="19"/>
      <c r="C319" s="19" t="s">
        <v>46</v>
      </c>
      <c r="D319" s="29">
        <v>74.553443145873885</v>
      </c>
      <c r="E319" s="29">
        <v>73.8</v>
      </c>
      <c r="F319" s="29">
        <v>75.3</v>
      </c>
      <c r="G319" s="26"/>
      <c r="H319" s="5"/>
      <c r="I319" s="5"/>
      <c r="J319" s="5"/>
      <c r="K319" s="5"/>
      <c r="L319" s="5"/>
      <c r="M319" s="5"/>
      <c r="N319" s="5"/>
    </row>
    <row r="320" spans="1:14" s="8" customFormat="1" ht="15" customHeight="1">
      <c r="A320" s="28"/>
      <c r="B320" s="19"/>
      <c r="C320" s="19" t="s">
        <v>47</v>
      </c>
      <c r="D320" s="29">
        <v>74.99315771640039</v>
      </c>
      <c r="E320" s="29">
        <v>74.2</v>
      </c>
      <c r="F320" s="29">
        <v>75.7</v>
      </c>
      <c r="G320" s="26"/>
      <c r="H320" s="5"/>
      <c r="I320" s="5"/>
      <c r="J320" s="5"/>
      <c r="K320" s="5"/>
      <c r="L320" s="5"/>
      <c r="M320" s="5"/>
      <c r="N320" s="5"/>
    </row>
    <row r="321" spans="1:14" s="8" customFormat="1" ht="15" customHeight="1">
      <c r="A321" s="28"/>
      <c r="B321" s="19"/>
      <c r="C321" s="19" t="s">
        <v>48</v>
      </c>
      <c r="D321" s="29">
        <v>75.168395411885442</v>
      </c>
      <c r="E321" s="29">
        <v>74.410653386142414</v>
      </c>
      <c r="F321" s="29">
        <v>75.926137437628469</v>
      </c>
      <c r="G321" s="26"/>
      <c r="H321" s="5"/>
      <c r="I321" s="5"/>
      <c r="J321" s="5"/>
      <c r="K321" s="5"/>
      <c r="L321" s="5"/>
      <c r="M321" s="5"/>
      <c r="N321" s="5"/>
    </row>
    <row r="322" spans="1:14" s="8" customFormat="1" ht="24" customHeight="1">
      <c r="A322" s="28"/>
      <c r="B322" s="19"/>
      <c r="C322" s="19" t="s">
        <v>49</v>
      </c>
      <c r="D322" s="29">
        <v>75.507463389679614</v>
      </c>
      <c r="E322" s="29">
        <v>74.771812622818558</v>
      </c>
      <c r="F322" s="29">
        <v>76.24311415654067</v>
      </c>
      <c r="G322" s="26"/>
      <c r="H322" s="5"/>
      <c r="I322" s="5"/>
      <c r="J322" s="5"/>
      <c r="K322" s="5"/>
      <c r="L322" s="5"/>
      <c r="M322" s="5"/>
      <c r="N322" s="5"/>
    </row>
    <row r="323" spans="1:14" s="8" customFormat="1" ht="15" customHeight="1">
      <c r="A323" s="28"/>
      <c r="B323" s="19" t="s">
        <v>50</v>
      </c>
      <c r="C323" s="19" t="s">
        <v>50</v>
      </c>
      <c r="D323" s="29">
        <v>75.713090778847999</v>
      </c>
      <c r="E323" s="29">
        <v>74.994288141992158</v>
      </c>
      <c r="F323" s="29">
        <v>76.43189341570384</v>
      </c>
      <c r="G323" s="26"/>
      <c r="H323" s="5"/>
      <c r="I323" s="5"/>
      <c r="J323" s="5"/>
      <c r="K323" s="5"/>
      <c r="L323" s="5"/>
      <c r="M323" s="5"/>
      <c r="N323" s="5"/>
    </row>
    <row r="324" spans="1:14" s="8" customFormat="1" ht="15" customHeight="1">
      <c r="A324" s="28"/>
      <c r="B324" s="19"/>
      <c r="C324" s="19" t="s">
        <v>51</v>
      </c>
      <c r="D324" s="29">
        <v>76.391943927773141</v>
      </c>
      <c r="E324" s="29">
        <v>75.693364269999137</v>
      </c>
      <c r="F324" s="29">
        <v>77.090523585547146</v>
      </c>
      <c r="G324" s="26"/>
      <c r="H324" s="5"/>
      <c r="I324" s="5"/>
      <c r="J324" s="5"/>
      <c r="K324" s="5"/>
      <c r="L324" s="5"/>
      <c r="M324" s="5"/>
      <c r="N324" s="5"/>
    </row>
    <row r="325" spans="1:14" s="8" customFormat="1" ht="15" customHeight="1">
      <c r="A325" s="28"/>
      <c r="B325" s="19"/>
      <c r="C325" s="19" t="s">
        <v>52</v>
      </c>
      <c r="D325" s="29">
        <v>76.73166515466481</v>
      </c>
      <c r="E325" s="29">
        <v>76.04025446555417</v>
      </c>
      <c r="F325" s="29">
        <v>77.42307584377545</v>
      </c>
      <c r="G325" s="26"/>
      <c r="H325" s="5"/>
      <c r="I325" s="5"/>
      <c r="J325" s="5"/>
      <c r="K325" s="5"/>
      <c r="L325" s="5"/>
      <c r="M325" s="5"/>
      <c r="N325" s="5"/>
    </row>
    <row r="326" spans="1:14" s="8" customFormat="1" ht="15" customHeight="1">
      <c r="A326" s="28"/>
      <c r="B326" s="19"/>
      <c r="C326" s="19" t="s">
        <v>53</v>
      </c>
      <c r="D326" s="29">
        <v>76.926390277273214</v>
      </c>
      <c r="E326" s="29">
        <v>76.224572954480578</v>
      </c>
      <c r="F326" s="29">
        <v>77.628207600065849</v>
      </c>
      <c r="G326" s="26"/>
      <c r="H326" s="5"/>
      <c r="I326" s="5"/>
      <c r="J326" s="5"/>
      <c r="K326" s="5"/>
      <c r="L326" s="5"/>
      <c r="M326" s="5"/>
      <c r="N326" s="5"/>
    </row>
    <row r="327" spans="1:14" s="8" customFormat="1" ht="24" customHeight="1">
      <c r="A327" s="28"/>
      <c r="B327" s="19"/>
      <c r="C327" s="19" t="s">
        <v>54</v>
      </c>
      <c r="D327" s="29">
        <v>77.156659272590872</v>
      </c>
      <c r="E327" s="29">
        <v>76.42114981494521</v>
      </c>
      <c r="F327" s="29">
        <v>77.892168730236534</v>
      </c>
      <c r="G327" s="26"/>
      <c r="H327" s="5"/>
      <c r="I327" s="5"/>
      <c r="J327" s="5"/>
      <c r="K327" s="5"/>
      <c r="L327" s="5"/>
      <c r="M327" s="5"/>
      <c r="N327" s="5"/>
    </row>
    <row r="328" spans="1:14" s="8" customFormat="1" ht="15" customHeight="1">
      <c r="A328" s="28"/>
      <c r="B328" s="19"/>
      <c r="C328" s="19" t="s">
        <v>55</v>
      </c>
      <c r="D328" s="29">
        <v>77.43377800104517</v>
      </c>
      <c r="E328" s="29">
        <v>76.670101760244435</v>
      </c>
      <c r="F328" s="29">
        <v>78.197454241845904</v>
      </c>
      <c r="G328" s="26"/>
      <c r="H328" s="5"/>
      <c r="I328" s="5"/>
      <c r="J328" s="5"/>
      <c r="K328" s="5"/>
      <c r="L328" s="5"/>
      <c r="M328" s="5"/>
      <c r="N328" s="5"/>
    </row>
    <row r="329" spans="1:14" s="8" customFormat="1" ht="15" customHeight="1">
      <c r="A329" s="28"/>
      <c r="B329" s="19"/>
      <c r="C329" s="19" t="s">
        <v>141</v>
      </c>
      <c r="D329" s="29">
        <v>77.928501436258301</v>
      </c>
      <c r="E329" s="29">
        <v>77.17674198906775</v>
      </c>
      <c r="F329" s="29">
        <v>78.680260883448852</v>
      </c>
      <c r="G329" s="26"/>
      <c r="H329" s="5"/>
      <c r="I329" s="5"/>
      <c r="J329" s="5"/>
      <c r="K329" s="5"/>
      <c r="L329" s="5"/>
      <c r="M329" s="5"/>
      <c r="N329" s="5"/>
    </row>
    <row r="330" spans="1:14" s="8" customFormat="1" ht="15" customHeight="1">
      <c r="A330" s="28"/>
      <c r="B330" s="19" t="s">
        <v>164</v>
      </c>
      <c r="C330" s="19" t="s">
        <v>164</v>
      </c>
      <c r="D330" s="29">
        <v>78.364488535521787</v>
      </c>
      <c r="E330" s="29">
        <v>77.604905285005742</v>
      </c>
      <c r="F330" s="29">
        <v>79.124071786037831</v>
      </c>
      <c r="G330" s="29"/>
      <c r="H330" s="5"/>
      <c r="I330" s="5"/>
      <c r="J330" s="5"/>
      <c r="K330" s="5"/>
      <c r="L330" s="5"/>
      <c r="M330" s="5"/>
      <c r="N330" s="5"/>
    </row>
    <row r="331" spans="1:14" s="8" customFormat="1" ht="15" customHeight="1">
      <c r="A331" s="28"/>
      <c r="B331" s="19"/>
      <c r="C331" s="19" t="s">
        <v>165</v>
      </c>
      <c r="D331" s="29">
        <v>78.388210637654382</v>
      </c>
      <c r="E331" s="29">
        <v>77.653721945828707</v>
      </c>
      <c r="F331" s="29">
        <v>79.122699329480056</v>
      </c>
      <c r="G331" s="26"/>
      <c r="H331" s="5"/>
      <c r="I331" s="5"/>
      <c r="J331" s="5"/>
      <c r="K331" s="5"/>
      <c r="L331" s="5"/>
      <c r="M331" s="5"/>
      <c r="N331" s="5"/>
    </row>
    <row r="332" spans="1:14" s="8" customFormat="1" ht="15" customHeight="1">
      <c r="A332" s="28"/>
      <c r="B332" s="19"/>
      <c r="C332" s="134" t="s">
        <v>233</v>
      </c>
      <c r="D332" s="29">
        <v>78.532279151353066</v>
      </c>
      <c r="E332" s="29">
        <v>77.798367114365476</v>
      </c>
      <c r="F332" s="29">
        <v>79.266191188340656</v>
      </c>
      <c r="G332" s="26"/>
      <c r="H332" s="5"/>
      <c r="I332" s="5"/>
      <c r="J332" s="5"/>
      <c r="K332" s="5"/>
      <c r="L332" s="5"/>
      <c r="M332" s="5"/>
      <c r="N332" s="5"/>
    </row>
    <row r="333" spans="1:14" s="8" customFormat="1" ht="15" customHeight="1">
      <c r="A333" s="23"/>
      <c r="B333" s="24"/>
      <c r="C333" s="25"/>
      <c r="D333" s="26"/>
      <c r="E333" s="26"/>
      <c r="F333" s="26"/>
      <c r="G333" s="26"/>
      <c r="H333" s="26"/>
      <c r="I333" s="26"/>
      <c r="J333" s="27"/>
    </row>
    <row r="334" spans="1:14" s="8" customFormat="1" ht="24" customHeight="1">
      <c r="A334" s="6" t="s">
        <v>159</v>
      </c>
      <c r="B334" s="19"/>
      <c r="C334" s="19" t="s">
        <v>39</v>
      </c>
      <c r="D334" s="30">
        <v>71.716443536108187</v>
      </c>
      <c r="E334" s="30">
        <v>71.400000000000006</v>
      </c>
      <c r="F334" s="30">
        <v>72.099999999999994</v>
      </c>
      <c r="G334" s="26"/>
      <c r="H334" s="5"/>
      <c r="I334" s="26"/>
      <c r="J334" s="27"/>
    </row>
    <row r="335" spans="1:14" s="8" customFormat="1" ht="15" customHeight="1">
      <c r="A335" s="6"/>
      <c r="B335" s="19"/>
      <c r="C335" s="19" t="s">
        <v>40</v>
      </c>
      <c r="D335" s="30">
        <v>72.071668355320156</v>
      </c>
      <c r="E335" s="30">
        <v>71.7</v>
      </c>
      <c r="F335" s="30">
        <v>72.400000000000006</v>
      </c>
      <c r="G335" s="26"/>
      <c r="H335" s="5"/>
      <c r="I335" s="26"/>
      <c r="J335" s="27"/>
    </row>
    <row r="336" spans="1:14" s="8" customFormat="1" ht="15" customHeight="1">
      <c r="A336" s="6"/>
      <c r="B336" s="19"/>
      <c r="C336" s="19" t="s">
        <v>41</v>
      </c>
      <c r="D336" s="30">
        <v>72.462729369852326</v>
      </c>
      <c r="E336" s="30">
        <v>72.099999999999994</v>
      </c>
      <c r="F336" s="30">
        <v>72.8</v>
      </c>
      <c r="G336" s="26"/>
      <c r="H336" s="5"/>
      <c r="I336" s="26"/>
      <c r="J336" s="27"/>
    </row>
    <row r="337" spans="1:10" s="8" customFormat="1" ht="15" customHeight="1">
      <c r="A337" s="6"/>
      <c r="B337" s="19"/>
      <c r="C337" s="19" t="s">
        <v>42</v>
      </c>
      <c r="D337" s="30">
        <v>72.61685470438573</v>
      </c>
      <c r="E337" s="30">
        <v>72.3</v>
      </c>
      <c r="F337" s="30">
        <v>73</v>
      </c>
      <c r="G337" s="26"/>
      <c r="H337" s="5"/>
      <c r="I337" s="26"/>
      <c r="J337" s="27"/>
    </row>
    <row r="338" spans="1:10" s="8" customFormat="1" ht="15" customHeight="1">
      <c r="A338" s="6"/>
      <c r="B338" s="19" t="s">
        <v>43</v>
      </c>
      <c r="C338" s="19" t="s">
        <v>43</v>
      </c>
      <c r="D338" s="30">
        <v>72.803056911157427</v>
      </c>
      <c r="E338" s="30">
        <v>72.5</v>
      </c>
      <c r="F338" s="30">
        <v>73.099999999999994</v>
      </c>
      <c r="G338" s="26"/>
      <c r="H338" s="5"/>
      <c r="I338" s="26"/>
      <c r="J338" s="27"/>
    </row>
    <row r="339" spans="1:10" s="8" customFormat="1" ht="24" customHeight="1">
      <c r="A339" s="6"/>
      <c r="B339" s="19"/>
      <c r="C339" s="19" t="s">
        <v>44</v>
      </c>
      <c r="D339" s="30">
        <v>73.219338468422478</v>
      </c>
      <c r="E339" s="30">
        <v>72.900000000000006</v>
      </c>
      <c r="F339" s="30">
        <v>73.599999999999994</v>
      </c>
      <c r="G339" s="26"/>
      <c r="H339" s="5"/>
      <c r="I339" s="26"/>
      <c r="J339" s="27"/>
    </row>
    <row r="340" spans="1:10" s="8" customFormat="1" ht="15" customHeight="1">
      <c r="A340" s="6"/>
      <c r="B340" s="19"/>
      <c r="C340" s="19" t="s">
        <v>45</v>
      </c>
      <c r="D340" s="30">
        <v>73.63504481233754</v>
      </c>
      <c r="E340" s="30">
        <v>73.3</v>
      </c>
      <c r="F340" s="30">
        <v>74</v>
      </c>
      <c r="G340" s="26"/>
      <c r="H340" s="5"/>
      <c r="I340" s="26"/>
      <c r="J340" s="27"/>
    </row>
    <row r="341" spans="1:10" s="8" customFormat="1" ht="15" customHeight="1">
      <c r="A341" s="6"/>
      <c r="B341" s="19"/>
      <c r="C341" s="19" t="s">
        <v>46</v>
      </c>
      <c r="D341" s="30">
        <v>73.911396104909556</v>
      </c>
      <c r="E341" s="30">
        <v>73.599999999999994</v>
      </c>
      <c r="F341" s="30">
        <v>74.3</v>
      </c>
      <c r="G341" s="26"/>
      <c r="H341" s="5"/>
      <c r="I341" s="26"/>
      <c r="J341" s="27"/>
    </row>
    <row r="342" spans="1:10" s="8" customFormat="1" ht="15" customHeight="1">
      <c r="A342" s="6"/>
      <c r="B342" s="19"/>
      <c r="C342" s="19" t="s">
        <v>47</v>
      </c>
      <c r="D342" s="30">
        <v>73.912149620799838</v>
      </c>
      <c r="E342" s="30">
        <v>73.599999999999994</v>
      </c>
      <c r="F342" s="30">
        <v>74.3</v>
      </c>
      <c r="G342" s="26"/>
      <c r="H342" s="5"/>
      <c r="I342" s="26"/>
      <c r="J342" s="27"/>
    </row>
    <row r="343" spans="1:10" s="8" customFormat="1" ht="15" customHeight="1">
      <c r="A343" s="6"/>
      <c r="B343" s="19"/>
      <c r="C343" s="19" t="s">
        <v>48</v>
      </c>
      <c r="D343" s="30">
        <v>74.378539905263281</v>
      </c>
      <c r="E343" s="30">
        <v>74.035393249787077</v>
      </c>
      <c r="F343" s="30">
        <v>74.721686560739485</v>
      </c>
      <c r="G343" s="26"/>
      <c r="H343" s="5"/>
      <c r="I343" s="26"/>
      <c r="J343" s="27"/>
    </row>
    <row r="344" spans="1:10" s="8" customFormat="1" ht="24" customHeight="1">
      <c r="A344" s="6"/>
      <c r="B344" s="19"/>
      <c r="C344" s="19" t="s">
        <v>49</v>
      </c>
      <c r="D344" s="30">
        <v>74.80309072223821</v>
      </c>
      <c r="E344" s="30">
        <v>74.469997110788142</v>
      </c>
      <c r="F344" s="30">
        <v>75.136184333688277</v>
      </c>
      <c r="G344" s="26"/>
      <c r="H344" s="5"/>
      <c r="I344" s="26"/>
      <c r="J344" s="27"/>
    </row>
    <row r="345" spans="1:10" s="8" customFormat="1" ht="15" customHeight="1">
      <c r="A345" s="6"/>
      <c r="B345" s="19" t="s">
        <v>50</v>
      </c>
      <c r="C345" s="19" t="s">
        <v>50</v>
      </c>
      <c r="D345" s="30">
        <v>75.229048917682832</v>
      </c>
      <c r="E345" s="30">
        <v>74.895630255179739</v>
      </c>
      <c r="F345" s="30">
        <v>75.562467580185924</v>
      </c>
      <c r="G345" s="26"/>
      <c r="H345" s="5"/>
      <c r="I345" s="26"/>
      <c r="J345" s="27"/>
    </row>
    <row r="346" spans="1:10" s="8" customFormat="1" ht="15" customHeight="1">
      <c r="A346" s="6"/>
      <c r="B346" s="19"/>
      <c r="C346" s="19" t="s">
        <v>51</v>
      </c>
      <c r="D346" s="30">
        <v>75.337222111100004</v>
      </c>
      <c r="E346" s="30">
        <v>75.00898429735922</v>
      </c>
      <c r="F346" s="30">
        <v>75.665459924840789</v>
      </c>
      <c r="G346" s="26"/>
      <c r="H346" s="5"/>
      <c r="I346" s="26"/>
      <c r="J346" s="27"/>
    </row>
    <row r="347" spans="1:10" s="8" customFormat="1" ht="15" customHeight="1">
      <c r="A347" s="6"/>
      <c r="B347" s="19"/>
      <c r="C347" s="19" t="s">
        <v>52</v>
      </c>
      <c r="D347" s="30">
        <v>75.650106511629332</v>
      </c>
      <c r="E347" s="30">
        <v>75.315069122321987</v>
      </c>
      <c r="F347" s="30">
        <v>75.985143900936677</v>
      </c>
      <c r="G347" s="26"/>
      <c r="H347" s="5"/>
      <c r="I347" s="26"/>
      <c r="J347" s="27"/>
    </row>
    <row r="348" spans="1:10" s="8" customFormat="1" ht="15" customHeight="1">
      <c r="A348" s="6"/>
      <c r="B348" s="19"/>
      <c r="C348" s="19" t="s">
        <v>53</v>
      </c>
      <c r="D348" s="30">
        <v>75.987262043267179</v>
      </c>
      <c r="E348" s="30">
        <v>75.653238994619059</v>
      </c>
      <c r="F348" s="30">
        <v>76.3212850919153</v>
      </c>
      <c r="G348" s="26"/>
      <c r="H348" s="5"/>
      <c r="I348" s="26"/>
      <c r="J348" s="27"/>
    </row>
    <row r="349" spans="1:10" s="8" customFormat="1" ht="24" customHeight="1">
      <c r="A349" s="6"/>
      <c r="B349" s="19"/>
      <c r="C349" s="19" t="s">
        <v>54</v>
      </c>
      <c r="D349" s="30">
        <v>76.259078338508459</v>
      </c>
      <c r="E349" s="30">
        <v>75.920038328692996</v>
      </c>
      <c r="F349" s="30">
        <v>76.598118348323922</v>
      </c>
      <c r="G349" s="26"/>
      <c r="H349" s="5"/>
      <c r="I349" s="26"/>
      <c r="J349" s="27"/>
    </row>
    <row r="350" spans="1:10" s="8" customFormat="1" ht="15" customHeight="1">
      <c r="A350" s="6"/>
      <c r="B350" s="19"/>
      <c r="C350" s="19" t="s">
        <v>55</v>
      </c>
      <c r="D350" s="30">
        <v>76.635774285249838</v>
      </c>
      <c r="E350" s="30">
        <v>76.301748207144584</v>
      </c>
      <c r="F350" s="30">
        <v>76.969800363355091</v>
      </c>
      <c r="G350" s="26"/>
      <c r="H350" s="5"/>
      <c r="I350" s="26"/>
      <c r="J350" s="27"/>
    </row>
    <row r="351" spans="1:10" s="8" customFormat="1" ht="15" customHeight="1">
      <c r="A351" s="6"/>
      <c r="B351" s="19"/>
      <c r="C351" s="19" t="s">
        <v>141</v>
      </c>
      <c r="D351" s="30">
        <v>76.929677667014687</v>
      </c>
      <c r="E351" s="30">
        <v>76.602989166375949</v>
      </c>
      <c r="F351" s="30">
        <v>77.256366167653425</v>
      </c>
      <c r="G351" s="26"/>
      <c r="H351" s="5"/>
      <c r="I351" s="26"/>
      <c r="J351" s="27"/>
    </row>
    <row r="352" spans="1:10" s="8" customFormat="1" ht="15" customHeight="1">
      <c r="A352" s="6"/>
      <c r="B352" s="19" t="s">
        <v>164</v>
      </c>
      <c r="C352" s="19" t="s">
        <v>164</v>
      </c>
      <c r="D352" s="30">
        <v>77.338605300696344</v>
      </c>
      <c r="E352" s="30">
        <v>77.019756148537056</v>
      </c>
      <c r="F352" s="30">
        <v>77.657454452855632</v>
      </c>
      <c r="G352" s="26"/>
      <c r="H352" s="5"/>
      <c r="I352" s="26"/>
      <c r="J352" s="27"/>
    </row>
    <row r="353" spans="1:15" s="8" customFormat="1" ht="15" customHeight="1">
      <c r="A353" s="6"/>
      <c r="B353" s="19"/>
      <c r="C353" s="19" t="s">
        <v>165</v>
      </c>
      <c r="D353" s="30">
        <v>77.38468640606358</v>
      </c>
      <c r="E353" s="30">
        <v>77.061917532957068</v>
      </c>
      <c r="F353" s="30">
        <v>77.707455279170091</v>
      </c>
      <c r="G353" s="26"/>
      <c r="H353" s="5"/>
      <c r="I353" s="26"/>
      <c r="J353" s="27"/>
    </row>
    <row r="354" spans="1:15" s="8" customFormat="1" ht="15" customHeight="1">
      <c r="A354" s="6"/>
      <c r="B354" s="19"/>
      <c r="C354" s="134" t="s">
        <v>233</v>
      </c>
      <c r="D354" s="30">
        <v>77.567669369679308</v>
      </c>
      <c r="E354" s="30">
        <v>77.244325935731752</v>
      </c>
      <c r="F354" s="30">
        <v>77.891012803626865</v>
      </c>
      <c r="G354" s="26"/>
      <c r="H354" s="5"/>
      <c r="I354" s="26"/>
      <c r="J354" s="27"/>
    </row>
    <row r="355" spans="1:15" s="8" customFormat="1" ht="15" customHeight="1">
      <c r="A355" s="23"/>
      <c r="B355" s="24"/>
      <c r="C355" s="25"/>
      <c r="D355" s="26"/>
      <c r="E355" s="26"/>
      <c r="F355" s="26"/>
      <c r="G355" s="26"/>
      <c r="H355" s="26"/>
      <c r="I355" s="26"/>
      <c r="J355" s="27"/>
    </row>
    <row r="356" spans="1:15" s="8" customFormat="1" ht="24" customHeight="1">
      <c r="A356" s="6" t="s">
        <v>99</v>
      </c>
      <c r="B356" s="19"/>
      <c r="C356" s="19" t="s">
        <v>39</v>
      </c>
      <c r="D356" s="30">
        <v>71.799278346473997</v>
      </c>
      <c r="E356" s="30">
        <v>71.2</v>
      </c>
      <c r="F356" s="30">
        <v>72.400000000000006</v>
      </c>
      <c r="G356" s="26"/>
      <c r="H356" s="26"/>
      <c r="I356" s="26"/>
      <c r="J356" s="5"/>
      <c r="K356" s="5"/>
      <c r="L356" s="5"/>
      <c r="M356" s="5"/>
      <c r="N356" s="5"/>
      <c r="O356" s="5"/>
    </row>
    <row r="357" spans="1:15" s="8" customFormat="1" ht="15" customHeight="1">
      <c r="A357" s="6"/>
      <c r="B357" s="19"/>
      <c r="C357" s="19" t="s">
        <v>40</v>
      </c>
      <c r="D357" s="30">
        <v>71.97195101904164</v>
      </c>
      <c r="E357" s="30">
        <v>71.400000000000006</v>
      </c>
      <c r="F357" s="30">
        <v>72.5</v>
      </c>
      <c r="G357" s="26"/>
      <c r="H357" s="26"/>
      <c r="I357" s="26"/>
      <c r="J357" s="5"/>
      <c r="K357" s="5"/>
      <c r="L357" s="5"/>
      <c r="M357" s="5"/>
      <c r="N357" s="5"/>
      <c r="O357" s="5"/>
    </row>
    <row r="358" spans="1:15" s="8" customFormat="1" ht="15" customHeight="1">
      <c r="A358" s="6"/>
      <c r="B358" s="19"/>
      <c r="C358" s="19" t="s">
        <v>41</v>
      </c>
      <c r="D358" s="30">
        <v>72.385600178477347</v>
      </c>
      <c r="E358" s="30">
        <v>71.8</v>
      </c>
      <c r="F358" s="30">
        <v>72.900000000000006</v>
      </c>
      <c r="G358" s="26"/>
      <c r="H358" s="26"/>
      <c r="I358" s="26"/>
      <c r="J358" s="5"/>
      <c r="K358" s="5"/>
      <c r="L358" s="5"/>
      <c r="M358" s="5"/>
      <c r="N358" s="5"/>
      <c r="O358" s="5"/>
    </row>
    <row r="359" spans="1:15" s="8" customFormat="1" ht="15" customHeight="1">
      <c r="A359" s="6"/>
      <c r="B359" s="134"/>
      <c r="C359" s="19" t="s">
        <v>42</v>
      </c>
      <c r="D359" s="30">
        <v>72.503355289447427</v>
      </c>
      <c r="E359" s="30">
        <v>72</v>
      </c>
      <c r="F359" s="30">
        <v>73.099999999999994</v>
      </c>
      <c r="G359" s="26"/>
      <c r="H359" s="26"/>
      <c r="I359" s="26"/>
      <c r="J359" s="5"/>
      <c r="K359" s="5"/>
      <c r="L359" s="5"/>
      <c r="M359" s="5"/>
      <c r="N359" s="5"/>
      <c r="O359" s="5"/>
    </row>
    <row r="360" spans="1:15" s="8" customFormat="1" ht="15" customHeight="1">
      <c r="A360" s="6"/>
      <c r="B360" s="19" t="s">
        <v>43</v>
      </c>
      <c r="C360" s="19" t="s">
        <v>43</v>
      </c>
      <c r="D360" s="30">
        <v>72.751176794595864</v>
      </c>
      <c r="E360" s="30">
        <v>72.2</v>
      </c>
      <c r="F360" s="30">
        <v>73.3</v>
      </c>
      <c r="G360" s="26"/>
      <c r="H360" s="26"/>
      <c r="I360" s="26"/>
      <c r="J360" s="5"/>
      <c r="K360" s="5"/>
      <c r="L360" s="5"/>
      <c r="M360" s="5"/>
      <c r="N360" s="5"/>
      <c r="O360" s="5"/>
    </row>
    <row r="361" spans="1:15" s="8" customFormat="1" ht="24" customHeight="1">
      <c r="A361" s="6"/>
      <c r="B361" s="19"/>
      <c r="C361" s="19" t="s">
        <v>44</v>
      </c>
      <c r="D361" s="30">
        <v>72.670030122949697</v>
      </c>
      <c r="E361" s="30">
        <v>72.099999999999994</v>
      </c>
      <c r="F361" s="30">
        <v>73.3</v>
      </c>
      <c r="G361" s="26"/>
      <c r="H361" s="26"/>
      <c r="I361" s="26"/>
      <c r="J361" s="5"/>
      <c r="K361" s="5"/>
      <c r="L361" s="5"/>
      <c r="M361" s="5"/>
      <c r="N361" s="5"/>
      <c r="O361" s="5"/>
    </row>
    <row r="362" spans="1:15" s="8" customFormat="1" ht="15" customHeight="1">
      <c r="A362" s="6"/>
      <c r="B362" s="19"/>
      <c r="C362" s="19" t="s">
        <v>45</v>
      </c>
      <c r="D362" s="30">
        <v>73.084696409346606</v>
      </c>
      <c r="E362" s="30">
        <v>72.5</v>
      </c>
      <c r="F362" s="30">
        <v>73.7</v>
      </c>
      <c r="G362" s="26"/>
      <c r="H362" s="26"/>
      <c r="I362" s="26"/>
      <c r="J362" s="5"/>
      <c r="K362" s="5"/>
      <c r="L362" s="5"/>
      <c r="M362" s="5"/>
      <c r="N362" s="5"/>
      <c r="O362" s="5"/>
    </row>
    <row r="363" spans="1:15" s="8" customFormat="1" ht="15" customHeight="1">
      <c r="A363" s="6"/>
      <c r="B363" s="19"/>
      <c r="C363" s="19" t="s">
        <v>46</v>
      </c>
      <c r="D363" s="30">
        <v>73.298756473170556</v>
      </c>
      <c r="E363" s="30">
        <v>72.7</v>
      </c>
      <c r="F363" s="30">
        <v>73.900000000000006</v>
      </c>
      <c r="G363" s="26"/>
      <c r="H363" s="26"/>
      <c r="I363" s="26"/>
      <c r="J363" s="5"/>
      <c r="K363" s="5"/>
      <c r="L363" s="5"/>
      <c r="M363" s="5"/>
      <c r="N363" s="5"/>
      <c r="O363" s="5"/>
    </row>
    <row r="364" spans="1:15" s="8" customFormat="1" ht="15" customHeight="1">
      <c r="A364" s="6"/>
      <c r="B364" s="19"/>
      <c r="C364" s="19" t="s">
        <v>47</v>
      </c>
      <c r="D364" s="30">
        <v>73.603002758023806</v>
      </c>
      <c r="E364" s="30">
        <v>73</v>
      </c>
      <c r="F364" s="30">
        <v>74.2</v>
      </c>
      <c r="G364" s="26"/>
      <c r="H364" s="26"/>
      <c r="I364" s="26"/>
      <c r="J364" s="5"/>
      <c r="K364" s="5"/>
      <c r="L364" s="5"/>
      <c r="M364" s="5"/>
      <c r="N364" s="5"/>
      <c r="O364" s="5"/>
    </row>
    <row r="365" spans="1:15" s="8" customFormat="1" ht="15" customHeight="1">
      <c r="A365" s="6"/>
      <c r="B365" s="19"/>
      <c r="C365" s="19" t="s">
        <v>48</v>
      </c>
      <c r="D365" s="30">
        <v>73.6195486499618</v>
      </c>
      <c r="E365" s="30">
        <v>73.061694060916324</v>
      </c>
      <c r="F365" s="30">
        <v>74.177403239007276</v>
      </c>
      <c r="G365" s="26"/>
      <c r="H365" s="26"/>
      <c r="I365" s="26"/>
      <c r="J365" s="5"/>
      <c r="K365" s="5"/>
      <c r="L365" s="5"/>
      <c r="M365" s="5"/>
      <c r="N365" s="5"/>
      <c r="O365" s="5"/>
    </row>
    <row r="366" spans="1:15" s="8" customFormat="1" ht="24" customHeight="1">
      <c r="A366" s="6"/>
      <c r="B366" s="134"/>
      <c r="C366" s="19" t="s">
        <v>49</v>
      </c>
      <c r="D366" s="30">
        <v>73.758877840155321</v>
      </c>
      <c r="E366" s="30">
        <v>73.196810173492565</v>
      </c>
      <c r="F366" s="30">
        <v>74.320945506818077</v>
      </c>
      <c r="G366" s="26"/>
      <c r="H366" s="26"/>
      <c r="I366" s="26"/>
      <c r="J366" s="5"/>
      <c r="K366" s="5"/>
      <c r="L366" s="5"/>
      <c r="M366" s="5"/>
      <c r="N366" s="5"/>
      <c r="O366" s="5"/>
    </row>
    <row r="367" spans="1:15" s="8" customFormat="1" ht="15" customHeight="1">
      <c r="A367" s="6"/>
      <c r="B367" s="19" t="s">
        <v>50</v>
      </c>
      <c r="C367" s="19" t="s">
        <v>50</v>
      </c>
      <c r="D367" s="30">
        <v>73.926677977970158</v>
      </c>
      <c r="E367" s="30">
        <v>73.362616682689165</v>
      </c>
      <c r="F367" s="30">
        <v>74.490739273251151</v>
      </c>
      <c r="G367" s="26"/>
      <c r="H367" s="26"/>
      <c r="I367" s="26"/>
      <c r="J367" s="5"/>
      <c r="K367" s="5"/>
      <c r="L367" s="5"/>
      <c r="M367" s="5"/>
      <c r="N367" s="5"/>
      <c r="O367" s="5"/>
    </row>
    <row r="368" spans="1:15" s="8" customFormat="1" ht="15" customHeight="1">
      <c r="A368" s="6"/>
      <c r="B368" s="19"/>
      <c r="C368" s="19" t="s">
        <v>51</v>
      </c>
      <c r="D368" s="30">
        <v>74.458548976690125</v>
      </c>
      <c r="E368" s="30">
        <v>73.890195750668127</v>
      </c>
      <c r="F368" s="30">
        <v>75.026902202712122</v>
      </c>
      <c r="G368" s="26"/>
      <c r="H368" s="26"/>
      <c r="I368" s="26"/>
      <c r="J368" s="5"/>
      <c r="K368" s="5"/>
      <c r="L368" s="5"/>
      <c r="M368" s="5"/>
      <c r="N368" s="5"/>
      <c r="O368" s="5"/>
    </row>
    <row r="369" spans="1:15" s="8" customFormat="1" ht="15" customHeight="1">
      <c r="A369" s="6"/>
      <c r="B369" s="19"/>
      <c r="C369" s="19" t="s">
        <v>52</v>
      </c>
      <c r="D369" s="30">
        <v>74.580717461396006</v>
      </c>
      <c r="E369" s="30">
        <v>74.013818565200125</v>
      </c>
      <c r="F369" s="30">
        <v>75.147616357591886</v>
      </c>
      <c r="G369" s="26"/>
      <c r="H369" s="26"/>
      <c r="I369" s="26"/>
      <c r="J369" s="5"/>
      <c r="K369" s="5"/>
      <c r="L369" s="5"/>
      <c r="M369" s="5"/>
      <c r="N369" s="5"/>
      <c r="O369" s="5"/>
    </row>
    <row r="370" spans="1:15" s="8" customFormat="1" ht="15" customHeight="1">
      <c r="A370" s="6"/>
      <c r="B370" s="19"/>
      <c r="C370" s="19" t="s">
        <v>53</v>
      </c>
      <c r="D370" s="30">
        <v>74.928845802438616</v>
      </c>
      <c r="E370" s="30">
        <v>74.370618853669129</v>
      </c>
      <c r="F370" s="30">
        <v>75.487072751208103</v>
      </c>
      <c r="G370" s="30"/>
      <c r="H370" s="26"/>
      <c r="I370" s="26"/>
      <c r="J370" s="5"/>
      <c r="K370" s="5"/>
      <c r="L370" s="5"/>
      <c r="M370" s="5"/>
      <c r="N370" s="5"/>
      <c r="O370" s="5"/>
    </row>
    <row r="371" spans="1:15" s="8" customFormat="1" ht="24" customHeight="1">
      <c r="A371" s="6"/>
      <c r="B371" s="19"/>
      <c r="C371" s="19" t="s">
        <v>54</v>
      </c>
      <c r="D371" s="30">
        <v>75.221784973771179</v>
      </c>
      <c r="E371" s="30">
        <v>74.681448209807172</v>
      </c>
      <c r="F371" s="30">
        <v>75.762121737735185</v>
      </c>
      <c r="G371" s="26"/>
      <c r="H371" s="26"/>
      <c r="I371" s="26"/>
      <c r="J371" s="5"/>
      <c r="K371" s="5"/>
      <c r="L371" s="5"/>
      <c r="M371" s="5"/>
      <c r="N371" s="5"/>
      <c r="O371" s="5"/>
    </row>
    <row r="372" spans="1:15" s="8" customFormat="1" ht="15" customHeight="1">
      <c r="A372" s="6"/>
      <c r="B372" s="19"/>
      <c r="C372" s="19" t="s">
        <v>55</v>
      </c>
      <c r="D372" s="30">
        <v>76.064039834708993</v>
      </c>
      <c r="E372" s="30">
        <v>75.518089784914153</v>
      </c>
      <c r="F372" s="30">
        <v>76.609989884503833</v>
      </c>
      <c r="G372" s="26"/>
      <c r="H372" s="26"/>
      <c r="I372" s="26"/>
      <c r="J372" s="5"/>
      <c r="K372" s="5"/>
      <c r="L372" s="5"/>
      <c r="M372" s="5"/>
      <c r="N372" s="5"/>
      <c r="O372" s="5"/>
    </row>
    <row r="373" spans="1:15" s="8" customFormat="1" ht="15" customHeight="1">
      <c r="A373" s="6"/>
      <c r="B373" s="134"/>
      <c r="C373" s="19" t="s">
        <v>141</v>
      </c>
      <c r="D373" s="30">
        <v>76.51036375637662</v>
      </c>
      <c r="E373" s="30">
        <v>75.968466887428264</v>
      </c>
      <c r="F373" s="30">
        <v>77.052260625324976</v>
      </c>
      <c r="G373" s="26"/>
      <c r="H373" s="26"/>
      <c r="I373" s="26"/>
      <c r="J373" s="5"/>
      <c r="K373" s="5"/>
      <c r="L373" s="5"/>
      <c r="M373" s="5"/>
      <c r="N373" s="5"/>
      <c r="O373" s="5"/>
    </row>
    <row r="374" spans="1:15" s="8" customFormat="1" ht="15" customHeight="1">
      <c r="A374" s="6"/>
      <c r="B374" s="134" t="s">
        <v>164</v>
      </c>
      <c r="C374" s="19" t="s">
        <v>164</v>
      </c>
      <c r="D374" s="30">
        <v>76.967702034458213</v>
      </c>
      <c r="E374" s="30">
        <v>76.430466814833792</v>
      </c>
      <c r="F374" s="30">
        <v>77.504937254082634</v>
      </c>
      <c r="G374" s="26"/>
      <c r="H374" s="26"/>
      <c r="I374" s="26"/>
      <c r="J374" s="5"/>
      <c r="K374" s="5"/>
      <c r="L374" s="5"/>
      <c r="M374" s="5"/>
      <c r="N374" s="5"/>
      <c r="O374" s="5"/>
    </row>
    <row r="375" spans="1:15" s="8" customFormat="1" ht="15" customHeight="1">
      <c r="A375" s="6"/>
      <c r="B375" s="134" t="s">
        <v>226</v>
      </c>
      <c r="C375" s="19" t="s">
        <v>165</v>
      </c>
      <c r="D375" s="30">
        <v>76.921383943210685</v>
      </c>
      <c r="E375" s="30">
        <v>76.390928464414586</v>
      </c>
      <c r="F375" s="30">
        <v>77.451839422006785</v>
      </c>
      <c r="G375" s="26"/>
      <c r="H375" s="26"/>
      <c r="I375" s="26"/>
      <c r="J375" s="5"/>
      <c r="K375" s="5"/>
      <c r="L375" s="5"/>
      <c r="M375" s="5"/>
      <c r="N375" s="5"/>
      <c r="O375" s="5"/>
    </row>
    <row r="376" spans="1:15" s="8" customFormat="1" ht="15" customHeight="1">
      <c r="A376" s="6"/>
      <c r="B376" s="19"/>
      <c r="C376" s="134" t="s">
        <v>233</v>
      </c>
      <c r="D376" s="30">
        <v>76.777706212795465</v>
      </c>
      <c r="E376" s="30">
        <v>76.231778444990979</v>
      </c>
      <c r="F376" s="30">
        <v>77.323633980599951</v>
      </c>
      <c r="G376" s="26"/>
      <c r="H376" s="26"/>
      <c r="I376" s="26"/>
      <c r="J376" s="5"/>
      <c r="K376" s="5"/>
      <c r="L376" s="5"/>
      <c r="M376" s="5"/>
      <c r="N376" s="5"/>
      <c r="O376" s="5"/>
    </row>
    <row r="377" spans="1:15">
      <c r="A377" s="130" t="s">
        <v>226</v>
      </c>
    </row>
    <row r="378" spans="1:15" ht="24" customHeight="1">
      <c r="A378" s="31" t="s">
        <v>161</v>
      </c>
      <c r="C378" s="19" t="s">
        <v>8</v>
      </c>
      <c r="D378" s="30">
        <v>71.465974930740956</v>
      </c>
      <c r="E378" s="30">
        <v>71.37</v>
      </c>
      <c r="F378" s="30">
        <v>71.56</v>
      </c>
    </row>
    <row r="379" spans="1:15" ht="15" customHeight="1">
      <c r="A379" s="31"/>
      <c r="C379" s="19" t="s">
        <v>9</v>
      </c>
      <c r="D379" s="30">
        <v>71.699747978873248</v>
      </c>
      <c r="E379" s="30">
        <v>71.599999999999994</v>
      </c>
      <c r="F379" s="30">
        <v>71.8</v>
      </c>
    </row>
    <row r="380" spans="1:15" ht="15" customHeight="1">
      <c r="A380" s="31"/>
      <c r="C380" s="19" t="s">
        <v>10</v>
      </c>
      <c r="D380" s="30">
        <v>71.874844206461333</v>
      </c>
      <c r="E380" s="30">
        <v>71.78</v>
      </c>
      <c r="F380" s="30">
        <v>71.97</v>
      </c>
    </row>
    <row r="381" spans="1:15" ht="15" customHeight="1">
      <c r="A381" s="31"/>
      <c r="C381" s="19" t="s">
        <v>11</v>
      </c>
      <c r="D381" s="30">
        <v>72.09680757176524</v>
      </c>
      <c r="E381" s="30">
        <v>72</v>
      </c>
      <c r="F381" s="30">
        <v>72.19</v>
      </c>
    </row>
    <row r="382" spans="1:15" ht="15" customHeight="1">
      <c r="A382" s="31"/>
      <c r="B382" s="19" t="s">
        <v>43</v>
      </c>
      <c r="C382" s="19" t="s">
        <v>12</v>
      </c>
      <c r="D382" s="30">
        <v>72.256164793008125</v>
      </c>
      <c r="E382" s="30">
        <v>72.16</v>
      </c>
      <c r="F382" s="30">
        <v>72.349999999999994</v>
      </c>
    </row>
    <row r="383" spans="1:15" ht="24" customHeight="1">
      <c r="A383" s="31"/>
      <c r="C383" s="19" t="s">
        <v>13</v>
      </c>
      <c r="D383" s="30">
        <v>72.425884288239232</v>
      </c>
      <c r="E383" s="30">
        <v>72.33</v>
      </c>
      <c r="F383" s="30">
        <v>72.52</v>
      </c>
    </row>
    <row r="384" spans="1:15" ht="15" customHeight="1">
      <c r="A384" s="31"/>
      <c r="C384" s="19" t="s">
        <v>14</v>
      </c>
      <c r="D384" s="30">
        <v>72.655661076084854</v>
      </c>
      <c r="E384" s="30">
        <v>72.56</v>
      </c>
      <c r="F384" s="30">
        <v>72.75</v>
      </c>
    </row>
    <row r="385" spans="1:6" ht="15" customHeight="1">
      <c r="A385" s="31"/>
      <c r="C385" s="19" t="s">
        <v>15</v>
      </c>
      <c r="D385" s="30">
        <v>72.864231070987486</v>
      </c>
      <c r="E385" s="30">
        <v>72.77</v>
      </c>
      <c r="F385" s="30">
        <v>72.959999999999994</v>
      </c>
    </row>
    <row r="386" spans="1:6" ht="15" customHeight="1">
      <c r="A386" s="31"/>
      <c r="C386" s="19" t="s">
        <v>16</v>
      </c>
      <c r="D386" s="30">
        <v>73.119156689855629</v>
      </c>
      <c r="E386" s="30">
        <v>73.02</v>
      </c>
      <c r="F386" s="30">
        <v>73.22</v>
      </c>
    </row>
    <row r="387" spans="1:6" ht="15" customHeight="1">
      <c r="A387" s="31"/>
      <c r="C387" s="19" t="s">
        <v>17</v>
      </c>
      <c r="D387" s="30">
        <v>73.342900649386749</v>
      </c>
      <c r="E387" s="30">
        <v>73.242464734115615</v>
      </c>
      <c r="F387" s="30">
        <v>73.443336564657884</v>
      </c>
    </row>
    <row r="388" spans="1:6" ht="24" customHeight="1">
      <c r="A388" s="31"/>
      <c r="C388" s="19" t="s">
        <v>18</v>
      </c>
      <c r="D388" s="30">
        <v>73.502762392900991</v>
      </c>
      <c r="E388" s="30">
        <v>73.402782638374802</v>
      </c>
      <c r="F388" s="30">
        <v>73.602742147427179</v>
      </c>
    </row>
    <row r="389" spans="1:6" ht="15" customHeight="1">
      <c r="A389" s="31"/>
      <c r="B389" s="19" t="s">
        <v>50</v>
      </c>
      <c r="C389" s="19" t="s">
        <v>19</v>
      </c>
      <c r="D389" s="30">
        <v>73.774566834358765</v>
      </c>
      <c r="E389" s="30">
        <v>73.674993469108117</v>
      </c>
      <c r="F389" s="30">
        <v>73.874140199609414</v>
      </c>
    </row>
    <row r="390" spans="1:6" ht="15" customHeight="1">
      <c r="A390" s="31"/>
      <c r="C390" s="19" t="s">
        <v>20</v>
      </c>
      <c r="D390" s="30">
        <v>74.225875336510299</v>
      </c>
      <c r="E390" s="30">
        <v>74.127258480843921</v>
      </c>
      <c r="F390" s="30">
        <v>74.324492192176677</v>
      </c>
    </row>
    <row r="391" spans="1:6" ht="15" customHeight="1">
      <c r="A391" s="31"/>
      <c r="C391" s="19" t="s">
        <v>21</v>
      </c>
      <c r="D391" s="30">
        <v>74.627417387877728</v>
      </c>
      <c r="E391" s="30">
        <v>74.528341093786992</v>
      </c>
      <c r="F391" s="30">
        <v>74.726493681968464</v>
      </c>
    </row>
    <row r="392" spans="1:6" ht="15" customHeight="1">
      <c r="A392" s="6"/>
      <c r="C392" s="19" t="s">
        <v>22</v>
      </c>
      <c r="D392" s="30">
        <v>74.852463955503509</v>
      </c>
      <c r="E392" s="30">
        <v>74.75341251100231</v>
      </c>
      <c r="F392" s="30">
        <v>74.951515400004709</v>
      </c>
    </row>
    <row r="393" spans="1:6" ht="24" customHeight="1">
      <c r="A393" s="6"/>
      <c r="C393" s="19" t="s">
        <v>23</v>
      </c>
      <c r="D393" s="30">
        <v>75.066913674900135</v>
      </c>
      <c r="E393" s="30">
        <v>74.967952166398391</v>
      </c>
      <c r="F393" s="30">
        <v>75.16587518340188</v>
      </c>
    </row>
    <row r="394" spans="1:6" ht="15" customHeight="1">
      <c r="A394" s="6"/>
      <c r="C394" s="19" t="s">
        <v>24</v>
      </c>
      <c r="D394" s="30">
        <v>75.434818882824942</v>
      </c>
      <c r="E394" s="30">
        <v>75.336698551260199</v>
      </c>
      <c r="F394" s="30">
        <v>75.532939214389685</v>
      </c>
    </row>
    <row r="395" spans="1:6" ht="15" customHeight="1">
      <c r="A395" s="6"/>
      <c r="C395" s="19" t="s">
        <v>140</v>
      </c>
      <c r="D395" s="30">
        <v>75.900001256279594</v>
      </c>
      <c r="E395" s="30">
        <v>75.802920816216471</v>
      </c>
      <c r="F395" s="30">
        <v>75.997081696342718</v>
      </c>
    </row>
    <row r="396" spans="1:6" ht="15" customHeight="1">
      <c r="A396" s="6"/>
      <c r="B396" s="19" t="s">
        <v>164</v>
      </c>
      <c r="C396" s="19" t="s">
        <v>167</v>
      </c>
      <c r="D396" s="30">
        <v>76.320560842729364</v>
      </c>
      <c r="E396" s="30">
        <v>76.224254745142048</v>
      </c>
      <c r="F396" s="30">
        <v>76.41686694031668</v>
      </c>
    </row>
    <row r="397" spans="1:6" ht="15" customHeight="1">
      <c r="A397" s="6"/>
      <c r="C397" s="19" t="s">
        <v>168</v>
      </c>
      <c r="D397" s="30">
        <v>76.611449872424643</v>
      </c>
      <c r="E397" s="30">
        <v>76.515927788476617</v>
      </c>
      <c r="F397" s="30">
        <v>76.706971956372669</v>
      </c>
    </row>
    <row r="398" spans="1:6" ht="15" customHeight="1">
      <c r="A398" s="6"/>
      <c r="C398" s="134" t="s">
        <v>234</v>
      </c>
      <c r="D398" s="30">
        <v>76.875553977222467</v>
      </c>
      <c r="E398" s="30">
        <v>76.781034986614159</v>
      </c>
      <c r="F398" s="30">
        <v>76.970072967830774</v>
      </c>
    </row>
    <row r="399" spans="1:6" ht="15" customHeight="1">
      <c r="A399" s="23"/>
      <c r="B399" s="24"/>
      <c r="C399" s="25"/>
      <c r="D399" s="26"/>
      <c r="E399" s="26"/>
      <c r="F399" s="26"/>
    </row>
    <row r="400" spans="1:6" ht="24" customHeight="1">
      <c r="A400" s="6" t="s">
        <v>90</v>
      </c>
      <c r="C400" s="19" t="s">
        <v>39</v>
      </c>
      <c r="D400" s="30">
        <v>71.958243462105159</v>
      </c>
      <c r="E400" s="30">
        <v>71.2</v>
      </c>
      <c r="F400" s="30">
        <v>72.7</v>
      </c>
    </row>
    <row r="401" spans="1:6" ht="15" customHeight="1">
      <c r="A401" s="6"/>
      <c r="C401" s="19" t="s">
        <v>40</v>
      </c>
      <c r="D401" s="30">
        <v>71.455060877160406</v>
      </c>
      <c r="E401" s="30">
        <v>70.7</v>
      </c>
      <c r="F401" s="30">
        <v>72.2</v>
      </c>
    </row>
    <row r="402" spans="1:6" ht="15" customHeight="1">
      <c r="A402" s="6"/>
      <c r="C402" s="19" t="s">
        <v>41</v>
      </c>
      <c r="D402" s="30">
        <v>71.60792993206195</v>
      </c>
      <c r="E402" s="30">
        <v>70.900000000000006</v>
      </c>
      <c r="F402" s="30">
        <v>72.3</v>
      </c>
    </row>
    <row r="403" spans="1:6" ht="15" customHeight="1">
      <c r="A403" s="6"/>
      <c r="C403" s="19" t="s">
        <v>42</v>
      </c>
      <c r="D403" s="30">
        <v>72.185610049755994</v>
      </c>
      <c r="E403" s="30">
        <v>71.400000000000006</v>
      </c>
      <c r="F403" s="30">
        <v>72.900000000000006</v>
      </c>
    </row>
    <row r="404" spans="1:6" ht="15" customHeight="1">
      <c r="A404" s="6"/>
      <c r="B404" s="19" t="s">
        <v>43</v>
      </c>
      <c r="C404" s="19" t="s">
        <v>43</v>
      </c>
      <c r="D404" s="30">
        <v>72.893704329710559</v>
      </c>
      <c r="E404" s="30">
        <v>72.2</v>
      </c>
      <c r="F404" s="30">
        <v>73.599999999999994</v>
      </c>
    </row>
    <row r="405" spans="1:6" ht="24" customHeight="1">
      <c r="A405" s="6"/>
      <c r="C405" s="19" t="s">
        <v>44</v>
      </c>
      <c r="D405" s="30">
        <v>72.933478472105008</v>
      </c>
      <c r="E405" s="30">
        <v>72.2</v>
      </c>
      <c r="F405" s="30">
        <v>73.7</v>
      </c>
    </row>
    <row r="406" spans="1:6" ht="15" customHeight="1">
      <c r="A406" s="6"/>
      <c r="C406" s="19" t="s">
        <v>45</v>
      </c>
      <c r="D406" s="30">
        <v>72.765921753203799</v>
      </c>
      <c r="E406" s="30">
        <v>72</v>
      </c>
      <c r="F406" s="30">
        <v>73.5</v>
      </c>
    </row>
    <row r="407" spans="1:6" ht="15" customHeight="1">
      <c r="A407" s="6"/>
      <c r="C407" s="19" t="s">
        <v>46</v>
      </c>
      <c r="D407" s="30">
        <v>73.107084405814561</v>
      </c>
      <c r="E407" s="30">
        <v>72.400000000000006</v>
      </c>
      <c r="F407" s="30">
        <v>73.900000000000006</v>
      </c>
    </row>
    <row r="408" spans="1:6" ht="15" customHeight="1">
      <c r="A408" s="6"/>
      <c r="C408" s="19" t="s">
        <v>47</v>
      </c>
      <c r="D408" s="30">
        <v>73.554059972129693</v>
      </c>
      <c r="E408" s="30">
        <v>72.8</v>
      </c>
      <c r="F408" s="30">
        <v>74.3</v>
      </c>
    </row>
    <row r="409" spans="1:6" ht="15" customHeight="1">
      <c r="A409" s="6"/>
      <c r="C409" s="19" t="s">
        <v>48</v>
      </c>
      <c r="D409" s="30">
        <v>74.432790705414206</v>
      </c>
      <c r="E409" s="30">
        <v>73.682280976594953</v>
      </c>
      <c r="F409" s="30">
        <v>75.183300434233459</v>
      </c>
    </row>
    <row r="410" spans="1:6" ht="24" customHeight="1">
      <c r="A410" s="6"/>
      <c r="C410" s="19" t="s">
        <v>49</v>
      </c>
      <c r="D410" s="30">
        <v>74.740627049741917</v>
      </c>
      <c r="E410" s="30">
        <v>74.028293055922575</v>
      </c>
      <c r="F410" s="30">
        <v>75.45296104356126</v>
      </c>
    </row>
    <row r="411" spans="1:6" ht="15" customHeight="1">
      <c r="A411" s="6"/>
      <c r="B411" s="19" t="s">
        <v>50</v>
      </c>
      <c r="C411" s="19" t="s">
        <v>50</v>
      </c>
      <c r="D411" s="30">
        <v>74.650943598777218</v>
      </c>
      <c r="E411" s="30">
        <v>73.921279138087129</v>
      </c>
      <c r="F411" s="30">
        <v>75.380608059467306</v>
      </c>
    </row>
    <row r="412" spans="1:6" ht="15" customHeight="1">
      <c r="A412" s="6"/>
      <c r="C412" s="19" t="s">
        <v>51</v>
      </c>
      <c r="D412" s="30">
        <v>74.927781147623605</v>
      </c>
      <c r="E412" s="30">
        <v>74.183135422106972</v>
      </c>
      <c r="F412" s="30">
        <v>75.672426873140239</v>
      </c>
    </row>
    <row r="413" spans="1:6" ht="15" customHeight="1">
      <c r="A413" s="6"/>
      <c r="C413" s="19" t="s">
        <v>52</v>
      </c>
      <c r="D413" s="30">
        <v>75.601920827938798</v>
      </c>
      <c r="E413" s="30">
        <v>74.841002088725361</v>
      </c>
      <c r="F413" s="30">
        <v>76.362839567152236</v>
      </c>
    </row>
    <row r="414" spans="1:6" ht="15" customHeight="1">
      <c r="A414" s="6"/>
      <c r="C414" s="19" t="s">
        <v>53</v>
      </c>
      <c r="D414" s="30">
        <v>76.023258672049508</v>
      </c>
      <c r="E414" s="30">
        <v>75.259909093743886</v>
      </c>
      <c r="F414" s="30">
        <v>76.78660825035513</v>
      </c>
    </row>
    <row r="415" spans="1:6" ht="24" customHeight="1">
      <c r="A415" s="6"/>
      <c r="C415" s="19" t="s">
        <v>54</v>
      </c>
      <c r="D415" s="30">
        <v>76.111327170261262</v>
      </c>
      <c r="E415" s="30">
        <v>75.352970059290229</v>
      </c>
      <c r="F415" s="30">
        <v>76.869684281232296</v>
      </c>
    </row>
    <row r="416" spans="1:6" ht="15" customHeight="1">
      <c r="A416" s="6"/>
      <c r="C416" s="19" t="s">
        <v>55</v>
      </c>
      <c r="D416" s="30">
        <v>76.338892691966805</v>
      </c>
      <c r="E416" s="30">
        <v>75.595731622488046</v>
      </c>
      <c r="F416" s="30">
        <v>77.082053761445565</v>
      </c>
    </row>
    <row r="417" spans="1:6" ht="15" customHeight="1">
      <c r="A417" s="6"/>
      <c r="C417" s="19" t="s">
        <v>141</v>
      </c>
      <c r="D417" s="30">
        <v>76.815138737347837</v>
      </c>
      <c r="E417" s="30">
        <v>76.102872763317762</v>
      </c>
      <c r="F417" s="30">
        <v>77.527404711377912</v>
      </c>
    </row>
    <row r="418" spans="1:6" ht="15" customHeight="1">
      <c r="A418" s="6"/>
      <c r="B418" s="19" t="s">
        <v>164</v>
      </c>
      <c r="C418" s="19" t="s">
        <v>164</v>
      </c>
      <c r="D418" s="30">
        <v>77.333120494795367</v>
      </c>
      <c r="E418" s="30">
        <v>76.635936253071421</v>
      </c>
      <c r="F418" s="30">
        <v>78.030304736519312</v>
      </c>
    </row>
    <row r="419" spans="1:6" ht="15" customHeight="1">
      <c r="A419" s="6"/>
      <c r="C419" s="19" t="s">
        <v>165</v>
      </c>
      <c r="D419" s="30">
        <v>77.26289270012127</v>
      </c>
      <c r="E419" s="30">
        <v>76.552596556714789</v>
      </c>
      <c r="F419" s="30">
        <v>77.973188843527751</v>
      </c>
    </row>
    <row r="420" spans="1:6" ht="15" customHeight="1">
      <c r="A420" s="6"/>
      <c r="C420" s="134" t="s">
        <v>233</v>
      </c>
      <c r="D420" s="30">
        <v>78.207824270839495</v>
      </c>
      <c r="E420" s="30">
        <v>77.506938251428437</v>
      </c>
      <c r="F420" s="30">
        <v>78.908710290250553</v>
      </c>
    </row>
    <row r="421" spans="1:6" ht="15" customHeight="1">
      <c r="A421" s="23"/>
      <c r="B421" s="24"/>
      <c r="C421" s="25"/>
      <c r="D421" s="26"/>
      <c r="E421" s="26"/>
      <c r="F421" s="26"/>
    </row>
    <row r="422" spans="1:6" ht="24" customHeight="1">
      <c r="A422" s="28" t="s">
        <v>113</v>
      </c>
      <c r="C422" s="19" t="s">
        <v>39</v>
      </c>
      <c r="D422" s="29">
        <v>72.026895315496134</v>
      </c>
      <c r="E422" s="29">
        <v>71.400000000000006</v>
      </c>
      <c r="F422" s="29">
        <v>72.7</v>
      </c>
    </row>
    <row r="423" spans="1:6" ht="15" customHeight="1">
      <c r="C423" s="19" t="s">
        <v>40</v>
      </c>
      <c r="D423" s="29">
        <v>72.909877554093612</v>
      </c>
      <c r="E423" s="29">
        <v>72.3</v>
      </c>
      <c r="F423" s="29">
        <v>73.599999999999994</v>
      </c>
    </row>
    <row r="424" spans="1:6" ht="15" customHeight="1">
      <c r="C424" s="19" t="s">
        <v>41</v>
      </c>
      <c r="D424" s="29">
        <v>73.140497537419833</v>
      </c>
      <c r="E424" s="29">
        <v>72.5</v>
      </c>
      <c r="F424" s="29">
        <v>73.8</v>
      </c>
    </row>
    <row r="425" spans="1:6" ht="15" customHeight="1">
      <c r="C425" s="19" t="s">
        <v>42</v>
      </c>
      <c r="D425" s="29">
        <v>73.716836402613779</v>
      </c>
      <c r="E425" s="29">
        <v>73.099999999999994</v>
      </c>
      <c r="F425" s="29">
        <v>74.3</v>
      </c>
    </row>
    <row r="426" spans="1:6" ht="15" customHeight="1">
      <c r="B426" s="19" t="s">
        <v>43</v>
      </c>
      <c r="C426" s="19" t="s">
        <v>43</v>
      </c>
      <c r="D426" s="29">
        <v>73.435572808957986</v>
      </c>
      <c r="E426" s="29">
        <v>72.8</v>
      </c>
      <c r="F426" s="29">
        <v>74.099999999999994</v>
      </c>
    </row>
    <row r="427" spans="1:6" ht="24" customHeight="1">
      <c r="C427" s="19" t="s">
        <v>44</v>
      </c>
      <c r="D427" s="29">
        <v>73.307869859374478</v>
      </c>
      <c r="E427" s="29">
        <v>72.599999999999994</v>
      </c>
      <c r="F427" s="29">
        <v>74</v>
      </c>
    </row>
    <row r="428" spans="1:6" ht="15" customHeight="1">
      <c r="C428" s="19" t="s">
        <v>45</v>
      </c>
      <c r="D428" s="29">
        <v>73.842215432421639</v>
      </c>
      <c r="E428" s="29">
        <v>73.2</v>
      </c>
      <c r="F428" s="29">
        <v>74.5</v>
      </c>
    </row>
    <row r="429" spans="1:6" ht="15" customHeight="1">
      <c r="C429" s="19" t="s">
        <v>46</v>
      </c>
      <c r="D429" s="29">
        <v>74.12672446483036</v>
      </c>
      <c r="E429" s="29">
        <v>73.5</v>
      </c>
      <c r="F429" s="29">
        <v>74.8</v>
      </c>
    </row>
    <row r="430" spans="1:6" ht="15" customHeight="1">
      <c r="C430" s="19" t="s">
        <v>47</v>
      </c>
      <c r="D430" s="29">
        <v>74.220828589717129</v>
      </c>
      <c r="E430" s="29">
        <v>73.5</v>
      </c>
      <c r="F430" s="29">
        <v>74.900000000000006</v>
      </c>
    </row>
    <row r="431" spans="1:6" ht="15" customHeight="1">
      <c r="C431" s="19" t="s">
        <v>48</v>
      </c>
      <c r="D431" s="29">
        <v>73.896953628399814</v>
      </c>
      <c r="E431" s="29">
        <v>73.184371952877711</v>
      </c>
      <c r="F431" s="29">
        <v>74.609535303921916</v>
      </c>
    </row>
    <row r="432" spans="1:6" ht="24" customHeight="1">
      <c r="C432" s="19" t="s">
        <v>49</v>
      </c>
      <c r="D432" s="29">
        <v>74.019657773281352</v>
      </c>
      <c r="E432" s="29">
        <v>73.324068996866686</v>
      </c>
      <c r="F432" s="29">
        <v>74.715246549696019</v>
      </c>
    </row>
    <row r="433" spans="1:6" ht="15" customHeight="1">
      <c r="B433" s="19" t="s">
        <v>50</v>
      </c>
      <c r="C433" s="19" t="s">
        <v>50</v>
      </c>
      <c r="D433" s="29">
        <v>74.408919962738821</v>
      </c>
      <c r="E433" s="29">
        <v>73.715524785542272</v>
      </c>
      <c r="F433" s="29">
        <v>75.102315139935371</v>
      </c>
    </row>
    <row r="434" spans="1:6" ht="15" customHeight="1">
      <c r="C434" s="19" t="s">
        <v>51</v>
      </c>
      <c r="D434" s="29">
        <v>74.986879615466762</v>
      </c>
      <c r="E434" s="29">
        <v>74.281878788875403</v>
      </c>
      <c r="F434" s="29">
        <v>75.691880442058121</v>
      </c>
    </row>
    <row r="435" spans="1:6" ht="15" customHeight="1">
      <c r="C435" s="19" t="s">
        <v>52</v>
      </c>
      <c r="D435" s="29">
        <v>75.74371097152688</v>
      </c>
      <c r="E435" s="29">
        <v>75.051312731892565</v>
      </c>
      <c r="F435" s="29">
        <v>76.436109211161195</v>
      </c>
    </row>
    <row r="436" spans="1:6" ht="15" customHeight="1">
      <c r="C436" s="19" t="s">
        <v>53</v>
      </c>
      <c r="D436" s="29">
        <v>75.671092741981653</v>
      </c>
      <c r="E436" s="29">
        <v>74.958662329245371</v>
      </c>
      <c r="F436" s="29">
        <v>76.383523154717935</v>
      </c>
    </row>
    <row r="437" spans="1:6" ht="24" customHeight="1">
      <c r="C437" s="19" t="s">
        <v>54</v>
      </c>
      <c r="D437" s="29">
        <v>75.538166893918145</v>
      </c>
      <c r="E437" s="29">
        <v>74.808777311785903</v>
      </c>
      <c r="F437" s="29">
        <v>76.267556476050387</v>
      </c>
    </row>
    <row r="438" spans="1:6" ht="15" customHeight="1">
      <c r="C438" s="19" t="s">
        <v>55</v>
      </c>
      <c r="D438" s="29">
        <v>75.864147814913522</v>
      </c>
      <c r="E438" s="29">
        <v>75.138931135643574</v>
      </c>
      <c r="F438" s="29">
        <v>76.589364494183471</v>
      </c>
    </row>
    <row r="439" spans="1:6" ht="15" customHeight="1">
      <c r="C439" s="19" t="s">
        <v>141</v>
      </c>
      <c r="D439" s="29">
        <v>76.378441840485706</v>
      </c>
      <c r="E439" s="29">
        <v>75.707041804011808</v>
      </c>
      <c r="F439" s="29">
        <v>77.049841876959604</v>
      </c>
    </row>
    <row r="440" spans="1:6" ht="15" customHeight="1">
      <c r="B440" s="19" t="s">
        <v>164</v>
      </c>
      <c r="C440" s="19" t="s">
        <v>164</v>
      </c>
      <c r="D440" s="29">
        <v>77.14966250237282</v>
      </c>
      <c r="E440" s="29">
        <v>76.515918589169544</v>
      </c>
      <c r="F440" s="29">
        <v>77.783406415576096</v>
      </c>
    </row>
    <row r="441" spans="1:6" ht="15" customHeight="1">
      <c r="C441" s="19" t="s">
        <v>165</v>
      </c>
      <c r="D441" s="29">
        <v>77.341199542264349</v>
      </c>
      <c r="E441" s="29">
        <v>76.696049561857976</v>
      </c>
      <c r="F441" s="29">
        <v>77.986349522670722</v>
      </c>
    </row>
    <row r="442" spans="1:6" ht="15" customHeight="1">
      <c r="C442" s="134" t="s">
        <v>233</v>
      </c>
      <c r="D442" s="29">
        <v>77.734153886633308</v>
      </c>
      <c r="E442" s="29">
        <v>77.073125211326158</v>
      </c>
      <c r="F442" s="29">
        <v>78.395182561940459</v>
      </c>
    </row>
    <row r="443" spans="1:6" ht="15" customHeight="1">
      <c r="A443" s="23"/>
      <c r="B443" s="24"/>
      <c r="C443" s="25"/>
      <c r="D443" s="26"/>
      <c r="E443" s="26"/>
      <c r="F443" s="26"/>
    </row>
    <row r="444" spans="1:6" ht="24" customHeight="1">
      <c r="A444" s="28" t="s">
        <v>112</v>
      </c>
      <c r="C444" s="19" t="s">
        <v>39</v>
      </c>
      <c r="D444" s="22">
        <v>72.080901442194047</v>
      </c>
      <c r="E444" s="22">
        <v>70.7</v>
      </c>
      <c r="F444" s="22">
        <v>73.5</v>
      </c>
    </row>
    <row r="445" spans="1:6" ht="15" customHeight="1">
      <c r="C445" s="19" t="s">
        <v>40</v>
      </c>
      <c r="D445" s="22">
        <v>71.32177885189121</v>
      </c>
      <c r="E445" s="22">
        <v>70</v>
      </c>
      <c r="F445" s="22">
        <v>72.7</v>
      </c>
    </row>
    <row r="446" spans="1:6" ht="15" customHeight="1">
      <c r="C446" s="19" t="s">
        <v>41</v>
      </c>
      <c r="D446" s="22">
        <v>71.110413913583983</v>
      </c>
      <c r="E446" s="22">
        <v>69.7</v>
      </c>
      <c r="F446" s="22">
        <v>72.5</v>
      </c>
    </row>
    <row r="447" spans="1:6" ht="15" customHeight="1">
      <c r="C447" s="19" t="s">
        <v>42</v>
      </c>
      <c r="D447" s="22">
        <v>71.644674177490344</v>
      </c>
      <c r="E447" s="22">
        <v>70.2</v>
      </c>
      <c r="F447" s="22">
        <v>73.099999999999994</v>
      </c>
    </row>
    <row r="448" spans="1:6" ht="15" customHeight="1">
      <c r="B448" s="19" t="s">
        <v>43</v>
      </c>
      <c r="C448" s="19" t="s">
        <v>43</v>
      </c>
      <c r="D448" s="22">
        <v>72.099313615267221</v>
      </c>
      <c r="E448" s="22">
        <v>70.7</v>
      </c>
      <c r="F448" s="22">
        <v>73.5</v>
      </c>
    </row>
    <row r="449" spans="2:6" ht="24" customHeight="1">
      <c r="C449" s="19" t="s">
        <v>44</v>
      </c>
      <c r="D449" s="22">
        <v>72.099560468009145</v>
      </c>
      <c r="E449" s="22">
        <v>70.7</v>
      </c>
      <c r="F449" s="22">
        <v>73.5</v>
      </c>
    </row>
    <row r="450" spans="2:6" ht="15" customHeight="1">
      <c r="C450" s="19" t="s">
        <v>45</v>
      </c>
      <c r="D450" s="22">
        <v>72.900463963379835</v>
      </c>
      <c r="E450" s="22">
        <v>71.599999999999994</v>
      </c>
      <c r="F450" s="22">
        <v>74.2</v>
      </c>
    </row>
    <row r="451" spans="2:6" ht="15" customHeight="1">
      <c r="C451" s="19" t="s">
        <v>46</v>
      </c>
      <c r="D451" s="22">
        <v>74.214994191028907</v>
      </c>
      <c r="E451" s="22">
        <v>72.900000000000006</v>
      </c>
      <c r="F451" s="22">
        <v>75.599999999999994</v>
      </c>
    </row>
    <row r="452" spans="2:6" ht="15" customHeight="1">
      <c r="C452" s="19" t="s">
        <v>47</v>
      </c>
      <c r="D452" s="22">
        <v>74.943835720798944</v>
      </c>
      <c r="E452" s="22">
        <v>73.599999999999994</v>
      </c>
      <c r="F452" s="22">
        <v>76.3</v>
      </c>
    </row>
    <row r="453" spans="2:6" ht="15" customHeight="1">
      <c r="C453" s="19" t="s">
        <v>48</v>
      </c>
      <c r="D453" s="22">
        <v>74.996653403116071</v>
      </c>
      <c r="E453" s="22">
        <v>73.497479789164487</v>
      </c>
      <c r="F453" s="22">
        <v>76.495827017067654</v>
      </c>
    </row>
    <row r="454" spans="2:6" ht="24" customHeight="1">
      <c r="C454" s="19" t="s">
        <v>49</v>
      </c>
      <c r="D454" s="22">
        <v>73.539982553609818</v>
      </c>
      <c r="E454" s="22">
        <v>71.871857758987957</v>
      </c>
      <c r="F454" s="22">
        <v>75.208107348231678</v>
      </c>
    </row>
    <row r="455" spans="2:6" ht="15" customHeight="1">
      <c r="B455" s="19" t="s">
        <v>50</v>
      </c>
      <c r="C455" s="19" t="s">
        <v>50</v>
      </c>
      <c r="D455" s="22">
        <v>74.107973582146002</v>
      </c>
      <c r="E455" s="22">
        <v>72.419855934936052</v>
      </c>
      <c r="F455" s="22">
        <v>75.796091229355952</v>
      </c>
    </row>
    <row r="456" spans="2:6" ht="15" customHeight="1">
      <c r="C456" s="19" t="s">
        <v>51</v>
      </c>
      <c r="D456" s="22">
        <v>75.243834483148248</v>
      </c>
      <c r="E456" s="22">
        <v>73.550604916555216</v>
      </c>
      <c r="F456" s="22">
        <v>76.937064049741281</v>
      </c>
    </row>
    <row r="457" spans="2:6" ht="15" customHeight="1">
      <c r="C457" s="19" t="s">
        <v>52</v>
      </c>
      <c r="D457" s="22">
        <v>76.44027977913855</v>
      </c>
      <c r="E457" s="22">
        <v>74.740732393118847</v>
      </c>
      <c r="F457" s="22">
        <v>78.139827165158252</v>
      </c>
    </row>
    <row r="458" spans="2:6" ht="15" customHeight="1">
      <c r="C458" s="19" t="s">
        <v>53</v>
      </c>
      <c r="D458" s="22">
        <v>75.939087520717251</v>
      </c>
      <c r="E458" s="22">
        <v>74.15285570093981</v>
      </c>
      <c r="F458" s="22">
        <v>77.725319340494693</v>
      </c>
    </row>
    <row r="459" spans="2:6" ht="24" customHeight="1">
      <c r="C459" s="19" t="s">
        <v>54</v>
      </c>
      <c r="D459" s="22">
        <v>74.876075856662268</v>
      </c>
      <c r="E459" s="22">
        <v>73.048502953880416</v>
      </c>
      <c r="F459" s="22">
        <v>76.703648759444121</v>
      </c>
    </row>
    <row r="460" spans="2:6" ht="15" customHeight="1">
      <c r="C460" s="19" t="s">
        <v>55</v>
      </c>
      <c r="D460" s="22">
        <v>76.010729718138194</v>
      </c>
      <c r="E460" s="22">
        <v>74.357463262747729</v>
      </c>
      <c r="F460" s="22">
        <v>77.663996173528659</v>
      </c>
    </row>
    <row r="461" spans="2:6" ht="15" customHeight="1">
      <c r="C461" s="19" t="s">
        <v>141</v>
      </c>
      <c r="D461" s="22">
        <v>77.039731050806182</v>
      </c>
      <c r="E461" s="22">
        <v>75.597380258734745</v>
      </c>
      <c r="F461" s="22">
        <v>78.482081842877619</v>
      </c>
    </row>
    <row r="462" spans="2:6" ht="15" customHeight="1">
      <c r="B462" s="19" t="s">
        <v>164</v>
      </c>
      <c r="C462" s="19" t="s">
        <v>164</v>
      </c>
      <c r="D462" s="22">
        <v>78.011612594514872</v>
      </c>
      <c r="E462" s="22">
        <v>76.668770073602388</v>
      </c>
      <c r="F462" s="22">
        <v>79.354455115427356</v>
      </c>
    </row>
    <row r="463" spans="2:6" ht="15" customHeight="1">
      <c r="C463" s="19" t="s">
        <v>165</v>
      </c>
      <c r="D463" s="22">
        <v>77.432819242407405</v>
      </c>
      <c r="E463" s="22">
        <v>76.020720415680685</v>
      </c>
      <c r="F463" s="22">
        <v>78.844918069134124</v>
      </c>
    </row>
    <row r="464" spans="2:6" ht="15" customHeight="1">
      <c r="C464" s="134" t="s">
        <v>233</v>
      </c>
      <c r="D464" s="22">
        <v>77.850744531288839</v>
      </c>
      <c r="E464" s="22">
        <v>76.401493615297881</v>
      </c>
      <c r="F464" s="22">
        <v>79.299995447279798</v>
      </c>
    </row>
    <row r="465" spans="1:6" ht="15" customHeight="1">
      <c r="A465" s="23"/>
      <c r="B465" s="24"/>
      <c r="C465" s="25"/>
      <c r="D465" s="26"/>
      <c r="E465" s="26"/>
      <c r="F465" s="26"/>
    </row>
    <row r="466" spans="1:6" ht="24" customHeight="1">
      <c r="A466" s="6" t="s">
        <v>100</v>
      </c>
      <c r="C466" s="19" t="s">
        <v>39</v>
      </c>
      <c r="D466" s="30">
        <v>72.535565227128131</v>
      </c>
      <c r="E466" s="30">
        <v>72.2</v>
      </c>
      <c r="F466" s="30">
        <v>72.900000000000006</v>
      </c>
    </row>
    <row r="467" spans="1:6" ht="15" customHeight="1">
      <c r="A467" s="6"/>
      <c r="C467" s="19" t="s">
        <v>40</v>
      </c>
      <c r="D467" s="30">
        <v>72.722129245058184</v>
      </c>
      <c r="E467" s="30">
        <v>72.400000000000006</v>
      </c>
      <c r="F467" s="30">
        <v>73.099999999999994</v>
      </c>
    </row>
    <row r="468" spans="1:6" ht="15" customHeight="1">
      <c r="A468" s="6"/>
      <c r="C468" s="19" t="s">
        <v>41</v>
      </c>
      <c r="D468" s="30">
        <v>72.9727588790862</v>
      </c>
      <c r="E468" s="30">
        <v>72.599999999999994</v>
      </c>
      <c r="F468" s="30">
        <v>73.3</v>
      </c>
    </row>
    <row r="469" spans="1:6" ht="15" customHeight="1">
      <c r="A469" s="6"/>
      <c r="C469" s="19" t="s">
        <v>42</v>
      </c>
      <c r="D469" s="30">
        <v>73.131391568622647</v>
      </c>
      <c r="E469" s="30">
        <v>72.8</v>
      </c>
      <c r="F469" s="30">
        <v>73.5</v>
      </c>
    </row>
    <row r="470" spans="1:6" ht="15" customHeight="1">
      <c r="A470" s="6"/>
      <c r="B470" s="19" t="s">
        <v>43</v>
      </c>
      <c r="C470" s="19" t="s">
        <v>43</v>
      </c>
      <c r="D470" s="30">
        <v>73.333184872255998</v>
      </c>
      <c r="E470" s="30">
        <v>73</v>
      </c>
      <c r="F470" s="30">
        <v>73.7</v>
      </c>
    </row>
    <row r="471" spans="1:6" ht="24" customHeight="1">
      <c r="A471" s="6"/>
      <c r="C471" s="19" t="s">
        <v>44</v>
      </c>
      <c r="D471" s="30">
        <v>73.353735374990976</v>
      </c>
      <c r="E471" s="30">
        <v>73</v>
      </c>
      <c r="F471" s="30">
        <v>73.7</v>
      </c>
    </row>
    <row r="472" spans="1:6" ht="15" customHeight="1">
      <c r="A472" s="6"/>
      <c r="C472" s="19" t="s">
        <v>45</v>
      </c>
      <c r="D472" s="30">
        <v>73.760648142295892</v>
      </c>
      <c r="E472" s="30">
        <v>73.400000000000006</v>
      </c>
      <c r="F472" s="30">
        <v>74.099999999999994</v>
      </c>
    </row>
    <row r="473" spans="1:6" ht="15" customHeight="1">
      <c r="A473" s="6"/>
      <c r="C473" s="19" t="s">
        <v>46</v>
      </c>
      <c r="D473" s="30">
        <v>74.031307264469319</v>
      </c>
      <c r="E473" s="30">
        <v>73.7</v>
      </c>
      <c r="F473" s="30">
        <v>74.400000000000006</v>
      </c>
    </row>
    <row r="474" spans="1:6" ht="15" customHeight="1">
      <c r="A474" s="6"/>
      <c r="C474" s="19" t="s">
        <v>47</v>
      </c>
      <c r="D474" s="30">
        <v>74.471869031456677</v>
      </c>
      <c r="E474" s="30">
        <v>74.099999999999994</v>
      </c>
      <c r="F474" s="30">
        <v>74.8</v>
      </c>
    </row>
    <row r="475" spans="1:6" ht="15" customHeight="1">
      <c r="A475" s="6"/>
      <c r="C475" s="19" t="s">
        <v>48</v>
      </c>
      <c r="D475" s="30">
        <v>74.336584856668864</v>
      </c>
      <c r="E475" s="30">
        <v>73.957145331589345</v>
      </c>
      <c r="F475" s="30">
        <v>74.716024381748383</v>
      </c>
    </row>
    <row r="476" spans="1:6" ht="24" customHeight="1">
      <c r="A476" s="6"/>
      <c r="C476" s="19" t="s">
        <v>49</v>
      </c>
      <c r="D476" s="30">
        <v>74.558555061961684</v>
      </c>
      <c r="E476" s="30">
        <v>74.181962372575228</v>
      </c>
      <c r="F476" s="30">
        <v>74.93514775134814</v>
      </c>
    </row>
    <row r="477" spans="1:6" ht="15" customHeight="1">
      <c r="A477" s="6"/>
      <c r="B477" s="19" t="s">
        <v>50</v>
      </c>
      <c r="C477" s="19" t="s">
        <v>50</v>
      </c>
      <c r="D477" s="30">
        <v>74.670591673475499</v>
      </c>
      <c r="E477" s="30">
        <v>74.288398892337284</v>
      </c>
      <c r="F477" s="30">
        <v>75.052784454613715</v>
      </c>
    </row>
    <row r="478" spans="1:6" ht="15" customHeight="1">
      <c r="A478" s="6"/>
      <c r="C478" s="19" t="s">
        <v>51</v>
      </c>
      <c r="D478" s="30">
        <v>75.366380709925295</v>
      </c>
      <c r="E478" s="30">
        <v>74.994283853184683</v>
      </c>
      <c r="F478" s="30">
        <v>75.738477566665907</v>
      </c>
    </row>
    <row r="479" spans="1:6" ht="15" customHeight="1">
      <c r="A479" s="6"/>
      <c r="C479" s="19" t="s">
        <v>52</v>
      </c>
      <c r="D479" s="30">
        <v>75.469796838142571</v>
      </c>
      <c r="E479" s="30">
        <v>75.090478884356557</v>
      </c>
      <c r="F479" s="30">
        <v>75.849114791928585</v>
      </c>
    </row>
    <row r="480" spans="1:6" ht="15" customHeight="1">
      <c r="A480" s="6"/>
      <c r="C480" s="19" t="s">
        <v>53</v>
      </c>
      <c r="D480" s="30">
        <v>75.829384326746805</v>
      </c>
      <c r="E480" s="30">
        <v>75.45285981987594</v>
      </c>
      <c r="F480" s="30">
        <v>76.20590883361767</v>
      </c>
    </row>
    <row r="481" spans="1:6" ht="24" customHeight="1">
      <c r="A481" s="6"/>
      <c r="C481" s="19" t="s">
        <v>54</v>
      </c>
      <c r="D481" s="30">
        <v>75.886721793032535</v>
      </c>
      <c r="E481" s="30">
        <v>75.508656471547837</v>
      </c>
      <c r="F481" s="30">
        <v>76.264787114517233</v>
      </c>
    </row>
    <row r="482" spans="1:6" ht="15" customHeight="1">
      <c r="A482" s="6"/>
      <c r="C482" s="19" t="s">
        <v>55</v>
      </c>
      <c r="D482" s="30">
        <v>76.131023252438595</v>
      </c>
      <c r="E482" s="30">
        <v>75.75933135447508</v>
      </c>
      <c r="F482" s="30">
        <v>76.502715150402111</v>
      </c>
    </row>
    <row r="483" spans="1:6" ht="15" customHeight="1">
      <c r="A483" s="6"/>
      <c r="C483" s="19" t="s">
        <v>141</v>
      </c>
      <c r="D483" s="30">
        <v>76.352916629871714</v>
      </c>
      <c r="E483" s="30">
        <v>75.980449582960972</v>
      </c>
      <c r="F483" s="30">
        <v>76.725383676782457</v>
      </c>
    </row>
    <row r="484" spans="1:6" ht="15" customHeight="1">
      <c r="A484" s="6"/>
      <c r="B484" s="19" t="s">
        <v>164</v>
      </c>
      <c r="C484" s="19" t="s">
        <v>164</v>
      </c>
      <c r="D484" s="30">
        <v>76.710579176425995</v>
      </c>
      <c r="E484" s="30">
        <v>76.346538849216103</v>
      </c>
      <c r="F484" s="30">
        <v>77.074619503635887</v>
      </c>
    </row>
    <row r="485" spans="1:6" ht="15" customHeight="1">
      <c r="A485" s="6"/>
      <c r="C485" s="19" t="s">
        <v>165</v>
      </c>
      <c r="D485" s="30">
        <v>77.011064418721659</v>
      </c>
      <c r="E485" s="30">
        <v>76.643009569907392</v>
      </c>
      <c r="F485" s="30">
        <v>77.379119267535927</v>
      </c>
    </row>
    <row r="486" spans="1:6" ht="15" customHeight="1">
      <c r="A486" s="6"/>
      <c r="C486" s="134" t="s">
        <v>233</v>
      </c>
      <c r="D486" s="30">
        <v>77.185038832971401</v>
      </c>
      <c r="E486" s="30">
        <v>76.820125889918799</v>
      </c>
      <c r="F486" s="30">
        <v>77.549951776024002</v>
      </c>
    </row>
    <row r="487" spans="1:6" ht="15" customHeight="1">
      <c r="A487" s="23"/>
      <c r="B487" s="24"/>
      <c r="C487" s="25"/>
      <c r="D487" s="26"/>
      <c r="E487" s="26"/>
      <c r="F487" s="26"/>
    </row>
    <row r="488" spans="1:6" ht="24" customHeight="1">
      <c r="A488" s="31" t="s">
        <v>91</v>
      </c>
      <c r="C488" s="19" t="s">
        <v>39</v>
      </c>
      <c r="D488" s="30">
        <v>72.541624214770451</v>
      </c>
      <c r="E488" s="30">
        <v>72</v>
      </c>
      <c r="F488" s="30">
        <v>73.099999999999994</v>
      </c>
    </row>
    <row r="489" spans="1:6" ht="15" customHeight="1">
      <c r="A489" s="31"/>
      <c r="C489" s="19" t="s">
        <v>40</v>
      </c>
      <c r="D489" s="30">
        <v>72.977652451930481</v>
      </c>
      <c r="E489" s="30">
        <v>72.400000000000006</v>
      </c>
      <c r="F489" s="30">
        <v>73.5</v>
      </c>
    </row>
    <row r="490" spans="1:6" ht="15" customHeight="1">
      <c r="A490" s="31"/>
      <c r="C490" s="19" t="s">
        <v>41</v>
      </c>
      <c r="D490" s="30">
        <v>73.328620796809204</v>
      </c>
      <c r="E490" s="30">
        <v>72.8</v>
      </c>
      <c r="F490" s="30">
        <v>73.900000000000006</v>
      </c>
    </row>
    <row r="491" spans="1:6" ht="15" customHeight="1">
      <c r="A491" s="31"/>
      <c r="C491" s="19" t="s">
        <v>42</v>
      </c>
      <c r="D491" s="30">
        <v>73.669254760811469</v>
      </c>
      <c r="E491" s="30">
        <v>73.099999999999994</v>
      </c>
      <c r="F491" s="30">
        <v>74.2</v>
      </c>
    </row>
    <row r="492" spans="1:6" ht="15" customHeight="1">
      <c r="A492" s="31"/>
      <c r="B492" s="19" t="s">
        <v>43</v>
      </c>
      <c r="C492" s="19" t="s">
        <v>43</v>
      </c>
      <c r="D492" s="30">
        <v>73.851545713721578</v>
      </c>
      <c r="E492" s="30">
        <v>73.3</v>
      </c>
      <c r="F492" s="30">
        <v>74.400000000000006</v>
      </c>
    </row>
    <row r="493" spans="1:6" ht="24" customHeight="1">
      <c r="A493" s="31"/>
      <c r="C493" s="19" t="s">
        <v>44</v>
      </c>
      <c r="D493" s="30">
        <v>74.061915802203274</v>
      </c>
      <c r="E493" s="30">
        <v>73.5</v>
      </c>
      <c r="F493" s="30">
        <v>74.599999999999994</v>
      </c>
    </row>
    <row r="494" spans="1:6" ht="15" customHeight="1">
      <c r="A494" s="31"/>
      <c r="C494" s="19" t="s">
        <v>45</v>
      </c>
      <c r="D494" s="30">
        <v>74.339027053222011</v>
      </c>
      <c r="E494" s="30">
        <v>73.8</v>
      </c>
      <c r="F494" s="30">
        <v>74.900000000000006</v>
      </c>
    </row>
    <row r="495" spans="1:6" ht="15" customHeight="1">
      <c r="A495" s="31"/>
      <c r="C495" s="19" t="s">
        <v>46</v>
      </c>
      <c r="D495" s="30">
        <v>74.886245185693127</v>
      </c>
      <c r="E495" s="30">
        <v>74.3</v>
      </c>
      <c r="F495" s="30">
        <v>75.400000000000006</v>
      </c>
    </row>
    <row r="496" spans="1:6" ht="15" customHeight="1">
      <c r="A496" s="31"/>
      <c r="C496" s="19" t="s">
        <v>47</v>
      </c>
      <c r="D496" s="30">
        <v>74.926932060596855</v>
      </c>
      <c r="E496" s="30">
        <v>74.3</v>
      </c>
      <c r="F496" s="30">
        <v>75.5</v>
      </c>
    </row>
    <row r="497" spans="1:6" ht="15" customHeight="1">
      <c r="A497" s="31"/>
      <c r="C497" s="19" t="s">
        <v>48</v>
      </c>
      <c r="D497" s="30">
        <v>75.175042069134037</v>
      </c>
      <c r="E497" s="30">
        <v>74.572073802464601</v>
      </c>
      <c r="F497" s="30">
        <v>75.778010335803472</v>
      </c>
    </row>
    <row r="498" spans="1:6" ht="24" customHeight="1">
      <c r="A498" s="31"/>
      <c r="C498" s="19" t="s">
        <v>49</v>
      </c>
      <c r="D498" s="30">
        <v>74.807839573870538</v>
      </c>
      <c r="E498" s="30">
        <v>74.178231633078966</v>
      </c>
      <c r="F498" s="30">
        <v>75.437447514662111</v>
      </c>
    </row>
    <row r="499" spans="1:6" ht="15" customHeight="1">
      <c r="A499" s="31"/>
      <c r="B499" s="19" t="s">
        <v>50</v>
      </c>
      <c r="C499" s="19" t="s">
        <v>50</v>
      </c>
      <c r="D499" s="30">
        <v>75.431086925035672</v>
      </c>
      <c r="E499" s="30">
        <v>74.836328584614179</v>
      </c>
      <c r="F499" s="30">
        <v>76.025845265457164</v>
      </c>
    </row>
    <row r="500" spans="1:6" ht="15" customHeight="1">
      <c r="A500" s="31"/>
      <c r="C500" s="19" t="s">
        <v>51</v>
      </c>
      <c r="D500" s="30">
        <v>75.692122155420861</v>
      </c>
      <c r="E500" s="30">
        <v>75.114195370923213</v>
      </c>
      <c r="F500" s="30">
        <v>76.27004893991851</v>
      </c>
    </row>
    <row r="501" spans="1:6" ht="15" customHeight="1">
      <c r="A501" s="31"/>
      <c r="C501" s="19" t="s">
        <v>52</v>
      </c>
      <c r="D501" s="30">
        <v>76.122492316322862</v>
      </c>
      <c r="E501" s="30">
        <v>75.541943669890756</v>
      </c>
      <c r="F501" s="30">
        <v>76.703040962754969</v>
      </c>
    </row>
    <row r="502" spans="1:6" ht="15" customHeight="1">
      <c r="A502" s="6"/>
      <c r="C502" s="19" t="s">
        <v>53</v>
      </c>
      <c r="D502" s="30">
        <v>76.251494902920953</v>
      </c>
      <c r="E502" s="30">
        <v>75.655337715827983</v>
      </c>
      <c r="F502" s="30">
        <v>76.847652090013923</v>
      </c>
    </row>
    <row r="503" spans="1:6" ht="24" customHeight="1">
      <c r="A503" s="6"/>
      <c r="C503" s="19" t="s">
        <v>54</v>
      </c>
      <c r="D503" s="30">
        <v>76.518716658524923</v>
      </c>
      <c r="E503" s="30">
        <v>75.921150784995817</v>
      </c>
      <c r="F503" s="30">
        <v>77.116282532054029</v>
      </c>
    </row>
    <row r="504" spans="1:6" ht="15" customHeight="1">
      <c r="A504" s="6"/>
      <c r="C504" s="19" t="s">
        <v>55</v>
      </c>
      <c r="D504" s="30">
        <v>76.911236048903774</v>
      </c>
      <c r="E504" s="30">
        <v>76.324379269503183</v>
      </c>
      <c r="F504" s="30">
        <v>77.498092828304365</v>
      </c>
    </row>
    <row r="505" spans="1:6" ht="15" customHeight="1">
      <c r="A505" s="6"/>
      <c r="C505" s="19" t="s">
        <v>141</v>
      </c>
      <c r="D505" s="30">
        <v>76.827016256833573</v>
      </c>
      <c r="E505" s="30">
        <v>76.242704033741404</v>
      </c>
      <c r="F505" s="30">
        <v>77.411328479925743</v>
      </c>
    </row>
    <row r="506" spans="1:6" ht="15" customHeight="1">
      <c r="A506" s="6"/>
      <c r="B506" s="19" t="s">
        <v>164</v>
      </c>
      <c r="C506" s="19" t="s">
        <v>164</v>
      </c>
      <c r="D506" s="30">
        <v>77.334331080608237</v>
      </c>
      <c r="E506" s="30">
        <v>76.743089186627444</v>
      </c>
      <c r="F506" s="30">
        <v>77.925572974589031</v>
      </c>
    </row>
    <row r="507" spans="1:6" ht="15" customHeight="1">
      <c r="A507" s="6"/>
      <c r="C507" s="19" t="s">
        <v>165</v>
      </c>
      <c r="D507" s="30">
        <v>77.516259156882796</v>
      </c>
      <c r="E507" s="30">
        <v>76.916478816388832</v>
      </c>
      <c r="F507" s="30">
        <v>78.116039497376761</v>
      </c>
    </row>
    <row r="508" spans="1:6" ht="15" customHeight="1">
      <c r="A508" s="6"/>
      <c r="C508" s="134" t="s">
        <v>233</v>
      </c>
      <c r="D508" s="30">
        <v>78.037678519196589</v>
      </c>
      <c r="E508" s="30">
        <v>77.443533497145793</v>
      </c>
      <c r="F508" s="30">
        <v>78.631823541247385</v>
      </c>
    </row>
    <row r="509" spans="1:6" ht="15" customHeight="1"/>
    <row r="510" spans="1:6" ht="24" customHeight="1">
      <c r="A510" s="28" t="s">
        <v>158</v>
      </c>
      <c r="C510" s="19" t="s">
        <v>39</v>
      </c>
      <c r="D510" s="29">
        <v>72.600227515387218</v>
      </c>
      <c r="E510" s="29">
        <v>71.900000000000006</v>
      </c>
      <c r="F510" s="29">
        <v>73.3</v>
      </c>
    </row>
    <row r="511" spans="1:6" ht="15" customHeight="1">
      <c r="C511" s="19" t="s">
        <v>40</v>
      </c>
      <c r="D511" s="29">
        <v>73.064647856110469</v>
      </c>
      <c r="E511" s="29">
        <v>72.3</v>
      </c>
      <c r="F511" s="29">
        <v>73.8</v>
      </c>
    </row>
    <row r="512" spans="1:6" ht="15" customHeight="1">
      <c r="C512" s="19" t="s">
        <v>41</v>
      </c>
      <c r="D512" s="29">
        <v>73.154682118062013</v>
      </c>
      <c r="E512" s="29">
        <v>72.400000000000006</v>
      </c>
      <c r="F512" s="29">
        <v>73.900000000000006</v>
      </c>
    </row>
    <row r="513" spans="2:6" ht="15" customHeight="1">
      <c r="C513" s="19" t="s">
        <v>42</v>
      </c>
      <c r="D513" s="29">
        <v>73.41177027632628</v>
      </c>
      <c r="E513" s="29">
        <v>72.7</v>
      </c>
      <c r="F513" s="29">
        <v>74.2</v>
      </c>
    </row>
    <row r="514" spans="2:6" ht="15" customHeight="1">
      <c r="B514" s="19" t="s">
        <v>43</v>
      </c>
      <c r="C514" s="19" t="s">
        <v>43</v>
      </c>
      <c r="D514" s="29">
        <v>73.113939222514333</v>
      </c>
      <c r="E514" s="29">
        <v>72.3</v>
      </c>
      <c r="F514" s="29">
        <v>73.900000000000006</v>
      </c>
    </row>
    <row r="515" spans="2:6" ht="24" customHeight="1">
      <c r="C515" s="19" t="s">
        <v>44</v>
      </c>
      <c r="D515" s="29">
        <v>73.062490027043424</v>
      </c>
      <c r="E515" s="29">
        <v>72.3</v>
      </c>
      <c r="F515" s="29">
        <v>73.8</v>
      </c>
    </row>
    <row r="516" spans="2:6" ht="15" customHeight="1">
      <c r="C516" s="19" t="s">
        <v>45</v>
      </c>
      <c r="D516" s="29">
        <v>73.520443126823366</v>
      </c>
      <c r="E516" s="29">
        <v>72.8</v>
      </c>
      <c r="F516" s="29">
        <v>74.3</v>
      </c>
    </row>
    <row r="517" spans="2:6" ht="15" customHeight="1">
      <c r="C517" s="19" t="s">
        <v>46</v>
      </c>
      <c r="D517" s="29">
        <v>73.717252417848584</v>
      </c>
      <c r="E517" s="29">
        <v>73</v>
      </c>
      <c r="F517" s="29">
        <v>74.400000000000006</v>
      </c>
    </row>
    <row r="518" spans="2:6" ht="15" customHeight="1">
      <c r="C518" s="19" t="s">
        <v>47</v>
      </c>
      <c r="D518" s="29">
        <v>74.236052715102701</v>
      </c>
      <c r="E518" s="29">
        <v>73.5</v>
      </c>
      <c r="F518" s="29">
        <v>75</v>
      </c>
    </row>
    <row r="519" spans="2:6" ht="15" customHeight="1">
      <c r="C519" s="19" t="s">
        <v>48</v>
      </c>
      <c r="D519" s="29">
        <v>74.127245663872188</v>
      </c>
      <c r="E519" s="29">
        <v>73.356421413428592</v>
      </c>
      <c r="F519" s="29">
        <v>74.898069914315784</v>
      </c>
    </row>
    <row r="520" spans="2:6" ht="24" customHeight="1">
      <c r="C520" s="19" t="s">
        <v>49</v>
      </c>
      <c r="D520" s="29">
        <v>74.681015653142794</v>
      </c>
      <c r="E520" s="29">
        <v>73.912207651555562</v>
      </c>
      <c r="F520" s="29">
        <v>75.449823654730025</v>
      </c>
    </row>
    <row r="521" spans="2:6" ht="15" customHeight="1">
      <c r="B521" s="19" t="s">
        <v>50</v>
      </c>
      <c r="C521" s="19" t="s">
        <v>50</v>
      </c>
      <c r="D521" s="29">
        <v>74.966192571425751</v>
      </c>
      <c r="E521" s="29">
        <v>74.204023099478476</v>
      </c>
      <c r="F521" s="29">
        <v>75.728362043373025</v>
      </c>
    </row>
    <row r="522" spans="2:6" ht="15" customHeight="1">
      <c r="C522" s="19" t="s">
        <v>51</v>
      </c>
      <c r="D522" s="29">
        <v>75.270993018977563</v>
      </c>
      <c r="E522" s="29">
        <v>74.461980028840614</v>
      </c>
      <c r="F522" s="29">
        <v>76.080006009114513</v>
      </c>
    </row>
    <row r="523" spans="2:6" ht="15" customHeight="1">
      <c r="C523" s="19" t="s">
        <v>52</v>
      </c>
      <c r="D523" s="29">
        <v>75.147358766970399</v>
      </c>
      <c r="E523" s="29">
        <v>74.290099501512586</v>
      </c>
      <c r="F523" s="29">
        <v>76.004618032428212</v>
      </c>
    </row>
    <row r="524" spans="2:6" ht="15" customHeight="1">
      <c r="C524" s="19" t="s">
        <v>53</v>
      </c>
      <c r="D524" s="29">
        <v>76.041660920362702</v>
      </c>
      <c r="E524" s="29">
        <v>75.220813357813711</v>
      </c>
      <c r="F524" s="29">
        <v>76.862508482911693</v>
      </c>
    </row>
    <row r="525" spans="2:6" ht="24" customHeight="1">
      <c r="C525" s="19" t="s">
        <v>54</v>
      </c>
      <c r="D525" s="29">
        <v>76.44021792887068</v>
      </c>
      <c r="E525" s="29">
        <v>75.675306072043597</v>
      </c>
      <c r="F525" s="29">
        <v>77.205129785697764</v>
      </c>
    </row>
    <row r="526" spans="2:6" ht="15" customHeight="1">
      <c r="C526" s="19" t="s">
        <v>55</v>
      </c>
      <c r="D526" s="29">
        <v>76.68299990654819</v>
      </c>
      <c r="E526" s="29">
        <v>75.95652335253304</v>
      </c>
      <c r="F526" s="29">
        <v>77.40947646056334</v>
      </c>
    </row>
    <row r="527" spans="2:6" ht="15" customHeight="1">
      <c r="C527" s="19" t="s">
        <v>141</v>
      </c>
      <c r="D527" s="29">
        <v>76.718893903570802</v>
      </c>
      <c r="E527" s="29">
        <v>75.973097668971846</v>
      </c>
      <c r="F527" s="29">
        <v>77.464690138169757</v>
      </c>
    </row>
    <row r="528" spans="2:6" ht="15" customHeight="1">
      <c r="B528" s="19" t="s">
        <v>164</v>
      </c>
      <c r="C528" s="19" t="s">
        <v>164</v>
      </c>
      <c r="D528" s="29">
        <v>77.070745801704106</v>
      </c>
      <c r="E528" s="29">
        <v>76.304850825398319</v>
      </c>
      <c r="F528" s="29">
        <v>77.836640778009894</v>
      </c>
    </row>
    <row r="529" spans="1:6" ht="15" customHeight="1">
      <c r="C529" s="19" t="s">
        <v>165</v>
      </c>
      <c r="D529" s="29">
        <v>77.591826515017303</v>
      </c>
      <c r="E529" s="29">
        <v>76.832225834983817</v>
      </c>
      <c r="F529" s="29">
        <v>78.351427195050789</v>
      </c>
    </row>
    <row r="530" spans="1:6" ht="15" customHeight="1">
      <c r="C530" s="134" t="s">
        <v>233</v>
      </c>
      <c r="D530" s="29">
        <v>77.254705979799212</v>
      </c>
      <c r="E530" s="29">
        <v>76.485351645807938</v>
      </c>
      <c r="F530" s="29">
        <v>78.024060313790486</v>
      </c>
    </row>
    <row r="531" spans="1:6" ht="15" customHeight="1"/>
    <row r="532" spans="1:6" ht="24" customHeight="1">
      <c r="A532" s="6" t="s">
        <v>87</v>
      </c>
      <c r="C532" s="19" t="s">
        <v>39</v>
      </c>
      <c r="D532" s="30">
        <v>72.652241805984346</v>
      </c>
      <c r="E532" s="30">
        <v>72.2</v>
      </c>
      <c r="F532" s="30">
        <v>73.099999999999994</v>
      </c>
    </row>
    <row r="533" spans="1:6" ht="15" customHeight="1">
      <c r="C533" s="19" t="s">
        <v>40</v>
      </c>
      <c r="D533" s="30">
        <v>73.222827170358116</v>
      </c>
      <c r="E533" s="30">
        <v>72.8</v>
      </c>
      <c r="F533" s="30">
        <v>73.7</v>
      </c>
    </row>
    <row r="534" spans="1:6" ht="15" customHeight="1">
      <c r="C534" s="19" t="s">
        <v>41</v>
      </c>
      <c r="D534" s="30">
        <v>73.18691023331418</v>
      </c>
      <c r="E534" s="30">
        <v>72.7</v>
      </c>
      <c r="F534" s="30">
        <v>73.599999999999994</v>
      </c>
    </row>
    <row r="535" spans="1:6" ht="15" customHeight="1">
      <c r="C535" s="19" t="s">
        <v>42</v>
      </c>
      <c r="D535" s="30">
        <v>72.860636256396674</v>
      </c>
      <c r="E535" s="30">
        <v>72.400000000000006</v>
      </c>
      <c r="F535" s="30">
        <v>73.3</v>
      </c>
    </row>
    <row r="536" spans="1:6" ht="15" customHeight="1">
      <c r="B536" s="19" t="s">
        <v>43</v>
      </c>
      <c r="C536" s="19" t="s">
        <v>43</v>
      </c>
      <c r="D536" s="30">
        <v>72.814628146853465</v>
      </c>
      <c r="E536" s="30">
        <v>72.3</v>
      </c>
      <c r="F536" s="30">
        <v>73.3</v>
      </c>
    </row>
    <row r="537" spans="1:6" ht="24" customHeight="1">
      <c r="C537" s="19" t="s">
        <v>44</v>
      </c>
      <c r="D537" s="30">
        <v>73.238086104279731</v>
      </c>
      <c r="E537" s="30">
        <v>72.8</v>
      </c>
      <c r="F537" s="30">
        <v>73.7</v>
      </c>
    </row>
    <row r="538" spans="1:6" ht="15" customHeight="1">
      <c r="C538" s="19" t="s">
        <v>45</v>
      </c>
      <c r="D538" s="30">
        <v>73.684260773316254</v>
      </c>
      <c r="E538" s="30">
        <v>73.2</v>
      </c>
      <c r="F538" s="30">
        <v>74.2</v>
      </c>
    </row>
    <row r="539" spans="1:6" ht="15" customHeight="1">
      <c r="C539" s="19" t="s">
        <v>46</v>
      </c>
      <c r="D539" s="30">
        <v>73.838001600111483</v>
      </c>
      <c r="E539" s="30">
        <v>73.400000000000006</v>
      </c>
      <c r="F539" s="30">
        <v>74.3</v>
      </c>
    </row>
    <row r="540" spans="1:6" ht="15" customHeight="1">
      <c r="C540" s="19" t="s">
        <v>47</v>
      </c>
      <c r="D540" s="30">
        <v>73.737916698697063</v>
      </c>
      <c r="E540" s="30">
        <v>73.3</v>
      </c>
      <c r="F540" s="30">
        <v>74.2</v>
      </c>
    </row>
    <row r="541" spans="1:6" ht="15" customHeight="1">
      <c r="C541" s="19" t="s">
        <v>48</v>
      </c>
      <c r="D541" s="30">
        <v>73.855341675326031</v>
      </c>
      <c r="E541" s="30">
        <v>73.371716356214876</v>
      </c>
      <c r="F541" s="30">
        <v>74.338966994437186</v>
      </c>
    </row>
    <row r="542" spans="1:6" ht="24" customHeight="1">
      <c r="C542" s="19" t="s">
        <v>49</v>
      </c>
      <c r="D542" s="30">
        <v>74.147386792851037</v>
      </c>
      <c r="E542" s="30">
        <v>73.655566160722771</v>
      </c>
      <c r="F542" s="30">
        <v>74.639207424979304</v>
      </c>
    </row>
    <row r="543" spans="1:6" ht="15" customHeight="1">
      <c r="B543" s="19" t="s">
        <v>50</v>
      </c>
      <c r="C543" s="19" t="s">
        <v>50</v>
      </c>
      <c r="D543" s="30">
        <v>74.417966249729048</v>
      </c>
      <c r="E543" s="30">
        <v>73.922273147698021</v>
      </c>
      <c r="F543" s="30">
        <v>74.913659351760074</v>
      </c>
    </row>
    <row r="544" spans="1:6" ht="15" customHeight="1">
      <c r="C544" s="19" t="s">
        <v>51</v>
      </c>
      <c r="D544" s="30">
        <v>74.951183887147295</v>
      </c>
      <c r="E544" s="30">
        <v>74.460851321819419</v>
      </c>
      <c r="F544" s="30">
        <v>75.44151645247517</v>
      </c>
    </row>
    <row r="545" spans="1:6" ht="15" customHeight="1">
      <c r="C545" s="19" t="s">
        <v>52</v>
      </c>
      <c r="D545" s="30">
        <v>74.90412353661749</v>
      </c>
      <c r="E545" s="30">
        <v>74.406793645990859</v>
      </c>
      <c r="F545" s="30">
        <v>75.401453427244121</v>
      </c>
    </row>
    <row r="546" spans="1:6" ht="15" customHeight="1">
      <c r="C546" s="19" t="s">
        <v>53</v>
      </c>
      <c r="D546" s="30">
        <v>75.182496518015441</v>
      </c>
      <c r="E546" s="30">
        <v>74.70616170595234</v>
      </c>
      <c r="F546" s="30">
        <v>75.658831330078542</v>
      </c>
    </row>
    <row r="547" spans="1:6" ht="24" customHeight="1">
      <c r="C547" s="19" t="s">
        <v>54</v>
      </c>
      <c r="D547" s="30">
        <v>75.383207416179161</v>
      </c>
      <c r="E547" s="30">
        <v>74.909339398510994</v>
      </c>
      <c r="F547" s="30">
        <v>75.857075433847328</v>
      </c>
    </row>
    <row r="548" spans="1:6" ht="15" customHeight="1">
      <c r="C548" s="19" t="s">
        <v>55</v>
      </c>
      <c r="D548" s="30">
        <v>75.691123907277856</v>
      </c>
      <c r="E548" s="30">
        <v>75.226995667082676</v>
      </c>
      <c r="F548" s="30">
        <v>76.155252147473036</v>
      </c>
    </row>
    <row r="549" spans="1:6" ht="15" customHeight="1">
      <c r="C549" s="19" t="s">
        <v>141</v>
      </c>
      <c r="D549" s="30">
        <v>76.251584726344305</v>
      </c>
      <c r="E549" s="30">
        <v>75.781180186930328</v>
      </c>
      <c r="F549" s="30">
        <v>76.721989265758282</v>
      </c>
    </row>
    <row r="550" spans="1:6" ht="15" customHeight="1">
      <c r="B550" s="19" t="s">
        <v>164</v>
      </c>
      <c r="C550" s="19" t="s">
        <v>164</v>
      </c>
      <c r="D550" s="30">
        <v>76.66312876361485</v>
      </c>
      <c r="E550" s="30">
        <v>76.191134529670904</v>
      </c>
      <c r="F550" s="30">
        <v>77.135122997558796</v>
      </c>
    </row>
    <row r="551" spans="1:6" ht="15" customHeight="1">
      <c r="C551" s="19" t="s">
        <v>165</v>
      </c>
      <c r="D551" s="30">
        <v>77.125624679695918</v>
      </c>
      <c r="E551" s="30">
        <v>76.664720648592152</v>
      </c>
      <c r="F551" s="30">
        <v>77.586528710799683</v>
      </c>
    </row>
    <row r="552" spans="1:6" ht="15" customHeight="1">
      <c r="C552" s="134" t="s">
        <v>233</v>
      </c>
      <c r="D552" s="30">
        <v>77.131308653081575</v>
      </c>
      <c r="E552" s="30">
        <v>76.667518682213384</v>
      </c>
      <c r="F552" s="30">
        <v>77.595098623949767</v>
      </c>
    </row>
    <row r="553" spans="1:6" ht="15" customHeight="1"/>
    <row r="554" spans="1:6" ht="24" customHeight="1">
      <c r="A554" s="28" t="s">
        <v>109</v>
      </c>
      <c r="C554" s="19" t="s">
        <v>39</v>
      </c>
      <c r="D554" s="29">
        <v>72.748388872048906</v>
      </c>
      <c r="E554" s="29">
        <v>72.2</v>
      </c>
      <c r="F554" s="29">
        <v>73.3</v>
      </c>
    </row>
    <row r="555" spans="1:6" ht="15" customHeight="1">
      <c r="C555" s="19" t="s">
        <v>40</v>
      </c>
      <c r="D555" s="29">
        <v>73.215651335225473</v>
      </c>
      <c r="E555" s="29">
        <v>72.599999999999994</v>
      </c>
      <c r="F555" s="29">
        <v>73.8</v>
      </c>
    </row>
    <row r="556" spans="1:6" ht="15" customHeight="1">
      <c r="C556" s="19" t="s">
        <v>41</v>
      </c>
      <c r="D556" s="29">
        <v>73.165783888564675</v>
      </c>
      <c r="E556" s="29">
        <v>72.599999999999994</v>
      </c>
      <c r="F556" s="29">
        <v>73.8</v>
      </c>
    </row>
    <row r="557" spans="1:6" ht="15" customHeight="1">
      <c r="C557" s="19" t="s">
        <v>42</v>
      </c>
      <c r="D557" s="29">
        <v>73.615963420927883</v>
      </c>
      <c r="E557" s="29">
        <v>73</v>
      </c>
      <c r="F557" s="29">
        <v>74.2</v>
      </c>
    </row>
    <row r="558" spans="1:6" ht="15" customHeight="1">
      <c r="B558" s="19" t="s">
        <v>43</v>
      </c>
      <c r="C558" s="19" t="s">
        <v>43</v>
      </c>
      <c r="D558" s="29">
        <v>73.867868758059871</v>
      </c>
      <c r="E558" s="29">
        <v>73.3</v>
      </c>
      <c r="F558" s="29">
        <v>74.5</v>
      </c>
    </row>
    <row r="559" spans="1:6" ht="24" customHeight="1">
      <c r="C559" s="19" t="s">
        <v>44</v>
      </c>
      <c r="D559" s="29">
        <v>74.472330317767216</v>
      </c>
      <c r="E559" s="29">
        <v>73.900000000000006</v>
      </c>
      <c r="F559" s="29">
        <v>75.099999999999994</v>
      </c>
    </row>
    <row r="560" spans="1:6" ht="15" customHeight="1">
      <c r="C560" s="19" t="s">
        <v>45</v>
      </c>
      <c r="D560" s="29">
        <v>74.804265177744185</v>
      </c>
      <c r="E560" s="29">
        <v>74.2</v>
      </c>
      <c r="F560" s="29">
        <v>75.400000000000006</v>
      </c>
    </row>
    <row r="561" spans="1:6" ht="15" customHeight="1">
      <c r="C561" s="19" t="s">
        <v>46</v>
      </c>
      <c r="D561" s="29">
        <v>75.275244004254887</v>
      </c>
      <c r="E561" s="29">
        <v>74.7</v>
      </c>
      <c r="F561" s="29">
        <v>75.900000000000006</v>
      </c>
    </row>
    <row r="562" spans="1:6" ht="15" customHeight="1">
      <c r="C562" s="19" t="s">
        <v>47</v>
      </c>
      <c r="D562" s="29">
        <v>75.449617788180632</v>
      </c>
      <c r="E562" s="29">
        <v>74.900000000000006</v>
      </c>
      <c r="F562" s="29">
        <v>76</v>
      </c>
    </row>
    <row r="563" spans="1:6" ht="15" customHeight="1">
      <c r="C563" s="19" t="s">
        <v>48</v>
      </c>
      <c r="D563" s="29">
        <v>75.929541969315991</v>
      </c>
      <c r="E563" s="29">
        <v>75.322775125707594</v>
      </c>
      <c r="F563" s="29">
        <v>76.536308812924389</v>
      </c>
    </row>
    <row r="564" spans="1:6" ht="24" customHeight="1">
      <c r="C564" s="19" t="s">
        <v>49</v>
      </c>
      <c r="D564" s="29">
        <v>75.996382331796497</v>
      </c>
      <c r="E564" s="29">
        <v>75.373562398133615</v>
      </c>
      <c r="F564" s="29">
        <v>76.619202265459379</v>
      </c>
    </row>
    <row r="565" spans="1:6" ht="15" customHeight="1">
      <c r="B565" s="19" t="s">
        <v>50</v>
      </c>
      <c r="C565" s="19" t="s">
        <v>50</v>
      </c>
      <c r="D565" s="29">
        <v>76.181389783249614</v>
      </c>
      <c r="E565" s="29">
        <v>75.572008443448539</v>
      </c>
      <c r="F565" s="29">
        <v>76.790771123050689</v>
      </c>
    </row>
    <row r="566" spans="1:6" ht="15" customHeight="1">
      <c r="C566" s="19" t="s">
        <v>51</v>
      </c>
      <c r="D566" s="29">
        <v>76.341390444746821</v>
      </c>
      <c r="E566" s="29">
        <v>75.727664315443945</v>
      </c>
      <c r="F566" s="29">
        <v>76.955116574049697</v>
      </c>
    </row>
    <row r="567" spans="1:6" ht="15" customHeight="1">
      <c r="C567" s="19" t="s">
        <v>52</v>
      </c>
      <c r="D567" s="29">
        <v>76.400441824247096</v>
      </c>
      <c r="E567" s="29">
        <v>75.796800834886682</v>
      </c>
      <c r="F567" s="29">
        <v>77.004082813607511</v>
      </c>
    </row>
    <row r="568" spans="1:6" ht="15" customHeight="1">
      <c r="C568" s="19" t="s">
        <v>53</v>
      </c>
      <c r="D568" s="29">
        <v>76.755122741086794</v>
      </c>
      <c r="E568" s="29">
        <v>76.153387356213088</v>
      </c>
      <c r="F568" s="29">
        <v>77.3568581259605</v>
      </c>
    </row>
    <row r="569" spans="1:6" ht="24" customHeight="1">
      <c r="C569" s="19" t="s">
        <v>54</v>
      </c>
      <c r="D569" s="29">
        <v>77.411991365825912</v>
      </c>
      <c r="E569" s="29">
        <v>76.842234132469827</v>
      </c>
      <c r="F569" s="29">
        <v>77.981748599181998</v>
      </c>
    </row>
    <row r="570" spans="1:6" ht="15" customHeight="1">
      <c r="C570" s="19" t="s">
        <v>55</v>
      </c>
      <c r="D570" s="29">
        <v>78.071369334414371</v>
      </c>
      <c r="E570" s="29">
        <v>77.499807759693539</v>
      </c>
      <c r="F570" s="29">
        <v>78.642930909135202</v>
      </c>
    </row>
    <row r="571" spans="1:6" ht="15" customHeight="1">
      <c r="C571" s="19" t="s">
        <v>141</v>
      </c>
      <c r="D571" s="29">
        <v>78.961789679893371</v>
      </c>
      <c r="E571" s="29">
        <v>78.406747799047892</v>
      </c>
      <c r="F571" s="29">
        <v>79.516831560738851</v>
      </c>
    </row>
    <row r="572" spans="1:6" ht="15" customHeight="1">
      <c r="B572" s="19" t="s">
        <v>164</v>
      </c>
      <c r="C572" s="35" t="s">
        <v>164</v>
      </c>
      <c r="D572" s="29">
        <v>79.293848521849966</v>
      </c>
      <c r="E572" s="29">
        <v>78.742453891286289</v>
      </c>
      <c r="F572" s="29">
        <v>79.845243152413644</v>
      </c>
    </row>
    <row r="573" spans="1:6" ht="15" customHeight="1">
      <c r="C573" s="19" t="s">
        <v>165</v>
      </c>
      <c r="D573" s="29">
        <v>79.495336983385641</v>
      </c>
      <c r="E573" s="29">
        <v>78.971555825847929</v>
      </c>
      <c r="F573" s="29">
        <v>80.019118140923354</v>
      </c>
    </row>
    <row r="574" spans="1:6" ht="15" customHeight="1">
      <c r="C574" s="134" t="s">
        <v>233</v>
      </c>
      <c r="D574" s="29">
        <v>79.273277645087234</v>
      </c>
      <c r="E574" s="29">
        <v>78.748378596396094</v>
      </c>
      <c r="F574" s="29">
        <v>79.798176693778373</v>
      </c>
    </row>
    <row r="575" spans="1:6" ht="15" customHeight="1"/>
    <row r="576" spans="1:6" ht="24" customHeight="1">
      <c r="A576" s="28" t="s">
        <v>105</v>
      </c>
      <c r="C576" s="19" t="s">
        <v>39</v>
      </c>
      <c r="D576" s="29">
        <v>72.866059291737528</v>
      </c>
      <c r="E576" s="29">
        <v>72.2</v>
      </c>
      <c r="F576" s="29">
        <v>73.599999999999994</v>
      </c>
    </row>
    <row r="577" spans="2:6" ht="15" customHeight="1">
      <c r="C577" s="19" t="s">
        <v>40</v>
      </c>
      <c r="D577" s="29">
        <v>72.63939881437463</v>
      </c>
      <c r="E577" s="29">
        <v>71.900000000000006</v>
      </c>
      <c r="F577" s="29">
        <v>73.400000000000006</v>
      </c>
    </row>
    <row r="578" spans="2:6" ht="15" customHeight="1">
      <c r="C578" s="19" t="s">
        <v>41</v>
      </c>
      <c r="D578" s="29">
        <v>72.654422475011884</v>
      </c>
      <c r="E578" s="29">
        <v>71.900000000000006</v>
      </c>
      <c r="F578" s="29">
        <v>73.400000000000006</v>
      </c>
    </row>
    <row r="579" spans="2:6" ht="15" customHeight="1">
      <c r="C579" s="19" t="s">
        <v>42</v>
      </c>
      <c r="D579" s="29">
        <v>73.044133805901225</v>
      </c>
      <c r="E579" s="29">
        <v>72.3</v>
      </c>
      <c r="F579" s="29">
        <v>73.8</v>
      </c>
    </row>
    <row r="580" spans="2:6" ht="15" customHeight="1">
      <c r="B580" s="19" t="s">
        <v>43</v>
      </c>
      <c r="C580" s="19" t="s">
        <v>43</v>
      </c>
      <c r="D580" s="29">
        <v>73.915703521352498</v>
      </c>
      <c r="E580" s="29">
        <v>73.2</v>
      </c>
      <c r="F580" s="29">
        <v>74.599999999999994</v>
      </c>
    </row>
    <row r="581" spans="2:6" ht="24" customHeight="1">
      <c r="C581" s="19" t="s">
        <v>44</v>
      </c>
      <c r="D581" s="29">
        <v>74.43689343944726</v>
      </c>
      <c r="E581" s="29">
        <v>73.7</v>
      </c>
      <c r="F581" s="29">
        <v>75.099999999999994</v>
      </c>
    </row>
    <row r="582" spans="2:6" ht="15" customHeight="1">
      <c r="C582" s="19" t="s">
        <v>45</v>
      </c>
      <c r="D582" s="29">
        <v>74.644983388270177</v>
      </c>
      <c r="E582" s="29">
        <v>73.900000000000006</v>
      </c>
      <c r="F582" s="29">
        <v>75.400000000000006</v>
      </c>
    </row>
    <row r="583" spans="2:6" ht="15" customHeight="1">
      <c r="C583" s="19" t="s">
        <v>46</v>
      </c>
      <c r="D583" s="29">
        <v>74.471310976579417</v>
      </c>
      <c r="E583" s="29">
        <v>73.7</v>
      </c>
      <c r="F583" s="29">
        <v>75.2</v>
      </c>
    </row>
    <row r="584" spans="2:6" ht="15" customHeight="1">
      <c r="C584" s="19" t="s">
        <v>47</v>
      </c>
      <c r="D584" s="29">
        <v>74.310148094088248</v>
      </c>
      <c r="E584" s="29">
        <v>73.599999999999994</v>
      </c>
      <c r="F584" s="29">
        <v>75.099999999999994</v>
      </c>
    </row>
    <row r="585" spans="2:6" ht="15" customHeight="1">
      <c r="C585" s="19" t="s">
        <v>48</v>
      </c>
      <c r="D585" s="29">
        <v>74.031049805777869</v>
      </c>
      <c r="E585" s="29">
        <v>73.258105350605902</v>
      </c>
      <c r="F585" s="29">
        <v>74.803994260949835</v>
      </c>
    </row>
    <row r="586" spans="2:6" ht="24" customHeight="1">
      <c r="C586" s="19" t="s">
        <v>49</v>
      </c>
      <c r="D586" s="29">
        <v>74.178627622394259</v>
      </c>
      <c r="E586" s="29">
        <v>73.410224142306333</v>
      </c>
      <c r="F586" s="29">
        <v>74.947031102482185</v>
      </c>
    </row>
    <row r="587" spans="2:6" ht="15" customHeight="1">
      <c r="B587" s="19" t="s">
        <v>50</v>
      </c>
      <c r="C587" s="19" t="s">
        <v>50</v>
      </c>
      <c r="D587" s="29">
        <v>74.952905581029583</v>
      </c>
      <c r="E587" s="29">
        <v>74.194730864598029</v>
      </c>
      <c r="F587" s="29">
        <v>75.711080297461137</v>
      </c>
    </row>
    <row r="588" spans="2:6" ht="15" customHeight="1">
      <c r="C588" s="19" t="s">
        <v>51</v>
      </c>
      <c r="D588" s="29">
        <v>75.607740762387166</v>
      </c>
      <c r="E588" s="29">
        <v>74.858433009835082</v>
      </c>
      <c r="F588" s="29">
        <v>76.357048514939251</v>
      </c>
    </row>
    <row r="589" spans="2:6" ht="15" customHeight="1">
      <c r="C589" s="19" t="s">
        <v>52</v>
      </c>
      <c r="D589" s="29">
        <v>75.931372467689883</v>
      </c>
      <c r="E589" s="29">
        <v>75.172995941918771</v>
      </c>
      <c r="F589" s="29">
        <v>76.689748993460995</v>
      </c>
    </row>
    <row r="590" spans="2:6" ht="15" customHeight="1">
      <c r="C590" s="19" t="s">
        <v>53</v>
      </c>
      <c r="D590" s="29">
        <v>76.054345419432266</v>
      </c>
      <c r="E590" s="29">
        <v>75.32691745048011</v>
      </c>
      <c r="F590" s="29">
        <v>76.781773388384423</v>
      </c>
    </row>
    <row r="591" spans="2:6" ht="24" customHeight="1">
      <c r="C591" s="19" t="s">
        <v>54</v>
      </c>
      <c r="D591" s="29">
        <v>76.574675359700407</v>
      </c>
      <c r="E591" s="29">
        <v>75.861312227046156</v>
      </c>
      <c r="F591" s="29">
        <v>77.288038492354659</v>
      </c>
    </row>
    <row r="592" spans="2:6" ht="15" customHeight="1">
      <c r="C592" s="19" t="s">
        <v>55</v>
      </c>
      <c r="D592" s="29">
        <v>76.926007633292215</v>
      </c>
      <c r="E592" s="29">
        <v>76.213800720512509</v>
      </c>
      <c r="F592" s="29">
        <v>77.638214546071922</v>
      </c>
    </row>
    <row r="593" spans="1:6" ht="15" customHeight="1">
      <c r="C593" s="19" t="s">
        <v>141</v>
      </c>
      <c r="D593" s="29">
        <v>77.143018504684321</v>
      </c>
      <c r="E593" s="29">
        <v>76.421367663823744</v>
      </c>
      <c r="F593" s="29">
        <v>77.864669345544897</v>
      </c>
    </row>
    <row r="594" spans="1:6" ht="15" customHeight="1">
      <c r="B594" s="19" t="s">
        <v>164</v>
      </c>
      <c r="C594" s="19" t="s">
        <v>164</v>
      </c>
      <c r="D594" s="29">
        <v>77.153383364016875</v>
      </c>
      <c r="E594" s="29">
        <v>76.433532505152911</v>
      </c>
      <c r="F594" s="29">
        <v>77.873234222880839</v>
      </c>
    </row>
    <row r="595" spans="1:6" ht="15" customHeight="1">
      <c r="C595" s="19" t="s">
        <v>165</v>
      </c>
      <c r="D595" s="29">
        <v>77.357959954363778</v>
      </c>
      <c r="E595" s="29">
        <v>76.644735986728165</v>
      </c>
      <c r="F595" s="29">
        <v>78.071183921999392</v>
      </c>
    </row>
    <row r="596" spans="1:6" ht="15" customHeight="1">
      <c r="C596" s="134" t="s">
        <v>233</v>
      </c>
      <c r="D596" s="29">
        <v>77.91530304196371</v>
      </c>
      <c r="E596" s="29">
        <v>77.218262432194734</v>
      </c>
      <c r="F596" s="29">
        <v>78.612343651732687</v>
      </c>
    </row>
    <row r="597" spans="1:6" ht="15" customHeight="1"/>
    <row r="598" spans="1:6" ht="24" customHeight="1">
      <c r="A598" s="28" t="s">
        <v>108</v>
      </c>
      <c r="C598" s="19" t="s">
        <v>39</v>
      </c>
      <c r="D598" s="29">
        <v>73.086839725157986</v>
      </c>
      <c r="E598" s="29">
        <v>71.400000000000006</v>
      </c>
      <c r="F598" s="29">
        <v>74.8</v>
      </c>
    </row>
    <row r="599" spans="1:6" ht="15" customHeight="1">
      <c r="C599" s="19" t="s">
        <v>40</v>
      </c>
      <c r="D599" s="29">
        <v>72.994146644321944</v>
      </c>
      <c r="E599" s="29">
        <v>71.400000000000006</v>
      </c>
      <c r="F599" s="29">
        <v>74.599999999999994</v>
      </c>
    </row>
    <row r="600" spans="1:6" ht="15" customHeight="1">
      <c r="C600" s="19" t="s">
        <v>41</v>
      </c>
      <c r="D600" s="29">
        <v>73.29584816681205</v>
      </c>
      <c r="E600" s="29">
        <v>71.8</v>
      </c>
      <c r="F600" s="29">
        <v>74.8</v>
      </c>
    </row>
    <row r="601" spans="1:6" ht="15" customHeight="1">
      <c r="C601" s="19" t="s">
        <v>42</v>
      </c>
      <c r="D601" s="29">
        <v>73.309583664395831</v>
      </c>
      <c r="E601" s="29">
        <v>71.900000000000006</v>
      </c>
      <c r="F601" s="29">
        <v>74.7</v>
      </c>
    </row>
    <row r="602" spans="1:6" ht="15" customHeight="1">
      <c r="B602" s="19" t="s">
        <v>43</v>
      </c>
      <c r="C602" s="19" t="s">
        <v>43</v>
      </c>
      <c r="D602" s="29">
        <v>73.43524258685477</v>
      </c>
      <c r="E602" s="29">
        <v>72</v>
      </c>
      <c r="F602" s="29">
        <v>74.900000000000006</v>
      </c>
    </row>
    <row r="603" spans="1:6" ht="24" customHeight="1">
      <c r="C603" s="19" t="s">
        <v>44</v>
      </c>
      <c r="D603" s="29">
        <v>73.37564285368282</v>
      </c>
      <c r="E603" s="29">
        <v>71.900000000000006</v>
      </c>
      <c r="F603" s="29">
        <v>74.8</v>
      </c>
    </row>
    <row r="604" spans="1:6" ht="15" customHeight="1">
      <c r="C604" s="19" t="s">
        <v>45</v>
      </c>
      <c r="D604" s="29">
        <v>73.447339182124338</v>
      </c>
      <c r="E604" s="29">
        <v>72</v>
      </c>
      <c r="F604" s="29">
        <v>74.900000000000006</v>
      </c>
    </row>
    <row r="605" spans="1:6" ht="15" customHeight="1">
      <c r="C605" s="19" t="s">
        <v>46</v>
      </c>
      <c r="D605" s="29">
        <v>74.045419227203283</v>
      </c>
      <c r="E605" s="29">
        <v>72.599999999999994</v>
      </c>
      <c r="F605" s="29">
        <v>75.5</v>
      </c>
    </row>
    <row r="606" spans="1:6" ht="15" customHeight="1">
      <c r="C606" s="19" t="s">
        <v>47</v>
      </c>
      <c r="D606" s="29">
        <v>74.409764843561049</v>
      </c>
      <c r="E606" s="29">
        <v>72.900000000000006</v>
      </c>
      <c r="F606" s="29">
        <v>75.900000000000006</v>
      </c>
    </row>
    <row r="607" spans="1:6" ht="15" customHeight="1">
      <c r="C607" s="19" t="s">
        <v>48</v>
      </c>
      <c r="D607" s="29">
        <v>75.390325055919931</v>
      </c>
      <c r="E607" s="29">
        <v>73.898849597601725</v>
      </c>
      <c r="F607" s="29">
        <v>76.881800514238137</v>
      </c>
    </row>
    <row r="608" spans="1:6" ht="24" customHeight="1">
      <c r="C608" s="19" t="s">
        <v>49</v>
      </c>
      <c r="D608" s="29">
        <v>75.929772927614692</v>
      </c>
      <c r="E608" s="29">
        <v>74.434198264292959</v>
      </c>
      <c r="F608" s="29">
        <v>77.425347590936425</v>
      </c>
    </row>
    <row r="609" spans="1:6" ht="15" customHeight="1">
      <c r="B609" s="19" t="s">
        <v>50</v>
      </c>
      <c r="C609" s="19" t="s">
        <v>50</v>
      </c>
      <c r="D609" s="29">
        <v>76.568166884117019</v>
      </c>
      <c r="E609" s="29">
        <v>75.098798377236278</v>
      </c>
      <c r="F609" s="29">
        <v>78.03753539099776</v>
      </c>
    </row>
    <row r="610" spans="1:6" ht="15" customHeight="1">
      <c r="C610" s="19" t="s">
        <v>51</v>
      </c>
      <c r="D610" s="29">
        <v>76.413600358703903</v>
      </c>
      <c r="E610" s="29">
        <v>74.986927707683449</v>
      </c>
      <c r="F610" s="29">
        <v>77.840273009724356</v>
      </c>
    </row>
    <row r="611" spans="1:6" ht="15" customHeight="1">
      <c r="C611" s="19" t="s">
        <v>52</v>
      </c>
      <c r="D611" s="29">
        <v>76.287073753405238</v>
      </c>
      <c r="E611" s="29">
        <v>74.856093154246608</v>
      </c>
      <c r="F611" s="29">
        <v>77.718054352563868</v>
      </c>
    </row>
    <row r="612" spans="1:6" ht="15" customHeight="1">
      <c r="C612" s="19" t="s">
        <v>53</v>
      </c>
      <c r="D612" s="29">
        <v>75.26072289008134</v>
      </c>
      <c r="E612" s="29">
        <v>73.730848867689801</v>
      </c>
      <c r="F612" s="29">
        <v>76.790596912472878</v>
      </c>
    </row>
    <row r="613" spans="1:6" ht="24" customHeight="1">
      <c r="C613" s="19" t="s">
        <v>54</v>
      </c>
      <c r="D613" s="29">
        <v>74.953023940117532</v>
      </c>
      <c r="E613" s="29">
        <v>73.330401766939005</v>
      </c>
      <c r="F613" s="29">
        <v>76.57564611329606</v>
      </c>
    </row>
    <row r="614" spans="1:6" ht="15" customHeight="1">
      <c r="C614" s="19" t="s">
        <v>55</v>
      </c>
      <c r="D614" s="29">
        <v>76.167410940460755</v>
      </c>
      <c r="E614" s="29">
        <v>74.558979705177507</v>
      </c>
      <c r="F614" s="29">
        <v>77.775842175744003</v>
      </c>
    </row>
    <row r="615" spans="1:6" ht="15" customHeight="1">
      <c r="C615" s="19" t="s">
        <v>141</v>
      </c>
      <c r="D615" s="29">
        <v>78.040802194195848</v>
      </c>
      <c r="E615" s="29">
        <v>76.405205325684946</v>
      </c>
      <c r="F615" s="29">
        <v>79.67639906270675</v>
      </c>
    </row>
    <row r="616" spans="1:6" ht="15" customHeight="1">
      <c r="B616" s="19" t="s">
        <v>164</v>
      </c>
      <c r="C616" s="19" t="s">
        <v>164</v>
      </c>
      <c r="D616" s="29">
        <v>79.650713056081898</v>
      </c>
      <c r="E616" s="29">
        <v>78.091366148839072</v>
      </c>
      <c r="F616" s="29">
        <v>81.210059963324724</v>
      </c>
    </row>
    <row r="617" spans="1:6" ht="15" customHeight="1">
      <c r="C617" s="19" t="s">
        <v>165</v>
      </c>
      <c r="D617" s="29">
        <v>79.70521905688301</v>
      </c>
      <c r="E617" s="29">
        <v>78.1134496797427</v>
      </c>
      <c r="F617" s="29">
        <v>81.296988434023319</v>
      </c>
    </row>
    <row r="618" spans="1:6" ht="15" customHeight="1">
      <c r="C618" s="134" t="s">
        <v>233</v>
      </c>
      <c r="D618" s="29">
        <v>78.762685603605945</v>
      </c>
      <c r="E618" s="29">
        <v>77.187131729429012</v>
      </c>
      <c r="F618" s="29">
        <v>80.338239477782878</v>
      </c>
    </row>
    <row r="619" spans="1:6" ht="15" customHeight="1"/>
    <row r="620" spans="1:6" ht="24" customHeight="1">
      <c r="A620" s="6" t="s">
        <v>95</v>
      </c>
      <c r="C620" s="19" t="s">
        <v>39</v>
      </c>
      <c r="D620" s="30">
        <v>73.196184573586876</v>
      </c>
      <c r="E620" s="30">
        <v>72.5</v>
      </c>
      <c r="F620" s="30">
        <v>73.900000000000006</v>
      </c>
    </row>
    <row r="621" spans="1:6" ht="15" customHeight="1">
      <c r="A621" s="6"/>
      <c r="C621" s="19" t="s">
        <v>40</v>
      </c>
      <c r="D621" s="30">
        <v>73.439319432656418</v>
      </c>
      <c r="E621" s="30">
        <v>72.7</v>
      </c>
      <c r="F621" s="30">
        <v>74.2</v>
      </c>
    </row>
    <row r="622" spans="1:6" ht="15" customHeight="1">
      <c r="A622" s="6"/>
      <c r="C622" s="19" t="s">
        <v>41</v>
      </c>
      <c r="D622" s="30">
        <v>73.423625798397893</v>
      </c>
      <c r="E622" s="30">
        <v>72.7</v>
      </c>
      <c r="F622" s="30">
        <v>74.2</v>
      </c>
    </row>
    <row r="623" spans="1:6" ht="15" customHeight="1">
      <c r="A623" s="6"/>
      <c r="C623" s="19" t="s">
        <v>42</v>
      </c>
      <c r="D623" s="30">
        <v>73.773971959536681</v>
      </c>
      <c r="E623" s="30">
        <v>73</v>
      </c>
      <c r="F623" s="30">
        <v>74.5</v>
      </c>
    </row>
    <row r="624" spans="1:6" ht="15" customHeight="1">
      <c r="A624" s="6"/>
      <c r="B624" s="19" t="s">
        <v>43</v>
      </c>
      <c r="C624" s="19" t="s">
        <v>43</v>
      </c>
      <c r="D624" s="30">
        <v>73.983075063600921</v>
      </c>
      <c r="E624" s="30">
        <v>73.3</v>
      </c>
      <c r="F624" s="30">
        <v>74.7</v>
      </c>
    </row>
    <row r="625" spans="1:6" ht="24" customHeight="1">
      <c r="A625" s="6"/>
      <c r="C625" s="19" t="s">
        <v>44</v>
      </c>
      <c r="D625" s="30">
        <v>73.950436841640908</v>
      </c>
      <c r="E625" s="30">
        <v>73.2</v>
      </c>
      <c r="F625" s="30">
        <v>74.7</v>
      </c>
    </row>
    <row r="626" spans="1:6" ht="15" customHeight="1">
      <c r="A626" s="6"/>
      <c r="C626" s="19" t="s">
        <v>45</v>
      </c>
      <c r="D626" s="30">
        <v>74.273981075227454</v>
      </c>
      <c r="E626" s="30">
        <v>73.599999999999994</v>
      </c>
      <c r="F626" s="30">
        <v>75</v>
      </c>
    </row>
    <row r="627" spans="1:6" ht="15" customHeight="1">
      <c r="A627" s="6"/>
      <c r="C627" s="19" t="s">
        <v>46</v>
      </c>
      <c r="D627" s="30">
        <v>74.63891745704683</v>
      </c>
      <c r="E627" s="30">
        <v>73.900000000000006</v>
      </c>
      <c r="F627" s="30">
        <v>75.400000000000006</v>
      </c>
    </row>
    <row r="628" spans="1:6" ht="15" customHeight="1">
      <c r="A628" s="6"/>
      <c r="C628" s="19" t="s">
        <v>47</v>
      </c>
      <c r="D628" s="30">
        <v>75.583596211255383</v>
      </c>
      <c r="E628" s="30">
        <v>74.900000000000006</v>
      </c>
      <c r="F628" s="30">
        <v>76.3</v>
      </c>
    </row>
    <row r="629" spans="1:6" ht="15" customHeight="1">
      <c r="A629" s="6"/>
      <c r="C629" s="19" t="s">
        <v>48</v>
      </c>
      <c r="D629" s="30">
        <v>75.656003568183451</v>
      </c>
      <c r="E629" s="30">
        <v>74.910858390283025</v>
      </c>
      <c r="F629" s="30">
        <v>76.401148746083877</v>
      </c>
    </row>
    <row r="630" spans="1:6" ht="24" customHeight="1">
      <c r="A630" s="6"/>
      <c r="C630" s="19" t="s">
        <v>49</v>
      </c>
      <c r="D630" s="30">
        <v>75.625922306756735</v>
      </c>
      <c r="E630" s="30">
        <v>74.879703071409011</v>
      </c>
      <c r="F630" s="30">
        <v>76.372141542104458</v>
      </c>
    </row>
    <row r="631" spans="1:6" ht="15" customHeight="1">
      <c r="A631" s="6"/>
      <c r="B631" s="19" t="s">
        <v>50</v>
      </c>
      <c r="C631" s="19" t="s">
        <v>50</v>
      </c>
      <c r="D631" s="30">
        <v>75.606026545240184</v>
      </c>
      <c r="E631" s="30">
        <v>74.864567665812004</v>
      </c>
      <c r="F631" s="30">
        <v>76.347485424668363</v>
      </c>
    </row>
    <row r="632" spans="1:6" ht="15" customHeight="1">
      <c r="A632" s="6"/>
      <c r="C632" s="19" t="s">
        <v>51</v>
      </c>
      <c r="D632" s="30">
        <v>76.131121260627594</v>
      </c>
      <c r="E632" s="30">
        <v>75.422431450504931</v>
      </c>
      <c r="F632" s="30">
        <v>76.839811070750258</v>
      </c>
    </row>
    <row r="633" spans="1:6" ht="15" customHeight="1">
      <c r="A633" s="6"/>
      <c r="C633" s="19" t="s">
        <v>52</v>
      </c>
      <c r="D633" s="30">
        <v>76.346133568726614</v>
      </c>
      <c r="E633" s="30">
        <v>75.643536472233464</v>
      </c>
      <c r="F633" s="30">
        <v>77.048730665219765</v>
      </c>
    </row>
    <row r="634" spans="1:6" ht="15" customHeight="1">
      <c r="A634" s="6"/>
      <c r="C634" s="19" t="s">
        <v>53</v>
      </c>
      <c r="D634" s="30">
        <v>76.237225789309406</v>
      </c>
      <c r="E634" s="30">
        <v>75.519779799165107</v>
      </c>
      <c r="F634" s="30">
        <v>76.954671779453705</v>
      </c>
    </row>
    <row r="635" spans="1:6" ht="24" customHeight="1">
      <c r="A635" s="6"/>
      <c r="C635" s="19" t="s">
        <v>54</v>
      </c>
      <c r="D635" s="30">
        <v>76.692424432658711</v>
      </c>
      <c r="E635" s="30">
        <v>75.988734931664681</v>
      </c>
      <c r="F635" s="30">
        <v>77.396113933652742</v>
      </c>
    </row>
    <row r="636" spans="1:6" ht="15" customHeight="1">
      <c r="A636" s="6"/>
      <c r="C636" s="19" t="s">
        <v>55</v>
      </c>
      <c r="D636" s="30">
        <v>76.818385647862485</v>
      </c>
      <c r="E636" s="30">
        <v>76.0994182492135</v>
      </c>
      <c r="F636" s="30">
        <v>77.53735304651147</v>
      </c>
    </row>
    <row r="637" spans="1:6" ht="15" customHeight="1">
      <c r="A637" s="6"/>
      <c r="C637" s="19" t="s">
        <v>141</v>
      </c>
      <c r="D637" s="30">
        <v>77.434896214510232</v>
      </c>
      <c r="E637" s="30">
        <v>76.720470861220605</v>
      </c>
      <c r="F637" s="30">
        <v>78.149321567799859</v>
      </c>
    </row>
    <row r="638" spans="1:6" ht="15" customHeight="1">
      <c r="A638" s="6"/>
      <c r="B638" s="19" t="s">
        <v>164</v>
      </c>
      <c r="C638" s="19" t="s">
        <v>164</v>
      </c>
      <c r="D638" s="30">
        <v>77.63409962568808</v>
      </c>
      <c r="E638" s="30">
        <v>76.894341665073156</v>
      </c>
      <c r="F638" s="30">
        <v>78.373857586303004</v>
      </c>
    </row>
    <row r="639" spans="1:6" ht="15" customHeight="1">
      <c r="A639" s="6"/>
      <c r="C639" s="19" t="s">
        <v>165</v>
      </c>
      <c r="D639" s="30">
        <v>78.210494151291471</v>
      </c>
      <c r="E639" s="30">
        <v>77.500982311062145</v>
      </c>
      <c r="F639" s="30">
        <v>78.920005991520796</v>
      </c>
    </row>
    <row r="640" spans="1:6" ht="15" customHeight="1">
      <c r="A640" s="6"/>
      <c r="C640" s="134" t="s">
        <v>233</v>
      </c>
      <c r="D640" s="30">
        <v>78.513348184104984</v>
      </c>
      <c r="E640" s="30">
        <v>77.839679820273318</v>
      </c>
      <c r="F640" s="30">
        <v>79.187016547936651</v>
      </c>
    </row>
    <row r="641" spans="1:6" ht="15" customHeight="1"/>
    <row r="642" spans="1:6" ht="24" customHeight="1">
      <c r="A642" s="6" t="s">
        <v>89</v>
      </c>
      <c r="C642" s="19" t="s">
        <v>39</v>
      </c>
      <c r="D642" s="30">
        <v>73.404574800605474</v>
      </c>
      <c r="E642" s="30">
        <v>72.8</v>
      </c>
      <c r="F642" s="30">
        <v>74</v>
      </c>
    </row>
    <row r="643" spans="1:6" ht="15" customHeight="1">
      <c r="A643" s="6"/>
      <c r="C643" s="19" t="s">
        <v>40</v>
      </c>
      <c r="D643" s="30">
        <v>73.308796174507222</v>
      </c>
      <c r="E643" s="30">
        <v>72.7</v>
      </c>
      <c r="F643" s="30">
        <v>73.900000000000006</v>
      </c>
    </row>
    <row r="644" spans="1:6" ht="15" customHeight="1">
      <c r="A644" s="6"/>
      <c r="C644" s="19" t="s">
        <v>41</v>
      </c>
      <c r="D644" s="30">
        <v>73.548705861962844</v>
      </c>
      <c r="E644" s="30">
        <v>72.900000000000006</v>
      </c>
      <c r="F644" s="30">
        <v>74.2</v>
      </c>
    </row>
    <row r="645" spans="1:6" ht="15" customHeight="1">
      <c r="A645" s="6"/>
      <c r="C645" s="19" t="s">
        <v>42</v>
      </c>
      <c r="D645" s="30">
        <v>73.482175109724537</v>
      </c>
      <c r="E645" s="30">
        <v>72.900000000000006</v>
      </c>
      <c r="F645" s="30">
        <v>74.099999999999994</v>
      </c>
    </row>
    <row r="646" spans="1:6" ht="15" customHeight="1">
      <c r="A646" s="6"/>
      <c r="B646" s="19" t="s">
        <v>43</v>
      </c>
      <c r="C646" s="19" t="s">
        <v>43</v>
      </c>
      <c r="D646" s="30">
        <v>74.135042561365537</v>
      </c>
      <c r="E646" s="30">
        <v>73.5</v>
      </c>
      <c r="F646" s="30">
        <v>74.8</v>
      </c>
    </row>
    <row r="647" spans="1:6" ht="24" customHeight="1">
      <c r="A647" s="6"/>
      <c r="C647" s="19" t="s">
        <v>44</v>
      </c>
      <c r="D647" s="30">
        <v>74.61363715552821</v>
      </c>
      <c r="E647" s="30">
        <v>74</v>
      </c>
      <c r="F647" s="30">
        <v>75.2</v>
      </c>
    </row>
    <row r="648" spans="1:6" ht="15" customHeight="1">
      <c r="A648" s="6"/>
      <c r="C648" s="19" t="s">
        <v>45</v>
      </c>
      <c r="D648" s="30">
        <v>75.01810830928207</v>
      </c>
      <c r="E648" s="30">
        <v>74.400000000000006</v>
      </c>
      <c r="F648" s="30">
        <v>75.599999999999994</v>
      </c>
    </row>
    <row r="649" spans="1:6" ht="15" customHeight="1">
      <c r="A649" s="6"/>
      <c r="C649" s="19" t="s">
        <v>46</v>
      </c>
      <c r="D649" s="30">
        <v>74.73131301859118</v>
      </c>
      <c r="E649" s="30">
        <v>74.099999999999994</v>
      </c>
      <c r="F649" s="30">
        <v>75.400000000000006</v>
      </c>
    </row>
    <row r="650" spans="1:6" ht="15" customHeight="1">
      <c r="A650" s="6"/>
      <c r="C650" s="19" t="s">
        <v>47</v>
      </c>
      <c r="D650" s="30">
        <v>74.653452711551566</v>
      </c>
      <c r="E650" s="30">
        <v>74</v>
      </c>
      <c r="F650" s="30">
        <v>75.3</v>
      </c>
    </row>
    <row r="651" spans="1:6" ht="15" customHeight="1">
      <c r="A651" s="6"/>
      <c r="C651" s="19" t="s">
        <v>48</v>
      </c>
      <c r="D651" s="30">
        <v>74.70383615970826</v>
      </c>
      <c r="E651" s="30">
        <v>74.0101524505925</v>
      </c>
      <c r="F651" s="30">
        <v>75.39751986882402</v>
      </c>
    </row>
    <row r="652" spans="1:6" ht="24" customHeight="1">
      <c r="A652" s="6"/>
      <c r="C652" s="19" t="s">
        <v>49</v>
      </c>
      <c r="D652" s="30">
        <v>75.281229174731024</v>
      </c>
      <c r="E652" s="30">
        <v>74.601488676060072</v>
      </c>
      <c r="F652" s="30">
        <v>75.960969673401976</v>
      </c>
    </row>
    <row r="653" spans="1:6" ht="15" customHeight="1">
      <c r="A653" s="6"/>
      <c r="B653" s="19" t="s">
        <v>50</v>
      </c>
      <c r="C653" s="19" t="s">
        <v>50</v>
      </c>
      <c r="D653" s="30">
        <v>75.742995933035843</v>
      </c>
      <c r="E653" s="30">
        <v>75.081531382121142</v>
      </c>
      <c r="F653" s="30">
        <v>76.404460483950544</v>
      </c>
    </row>
    <row r="654" spans="1:6" ht="15" customHeight="1">
      <c r="A654" s="6"/>
      <c r="C654" s="19" t="s">
        <v>51</v>
      </c>
      <c r="D654" s="30">
        <v>75.773574586893545</v>
      </c>
      <c r="E654" s="30">
        <v>75.112529599234449</v>
      </c>
      <c r="F654" s="30">
        <v>76.434619574552642</v>
      </c>
    </row>
    <row r="655" spans="1:6" ht="15" customHeight="1">
      <c r="A655" s="6"/>
      <c r="C655" s="19" t="s">
        <v>52</v>
      </c>
      <c r="D655" s="30">
        <v>76.253333324211468</v>
      </c>
      <c r="E655" s="30">
        <v>75.597469045911595</v>
      </c>
      <c r="F655" s="30">
        <v>76.909197602511341</v>
      </c>
    </row>
    <row r="656" spans="1:6" ht="15" customHeight="1">
      <c r="A656" s="6"/>
      <c r="C656" s="19" t="s">
        <v>53</v>
      </c>
      <c r="D656" s="30">
        <v>76.136070036012143</v>
      </c>
      <c r="E656" s="30">
        <v>75.432327030809148</v>
      </c>
      <c r="F656" s="30">
        <v>76.839813041215137</v>
      </c>
    </row>
    <row r="657" spans="1:6" ht="24" customHeight="1">
      <c r="A657" s="6"/>
      <c r="C657" s="19" t="s">
        <v>54</v>
      </c>
      <c r="D657" s="30">
        <v>76.951870695663359</v>
      </c>
      <c r="E657" s="30">
        <v>76.250280256907473</v>
      </c>
      <c r="F657" s="30">
        <v>77.653461134419246</v>
      </c>
    </row>
    <row r="658" spans="1:6" ht="15" customHeight="1">
      <c r="A658" s="6"/>
      <c r="C658" s="19" t="s">
        <v>55</v>
      </c>
      <c r="D658" s="30">
        <v>77.138744209767324</v>
      </c>
      <c r="E658" s="30">
        <v>76.418619562255955</v>
      </c>
      <c r="F658" s="30">
        <v>77.858868857278694</v>
      </c>
    </row>
    <row r="659" spans="1:6" ht="15" customHeight="1">
      <c r="A659" s="6"/>
      <c r="C659" s="19" t="s">
        <v>141</v>
      </c>
      <c r="D659" s="30">
        <v>77.792880268888126</v>
      </c>
      <c r="E659" s="30">
        <v>77.095066001903021</v>
      </c>
      <c r="F659" s="30">
        <v>78.490694535873232</v>
      </c>
    </row>
    <row r="660" spans="1:6" ht="15" customHeight="1">
      <c r="A660" s="6"/>
      <c r="B660" s="19" t="s">
        <v>164</v>
      </c>
      <c r="C660" s="19" t="s">
        <v>164</v>
      </c>
      <c r="D660" s="30">
        <v>78.227629441423076</v>
      </c>
      <c r="E660" s="30">
        <v>77.545276743066509</v>
      </c>
      <c r="F660" s="30">
        <v>78.909982139779643</v>
      </c>
    </row>
    <row r="661" spans="1:6" ht="15" customHeight="1">
      <c r="A661" s="6"/>
      <c r="C661" s="19" t="s">
        <v>165</v>
      </c>
      <c r="D661" s="30">
        <v>78.271020749696106</v>
      </c>
      <c r="E661" s="30">
        <v>77.618311226524341</v>
      </c>
      <c r="F661" s="30">
        <v>78.923730272867871</v>
      </c>
    </row>
    <row r="662" spans="1:6" ht="15" customHeight="1">
      <c r="A662" s="6"/>
      <c r="C662" s="134" t="s">
        <v>233</v>
      </c>
      <c r="D662" s="30">
        <v>78.497907634913318</v>
      </c>
      <c r="E662" s="30">
        <v>77.867732008285003</v>
      </c>
      <c r="F662" s="30">
        <v>79.128083261541633</v>
      </c>
    </row>
    <row r="663" spans="1:6" ht="15" customHeight="1"/>
    <row r="664" spans="1:6" ht="24" customHeight="1">
      <c r="A664" s="28" t="s">
        <v>111</v>
      </c>
      <c r="C664" s="19" t="s">
        <v>39</v>
      </c>
      <c r="D664" s="29">
        <v>73.467772758574014</v>
      </c>
      <c r="E664" s="29">
        <v>72.8</v>
      </c>
      <c r="F664" s="29">
        <v>74.099999999999994</v>
      </c>
    </row>
    <row r="665" spans="1:6" ht="15" customHeight="1">
      <c r="C665" s="19" t="s">
        <v>40</v>
      </c>
      <c r="D665" s="29">
        <v>74.125439705654045</v>
      </c>
      <c r="E665" s="29">
        <v>73.5</v>
      </c>
      <c r="F665" s="29">
        <v>74.8</v>
      </c>
    </row>
    <row r="666" spans="1:6" ht="15" customHeight="1">
      <c r="C666" s="19" t="s">
        <v>41</v>
      </c>
      <c r="D666" s="29">
        <v>74.482081147484195</v>
      </c>
      <c r="E666" s="29">
        <v>73.900000000000006</v>
      </c>
      <c r="F666" s="29">
        <v>75.099999999999994</v>
      </c>
    </row>
    <row r="667" spans="1:6" ht="15" customHeight="1">
      <c r="C667" s="19" t="s">
        <v>42</v>
      </c>
      <c r="D667" s="29">
        <v>74.806635584124209</v>
      </c>
      <c r="E667" s="29">
        <v>74.2</v>
      </c>
      <c r="F667" s="29">
        <v>75.400000000000006</v>
      </c>
    </row>
    <row r="668" spans="1:6" ht="15" customHeight="1">
      <c r="B668" s="19" t="s">
        <v>43</v>
      </c>
      <c r="C668" s="19" t="s">
        <v>43</v>
      </c>
      <c r="D668" s="29">
        <v>74.726968452104472</v>
      </c>
      <c r="E668" s="29">
        <v>74.099999999999994</v>
      </c>
      <c r="F668" s="29">
        <v>75.400000000000006</v>
      </c>
    </row>
    <row r="669" spans="1:6" ht="24" customHeight="1">
      <c r="C669" s="19" t="s">
        <v>44</v>
      </c>
      <c r="D669" s="29">
        <v>74.892458580402533</v>
      </c>
      <c r="E669" s="29">
        <v>74.2</v>
      </c>
      <c r="F669" s="29">
        <v>75.599999999999994</v>
      </c>
    </row>
    <row r="670" spans="1:6" ht="15" customHeight="1">
      <c r="C670" s="19" t="s">
        <v>45</v>
      </c>
      <c r="D670" s="29">
        <v>74.94232901796704</v>
      </c>
      <c r="E670" s="29">
        <v>74.2</v>
      </c>
      <c r="F670" s="29">
        <v>75.599999999999994</v>
      </c>
    </row>
    <row r="671" spans="1:6" ht="15" customHeight="1">
      <c r="C671" s="19" t="s">
        <v>46</v>
      </c>
      <c r="D671" s="29">
        <v>75.124421810537569</v>
      </c>
      <c r="E671" s="29">
        <v>74.400000000000006</v>
      </c>
      <c r="F671" s="29">
        <v>75.8</v>
      </c>
    </row>
    <row r="672" spans="1:6" ht="15" customHeight="1">
      <c r="C672" s="19" t="s">
        <v>47</v>
      </c>
      <c r="D672" s="29">
        <v>75.719811936599569</v>
      </c>
      <c r="E672" s="29">
        <v>75</v>
      </c>
      <c r="F672" s="29">
        <v>76.400000000000006</v>
      </c>
    </row>
    <row r="673" spans="1:6" ht="15" customHeight="1">
      <c r="C673" s="19" t="s">
        <v>48</v>
      </c>
      <c r="D673" s="29">
        <v>75.401720459043389</v>
      </c>
      <c r="E673" s="29">
        <v>74.706894178360699</v>
      </c>
      <c r="F673" s="29">
        <v>76.09654673972608</v>
      </c>
    </row>
    <row r="674" spans="1:6" ht="24" customHeight="1">
      <c r="C674" s="19" t="s">
        <v>49</v>
      </c>
      <c r="D674" s="29">
        <v>75.44601642156141</v>
      </c>
      <c r="E674" s="29">
        <v>74.758115777253636</v>
      </c>
      <c r="F674" s="29">
        <v>76.133917065869184</v>
      </c>
    </row>
    <row r="675" spans="1:6" ht="15" customHeight="1">
      <c r="B675" s="19" t="s">
        <v>50</v>
      </c>
      <c r="C675" s="19" t="s">
        <v>50</v>
      </c>
      <c r="D675" s="29">
        <v>75.292874607923252</v>
      </c>
      <c r="E675" s="29">
        <v>74.568367687577165</v>
      </c>
      <c r="F675" s="29">
        <v>76.01738152826934</v>
      </c>
    </row>
    <row r="676" spans="1:6" ht="15" customHeight="1">
      <c r="C676" s="19" t="s">
        <v>51</v>
      </c>
      <c r="D676" s="29">
        <v>75.890946524306543</v>
      </c>
      <c r="E676" s="29">
        <v>75.17315051451726</v>
      </c>
      <c r="F676" s="29">
        <v>76.608742534095825</v>
      </c>
    </row>
    <row r="677" spans="1:6" ht="15" customHeight="1">
      <c r="C677" s="19" t="s">
        <v>52</v>
      </c>
      <c r="D677" s="29">
        <v>76.591553022020662</v>
      </c>
      <c r="E677" s="29">
        <v>75.893990221988403</v>
      </c>
      <c r="F677" s="29">
        <v>77.289115822052921</v>
      </c>
    </row>
    <row r="678" spans="1:6" ht="15" customHeight="1">
      <c r="C678" s="19" t="s">
        <v>53</v>
      </c>
      <c r="D678" s="29">
        <v>76.742078642652871</v>
      </c>
      <c r="E678" s="29">
        <v>76.060367744080281</v>
      </c>
      <c r="F678" s="29">
        <v>77.42378954122546</v>
      </c>
    </row>
    <row r="679" spans="1:6" ht="24" customHeight="1">
      <c r="C679" s="19" t="s">
        <v>54</v>
      </c>
      <c r="D679" s="29">
        <v>77.321634937468374</v>
      </c>
      <c r="E679" s="29">
        <v>76.659680411209251</v>
      </c>
      <c r="F679" s="29">
        <v>77.983589463727498</v>
      </c>
    </row>
    <row r="680" spans="1:6" ht="15" customHeight="1">
      <c r="C680" s="19" t="s">
        <v>55</v>
      </c>
      <c r="D680" s="29">
        <v>77.380041690929389</v>
      </c>
      <c r="E680" s="29">
        <v>76.702143608270262</v>
      </c>
      <c r="F680" s="29">
        <v>78.057939773588515</v>
      </c>
    </row>
    <row r="681" spans="1:6" ht="15" customHeight="1">
      <c r="C681" s="19" t="s">
        <v>141</v>
      </c>
      <c r="D681" s="29">
        <v>77.775842214539821</v>
      </c>
      <c r="E681" s="29">
        <v>77.099682321811542</v>
      </c>
      <c r="F681" s="29">
        <v>78.4520021072681</v>
      </c>
    </row>
    <row r="682" spans="1:6" ht="15" customHeight="1">
      <c r="B682" s="19" t="s">
        <v>164</v>
      </c>
      <c r="C682" s="19" t="s">
        <v>164</v>
      </c>
      <c r="D682" s="29">
        <v>78.115189030173539</v>
      </c>
      <c r="E682" s="29">
        <v>77.442580960972435</v>
      </c>
      <c r="F682" s="29">
        <v>78.787797099374643</v>
      </c>
    </row>
    <row r="683" spans="1:6" ht="15" customHeight="1">
      <c r="C683" s="19" t="s">
        <v>165</v>
      </c>
      <c r="D683" s="29">
        <v>78.72401046602333</v>
      </c>
      <c r="E683" s="29">
        <v>78.068882966312529</v>
      </c>
      <c r="F683" s="29">
        <v>79.379137965734131</v>
      </c>
    </row>
    <row r="684" spans="1:6" ht="15" customHeight="1">
      <c r="C684" s="134" t="s">
        <v>233</v>
      </c>
      <c r="D684" s="29">
        <v>79.294419990379907</v>
      </c>
      <c r="E684" s="29">
        <v>78.667037352348359</v>
      </c>
      <c r="F684" s="29">
        <v>79.921802628411456</v>
      </c>
    </row>
    <row r="685" spans="1:6" ht="15" customHeight="1"/>
    <row r="686" spans="1:6" ht="24" customHeight="1">
      <c r="A686" s="6" t="s">
        <v>147</v>
      </c>
      <c r="C686" s="19" t="s">
        <v>39</v>
      </c>
      <c r="D686" s="30">
        <v>73.863327107770999</v>
      </c>
      <c r="E686" s="30">
        <v>73.400000000000006</v>
      </c>
      <c r="F686" s="30">
        <v>74.3</v>
      </c>
    </row>
    <row r="687" spans="1:6" ht="15" customHeight="1">
      <c r="A687" s="6"/>
      <c r="C687" s="19" t="s">
        <v>40</v>
      </c>
      <c r="D687" s="30">
        <v>73.903236831298727</v>
      </c>
      <c r="E687" s="30">
        <v>73.400000000000006</v>
      </c>
      <c r="F687" s="30">
        <v>74.400000000000006</v>
      </c>
    </row>
    <row r="688" spans="1:6" ht="15" customHeight="1">
      <c r="A688" s="6"/>
      <c r="C688" s="19" t="s">
        <v>41</v>
      </c>
      <c r="D688" s="30">
        <v>74.307235262700203</v>
      </c>
      <c r="E688" s="30">
        <v>73.900000000000006</v>
      </c>
      <c r="F688" s="30">
        <v>74.8</v>
      </c>
    </row>
    <row r="689" spans="1:7" ht="15" customHeight="1">
      <c r="A689" s="6"/>
      <c r="C689" s="19" t="s">
        <v>42</v>
      </c>
      <c r="D689" s="30">
        <v>74.866557991059395</v>
      </c>
      <c r="E689" s="30">
        <v>74.400000000000006</v>
      </c>
      <c r="F689" s="30">
        <v>75.3</v>
      </c>
    </row>
    <row r="690" spans="1:7" ht="15" customHeight="1">
      <c r="A690" s="6"/>
      <c r="B690" s="19" t="s">
        <v>43</v>
      </c>
      <c r="C690" s="19" t="s">
        <v>43</v>
      </c>
      <c r="D690" s="30">
        <v>75.128343476923021</v>
      </c>
      <c r="E690" s="30">
        <v>74.7</v>
      </c>
      <c r="F690" s="30">
        <v>75.599999999999994</v>
      </c>
    </row>
    <row r="691" spans="1:7" ht="24" customHeight="1">
      <c r="A691" s="6"/>
      <c r="C691" s="19" t="s">
        <v>44</v>
      </c>
      <c r="D691" s="30">
        <v>75.075069102577842</v>
      </c>
      <c r="E691" s="30">
        <v>74.599999999999994</v>
      </c>
      <c r="F691" s="30">
        <v>75.5</v>
      </c>
    </row>
    <row r="692" spans="1:7" ht="15" customHeight="1">
      <c r="A692" s="6"/>
      <c r="C692" s="19" t="s">
        <v>45</v>
      </c>
      <c r="D692" s="30">
        <v>75.051392288050664</v>
      </c>
      <c r="E692" s="30">
        <v>74.599999999999994</v>
      </c>
      <c r="F692" s="30">
        <v>75.5</v>
      </c>
    </row>
    <row r="693" spans="1:7" ht="15" customHeight="1">
      <c r="A693" s="6"/>
      <c r="C693" s="19" t="s">
        <v>46</v>
      </c>
      <c r="D693" s="30">
        <v>75.180647383800803</v>
      </c>
      <c r="E693" s="30">
        <v>74.7</v>
      </c>
      <c r="F693" s="30">
        <v>75.7</v>
      </c>
    </row>
    <row r="694" spans="1:7" ht="15" customHeight="1">
      <c r="A694" s="6"/>
      <c r="C694" s="19" t="s">
        <v>47</v>
      </c>
      <c r="D694" s="30">
        <v>75.545128531339628</v>
      </c>
      <c r="E694" s="30">
        <v>75.099999999999994</v>
      </c>
      <c r="F694" s="30">
        <v>76</v>
      </c>
    </row>
    <row r="695" spans="1:7" ht="15" customHeight="1">
      <c r="A695" s="6"/>
      <c r="C695" s="19" t="s">
        <v>48</v>
      </c>
      <c r="D695" s="30">
        <v>75.97821473280186</v>
      </c>
      <c r="E695" s="30">
        <v>75.513101507018177</v>
      </c>
      <c r="F695" s="30">
        <v>76.443327958585542</v>
      </c>
    </row>
    <row r="696" spans="1:7" ht="24" customHeight="1">
      <c r="A696" s="6"/>
      <c r="C696" s="19" t="s">
        <v>49</v>
      </c>
      <c r="D696" s="30">
        <v>76.108964361709326</v>
      </c>
      <c r="E696" s="30">
        <v>75.638093944368222</v>
      </c>
      <c r="F696" s="30">
        <v>76.579834779050429</v>
      </c>
    </row>
    <row r="697" spans="1:7" ht="15" customHeight="1">
      <c r="A697" s="6"/>
      <c r="B697" s="19" t="s">
        <v>50</v>
      </c>
      <c r="C697" s="19" t="s">
        <v>50</v>
      </c>
      <c r="D697" s="30">
        <v>76.275601485643989</v>
      </c>
      <c r="E697" s="30">
        <v>75.803436883992958</v>
      </c>
      <c r="F697" s="30">
        <v>76.74776608729502</v>
      </c>
      <c r="G697" s="30"/>
    </row>
    <row r="698" spans="1:7" ht="15" customHeight="1">
      <c r="A698" s="6"/>
      <c r="C698" s="19" t="s">
        <v>51</v>
      </c>
      <c r="D698" s="30">
        <v>76.692785411771951</v>
      </c>
      <c r="E698" s="30">
        <v>76.223223082819075</v>
      </c>
      <c r="F698" s="30">
        <v>77.162347740724826</v>
      </c>
    </row>
    <row r="699" spans="1:7" ht="15" customHeight="1">
      <c r="A699" s="6"/>
      <c r="C699" s="19" t="s">
        <v>52</v>
      </c>
      <c r="D699" s="30">
        <v>76.994546293300914</v>
      </c>
      <c r="E699" s="30">
        <v>76.524074744906741</v>
      </c>
      <c r="F699" s="30">
        <v>77.465017841695087</v>
      </c>
    </row>
    <row r="700" spans="1:7" ht="15" customHeight="1">
      <c r="A700" s="6"/>
      <c r="C700" s="19" t="s">
        <v>53</v>
      </c>
      <c r="D700" s="30">
        <v>77.54341190203948</v>
      </c>
      <c r="E700" s="30">
        <v>77.089094017770492</v>
      </c>
      <c r="F700" s="30">
        <v>77.997729786308469</v>
      </c>
    </row>
    <row r="701" spans="1:7" ht="24" customHeight="1">
      <c r="A701" s="6"/>
      <c r="C701" s="19" t="s">
        <v>54</v>
      </c>
      <c r="D701" s="30">
        <v>77.520230786692466</v>
      </c>
      <c r="E701" s="30">
        <v>77.069754895719242</v>
      </c>
      <c r="F701" s="30">
        <v>77.970706677665689</v>
      </c>
    </row>
    <row r="702" spans="1:7" ht="15" customHeight="1">
      <c r="A702" s="6"/>
      <c r="C702" s="19" t="s">
        <v>55</v>
      </c>
      <c r="D702" s="30">
        <v>78.027185492497949</v>
      </c>
      <c r="E702" s="30">
        <v>77.59159266426245</v>
      </c>
      <c r="F702" s="30">
        <v>78.462778320733449</v>
      </c>
    </row>
    <row r="703" spans="1:7" ht="15" customHeight="1">
      <c r="A703" s="6"/>
      <c r="C703" s="19" t="s">
        <v>141</v>
      </c>
      <c r="D703" s="30">
        <v>78.159150887908325</v>
      </c>
      <c r="E703" s="30">
        <v>77.721026281572136</v>
      </c>
      <c r="F703" s="30">
        <v>78.597275494244514</v>
      </c>
    </row>
    <row r="704" spans="1:7" ht="15" customHeight="1">
      <c r="A704" s="6"/>
      <c r="B704" s="19" t="s">
        <v>164</v>
      </c>
      <c r="C704" s="19" t="s">
        <v>164</v>
      </c>
      <c r="D704" s="30">
        <v>78.576481252549698</v>
      </c>
      <c r="E704" s="30">
        <v>78.141949952807508</v>
      </c>
      <c r="F704" s="30">
        <v>79.011012552291888</v>
      </c>
    </row>
    <row r="705" spans="1:6" ht="15" customHeight="1">
      <c r="A705" s="6"/>
      <c r="C705" s="19" t="s">
        <v>165</v>
      </c>
      <c r="D705" s="30">
        <v>78.942727895545119</v>
      </c>
      <c r="E705" s="30">
        <v>78.513496197277831</v>
      </c>
      <c r="F705" s="30">
        <v>79.371959593812406</v>
      </c>
    </row>
    <row r="706" spans="1:6" ht="15" customHeight="1">
      <c r="A706" s="6"/>
      <c r="C706" s="134" t="s">
        <v>233</v>
      </c>
      <c r="D706" s="30">
        <v>79.242851521244532</v>
      </c>
      <c r="E706" s="30">
        <v>78.829001343714282</v>
      </c>
      <c r="F706" s="30">
        <v>79.656701698774782</v>
      </c>
    </row>
    <row r="707" spans="1:6" ht="15" customHeight="1"/>
    <row r="708" spans="1:6" ht="24" customHeight="1">
      <c r="A708" s="6" t="s">
        <v>160</v>
      </c>
      <c r="C708" s="19" t="s">
        <v>39</v>
      </c>
      <c r="D708" s="30">
        <v>74.038715734066173</v>
      </c>
      <c r="E708" s="30">
        <v>73.400000000000006</v>
      </c>
      <c r="F708" s="30">
        <v>74.7</v>
      </c>
    </row>
    <row r="709" spans="1:6" ht="15" customHeight="1">
      <c r="A709" s="6"/>
      <c r="C709" s="19" t="s">
        <v>40</v>
      </c>
      <c r="D709" s="30">
        <v>74.268760109395529</v>
      </c>
      <c r="E709" s="30">
        <v>73.599999999999994</v>
      </c>
      <c r="F709" s="30">
        <v>74.900000000000006</v>
      </c>
    </row>
    <row r="710" spans="1:6" ht="15" customHeight="1">
      <c r="A710" s="6"/>
      <c r="C710" s="19" t="s">
        <v>41</v>
      </c>
      <c r="D710" s="30">
        <v>74.893833511451959</v>
      </c>
      <c r="E710" s="30">
        <v>74.3</v>
      </c>
      <c r="F710" s="30">
        <v>75.5</v>
      </c>
    </row>
    <row r="711" spans="1:6" ht="15" customHeight="1">
      <c r="A711" s="6"/>
      <c r="C711" s="19" t="s">
        <v>42</v>
      </c>
      <c r="D711" s="30">
        <v>74.768933526441899</v>
      </c>
      <c r="E711" s="30">
        <v>74.099999999999994</v>
      </c>
      <c r="F711" s="30">
        <v>75.400000000000006</v>
      </c>
    </row>
    <row r="712" spans="1:6" ht="15" customHeight="1">
      <c r="A712" s="6"/>
      <c r="B712" s="19" t="s">
        <v>43</v>
      </c>
      <c r="C712" s="19" t="s">
        <v>43</v>
      </c>
      <c r="D712" s="30">
        <v>75.033396513543266</v>
      </c>
      <c r="E712" s="30">
        <v>74.400000000000006</v>
      </c>
      <c r="F712" s="30">
        <v>75.7</v>
      </c>
    </row>
    <row r="713" spans="1:6" ht="24" customHeight="1">
      <c r="A713" s="6"/>
      <c r="C713" s="19" t="s">
        <v>44</v>
      </c>
      <c r="D713" s="30">
        <v>74.809933521231216</v>
      </c>
      <c r="E713" s="30">
        <v>74.2</v>
      </c>
      <c r="F713" s="30">
        <v>75.5</v>
      </c>
    </row>
    <row r="714" spans="1:6" ht="15" customHeight="1">
      <c r="A714" s="6"/>
      <c r="C714" s="19" t="s">
        <v>45</v>
      </c>
      <c r="D714" s="30">
        <v>75.783826539020609</v>
      </c>
      <c r="E714" s="30">
        <v>75.2</v>
      </c>
      <c r="F714" s="30">
        <v>76.400000000000006</v>
      </c>
    </row>
    <row r="715" spans="1:6" ht="15" customHeight="1">
      <c r="A715" s="6"/>
      <c r="C715" s="19" t="s">
        <v>46</v>
      </c>
      <c r="D715" s="30">
        <v>75.868784683608808</v>
      </c>
      <c r="E715" s="30">
        <v>75.2</v>
      </c>
      <c r="F715" s="30">
        <v>76.5</v>
      </c>
    </row>
    <row r="716" spans="1:6" ht="15" customHeight="1">
      <c r="A716" s="6"/>
      <c r="C716" s="19" t="s">
        <v>47</v>
      </c>
      <c r="D716" s="30">
        <v>76.525334087398903</v>
      </c>
      <c r="E716" s="30">
        <v>75.900000000000006</v>
      </c>
      <c r="F716" s="30">
        <v>77.2</v>
      </c>
    </row>
    <row r="717" spans="1:6" ht="15" customHeight="1">
      <c r="A717" s="6"/>
      <c r="C717" s="19" t="s">
        <v>48</v>
      </c>
      <c r="D717" s="30">
        <v>76.481925319298568</v>
      </c>
      <c r="E717" s="30">
        <v>75.83335926495765</v>
      </c>
      <c r="F717" s="30">
        <v>77.130491373639487</v>
      </c>
    </row>
    <row r="718" spans="1:6" ht="24" customHeight="1">
      <c r="A718" s="6"/>
      <c r="C718" s="19" t="s">
        <v>49</v>
      </c>
      <c r="D718" s="30">
        <v>77.107967857600343</v>
      </c>
      <c r="E718" s="30">
        <v>76.443450304914663</v>
      </c>
      <c r="F718" s="30">
        <v>77.772485410286023</v>
      </c>
    </row>
    <row r="719" spans="1:6" ht="15" customHeight="1">
      <c r="A719" s="6"/>
      <c r="B719" s="19" t="s">
        <v>50</v>
      </c>
      <c r="C719" s="19" t="s">
        <v>50</v>
      </c>
      <c r="D719" s="30">
        <v>76.960145503741572</v>
      </c>
      <c r="E719" s="30">
        <v>76.271849470034184</v>
      </c>
      <c r="F719" s="30">
        <v>77.64844153744896</v>
      </c>
    </row>
    <row r="720" spans="1:6" ht="15" customHeight="1">
      <c r="A720" s="6"/>
      <c r="C720" s="19" t="s">
        <v>51</v>
      </c>
      <c r="D720" s="30">
        <v>77.612793387096332</v>
      </c>
      <c r="E720" s="30">
        <v>76.951661804162626</v>
      </c>
      <c r="F720" s="30">
        <v>78.273924970030038</v>
      </c>
    </row>
    <row r="721" spans="1:6" ht="15" customHeight="1">
      <c r="A721" s="6"/>
      <c r="C721" s="19" t="s">
        <v>52</v>
      </c>
      <c r="D721" s="30">
        <v>77.95056118344155</v>
      </c>
      <c r="E721" s="30">
        <v>77.291556153885651</v>
      </c>
      <c r="F721" s="30">
        <v>78.60956621299745</v>
      </c>
    </row>
    <row r="722" spans="1:6" ht="15" customHeight="1">
      <c r="A722" s="6"/>
      <c r="C722" s="19" t="s">
        <v>53</v>
      </c>
      <c r="D722" s="30">
        <v>78.029703562061627</v>
      </c>
      <c r="E722" s="30">
        <v>77.386450124144218</v>
      </c>
      <c r="F722" s="30">
        <v>78.672956999979036</v>
      </c>
    </row>
    <row r="723" spans="1:6" ht="24" customHeight="1">
      <c r="A723" s="6"/>
      <c r="C723" s="19" t="s">
        <v>54</v>
      </c>
      <c r="D723" s="30">
        <v>78.082501156639523</v>
      </c>
      <c r="E723" s="30">
        <v>77.403554147873422</v>
      </c>
      <c r="F723" s="30">
        <v>78.761448165405625</v>
      </c>
    </row>
    <row r="724" spans="1:6" ht="15" customHeight="1">
      <c r="A724" s="6"/>
      <c r="C724" s="19" t="s">
        <v>55</v>
      </c>
      <c r="D724" s="30">
        <v>78.441040272311312</v>
      </c>
      <c r="E724" s="30">
        <v>77.752169147495067</v>
      </c>
      <c r="F724" s="30">
        <v>79.129911397127557</v>
      </c>
    </row>
    <row r="725" spans="1:6" ht="15" customHeight="1">
      <c r="A725" s="6"/>
      <c r="C725" s="19" t="s">
        <v>141</v>
      </c>
      <c r="D725" s="30">
        <v>79.567819750349912</v>
      </c>
      <c r="E725" s="30">
        <v>78.904435580447583</v>
      </c>
      <c r="F725" s="30">
        <v>80.231203920252241</v>
      </c>
    </row>
    <row r="726" spans="1:6" ht="15" customHeight="1">
      <c r="A726" s="6"/>
      <c r="B726" s="19" t="s">
        <v>164</v>
      </c>
      <c r="C726" s="19" t="s">
        <v>164</v>
      </c>
      <c r="D726" s="30">
        <v>79.878624844206598</v>
      </c>
      <c r="E726" s="30">
        <v>79.216039689424676</v>
      </c>
      <c r="F726" s="30">
        <v>80.541209998988521</v>
      </c>
    </row>
    <row r="727" spans="1:6" ht="15" customHeight="1">
      <c r="A727" s="6"/>
      <c r="C727" s="19" t="s">
        <v>165</v>
      </c>
      <c r="D727" s="30">
        <v>80.05035668502795</v>
      </c>
      <c r="E727" s="30">
        <v>79.394859265527302</v>
      </c>
      <c r="F727" s="30">
        <v>80.705854104528598</v>
      </c>
    </row>
    <row r="728" spans="1:6" ht="15" customHeight="1">
      <c r="A728" s="6"/>
      <c r="C728" s="134" t="s">
        <v>233</v>
      </c>
      <c r="D728" s="30">
        <v>80.524496644733532</v>
      </c>
      <c r="E728" s="30">
        <v>79.872556573870298</v>
      </c>
      <c r="F728" s="30">
        <v>81.176436715596765</v>
      </c>
    </row>
    <row r="729" spans="1:6" ht="15" customHeight="1"/>
    <row r="730" spans="1:6" ht="24" customHeight="1">
      <c r="A730" s="6" t="s">
        <v>148</v>
      </c>
      <c r="C730" s="19" t="s">
        <v>39</v>
      </c>
      <c r="D730" s="30">
        <v>74.655100776522502</v>
      </c>
      <c r="E730" s="30">
        <v>73.900000000000006</v>
      </c>
      <c r="F730" s="30">
        <v>75.400000000000006</v>
      </c>
    </row>
    <row r="731" spans="1:6" ht="15" customHeight="1">
      <c r="A731" s="6"/>
      <c r="C731" s="19" t="s">
        <v>40</v>
      </c>
      <c r="D731" s="30">
        <v>75.030279128672348</v>
      </c>
      <c r="E731" s="30">
        <v>74.3</v>
      </c>
      <c r="F731" s="30">
        <v>75.7</v>
      </c>
    </row>
    <row r="732" spans="1:6" ht="15" customHeight="1">
      <c r="A732" s="6"/>
      <c r="C732" s="19" t="s">
        <v>41</v>
      </c>
      <c r="D732" s="30">
        <v>74.887874364098167</v>
      </c>
      <c r="E732" s="30">
        <v>74.2</v>
      </c>
      <c r="F732" s="30">
        <v>75.599999999999994</v>
      </c>
    </row>
    <row r="733" spans="1:6" ht="15" customHeight="1">
      <c r="A733" s="6"/>
      <c r="C733" s="19" t="s">
        <v>42</v>
      </c>
      <c r="D733" s="30">
        <v>75.461360311791651</v>
      </c>
      <c r="E733" s="30">
        <v>74.7</v>
      </c>
      <c r="F733" s="30">
        <v>76.2</v>
      </c>
    </row>
    <row r="734" spans="1:6" ht="15" customHeight="1">
      <c r="A734" s="6"/>
      <c r="B734" s="19" t="s">
        <v>43</v>
      </c>
      <c r="C734" s="19" t="s">
        <v>43</v>
      </c>
      <c r="D734" s="30">
        <v>75.663405982285397</v>
      </c>
      <c r="E734" s="30">
        <v>74.900000000000006</v>
      </c>
      <c r="F734" s="30">
        <v>76.400000000000006</v>
      </c>
    </row>
    <row r="735" spans="1:6" ht="24" customHeight="1">
      <c r="A735" s="6"/>
      <c r="C735" s="19" t="s">
        <v>44</v>
      </c>
      <c r="D735" s="30">
        <v>75.938407919397122</v>
      </c>
      <c r="E735" s="30">
        <v>75.2</v>
      </c>
      <c r="F735" s="30">
        <v>76.599999999999994</v>
      </c>
    </row>
    <row r="736" spans="1:6" ht="15" customHeight="1">
      <c r="A736" s="6"/>
      <c r="C736" s="19" t="s">
        <v>45</v>
      </c>
      <c r="D736" s="30">
        <v>76.307899838477994</v>
      </c>
      <c r="E736" s="30">
        <v>75.599999999999994</v>
      </c>
      <c r="F736" s="30">
        <v>77</v>
      </c>
    </row>
    <row r="737" spans="1:6" ht="15" customHeight="1">
      <c r="A737" s="6"/>
      <c r="C737" s="19" t="s">
        <v>46</v>
      </c>
      <c r="D737" s="30">
        <v>75.920428261112093</v>
      </c>
      <c r="E737" s="30">
        <v>75.2</v>
      </c>
      <c r="F737" s="30">
        <v>76.7</v>
      </c>
    </row>
    <row r="738" spans="1:6" ht="15" customHeight="1">
      <c r="A738" s="6"/>
      <c r="C738" s="19" t="s">
        <v>47</v>
      </c>
      <c r="D738" s="30">
        <v>76.052782180436395</v>
      </c>
      <c r="E738" s="30">
        <v>75.3</v>
      </c>
      <c r="F738" s="30">
        <v>76.8</v>
      </c>
    </row>
    <row r="739" spans="1:6" ht="15" customHeight="1">
      <c r="A739" s="6"/>
      <c r="C739" s="19" t="s">
        <v>48</v>
      </c>
      <c r="D739" s="30">
        <v>75.72691346683807</v>
      </c>
      <c r="E739" s="30">
        <v>74.952720740885368</v>
      </c>
      <c r="F739" s="30">
        <v>76.501106192790772</v>
      </c>
    </row>
    <row r="740" spans="1:6" ht="24" customHeight="1">
      <c r="A740" s="6"/>
      <c r="C740" s="19" t="s">
        <v>49</v>
      </c>
      <c r="D740" s="30">
        <v>75.993559610711998</v>
      </c>
      <c r="E740" s="30">
        <v>75.247832147087351</v>
      </c>
      <c r="F740" s="30">
        <v>76.739287074336644</v>
      </c>
    </row>
    <row r="741" spans="1:6" ht="15" customHeight="1">
      <c r="A741" s="6"/>
      <c r="B741" s="19" t="s">
        <v>50</v>
      </c>
      <c r="C741" s="19" t="s">
        <v>50</v>
      </c>
      <c r="D741" s="30">
        <v>76.464194111784209</v>
      </c>
      <c r="E741" s="30">
        <v>75.732109622123474</v>
      </c>
      <c r="F741" s="30">
        <v>77.196278601444945</v>
      </c>
    </row>
    <row r="742" spans="1:6" ht="15" customHeight="1">
      <c r="A742" s="6"/>
      <c r="C742" s="19" t="s">
        <v>51</v>
      </c>
      <c r="D742" s="30">
        <v>76.880519285393092</v>
      </c>
      <c r="E742" s="30">
        <v>76.153582920475515</v>
      </c>
      <c r="F742" s="30">
        <v>77.607455650310669</v>
      </c>
    </row>
    <row r="743" spans="1:6" ht="15" customHeight="1">
      <c r="A743" s="6"/>
      <c r="C743" s="19" t="s">
        <v>52</v>
      </c>
      <c r="D743" s="30">
        <v>77.308126684509091</v>
      </c>
      <c r="E743" s="30">
        <v>76.551744461924628</v>
      </c>
      <c r="F743" s="30">
        <v>78.064508907093554</v>
      </c>
    </row>
    <row r="744" spans="1:6" ht="15" customHeight="1">
      <c r="A744" s="6"/>
      <c r="C744" s="19" t="s">
        <v>53</v>
      </c>
      <c r="D744" s="30">
        <v>77.462712483214887</v>
      </c>
      <c r="E744" s="30">
        <v>76.712087154977581</v>
      </c>
      <c r="F744" s="30">
        <v>78.213337811452192</v>
      </c>
    </row>
    <row r="745" spans="1:6" ht="24" customHeight="1">
      <c r="A745" s="6"/>
      <c r="C745" s="19" t="s">
        <v>54</v>
      </c>
      <c r="D745" s="30">
        <v>77.540919702303526</v>
      </c>
      <c r="E745" s="30">
        <v>76.781902868461486</v>
      </c>
      <c r="F745" s="30">
        <v>78.299936536145566</v>
      </c>
    </row>
    <row r="746" spans="1:6" ht="15" customHeight="1">
      <c r="A746" s="6"/>
      <c r="C746" s="19" t="s">
        <v>55</v>
      </c>
      <c r="D746" s="30">
        <v>77.998773792018241</v>
      </c>
      <c r="E746" s="30">
        <v>77.234808398502537</v>
      </c>
      <c r="F746" s="30">
        <v>78.762739185533945</v>
      </c>
    </row>
    <row r="747" spans="1:6" ht="15" customHeight="1">
      <c r="A747" s="6"/>
      <c r="C747" s="19" t="s">
        <v>141</v>
      </c>
      <c r="D747" s="30">
        <v>78.482476847368503</v>
      </c>
      <c r="E747" s="30">
        <v>77.716465699595972</v>
      </c>
      <c r="F747" s="30">
        <v>79.248487995141033</v>
      </c>
    </row>
    <row r="748" spans="1:6">
      <c r="B748" s="19" t="s">
        <v>164</v>
      </c>
      <c r="C748" s="19" t="s">
        <v>164</v>
      </c>
      <c r="D748" s="29">
        <v>79.099513002793913</v>
      </c>
      <c r="E748" s="29">
        <v>78.350237439793958</v>
      </c>
      <c r="F748" s="29">
        <v>79.848788565793868</v>
      </c>
    </row>
    <row r="749" spans="1:6">
      <c r="B749" s="19" t="s">
        <v>226</v>
      </c>
      <c r="C749" s="19" t="s">
        <v>165</v>
      </c>
      <c r="D749" s="29">
        <v>79.922301007000613</v>
      </c>
      <c r="E749" s="29">
        <v>79.189605749965665</v>
      </c>
      <c r="F749" s="29">
        <v>80.65499626403556</v>
      </c>
    </row>
    <row r="750" spans="1:6">
      <c r="C750" s="134" t="s">
        <v>233</v>
      </c>
      <c r="D750" s="29">
        <v>79.660797310383785</v>
      </c>
      <c r="E750" s="29">
        <v>78.906504187758699</v>
      </c>
      <c r="F750" s="29">
        <v>80.415090433008871</v>
      </c>
    </row>
    <row r="752" spans="1:6">
      <c r="A752" s="63" t="s">
        <v>227</v>
      </c>
    </row>
  </sheetData>
  <mergeCells count="2">
    <mergeCell ref="H3:J3"/>
    <mergeCell ref="A1:K1"/>
  </mergeCells>
  <phoneticPr fontId="0" type="noConversion"/>
  <hyperlinks>
    <hyperlink ref="H3" location="Contents!A1" display="Back to contents page "/>
  </hyperlinks>
  <pageMargins left="0.2" right="0.2" top="0.28999999999999998" bottom="0.39" header="0.22" footer="0.19"/>
  <pageSetup paperSize="9" scale="34" orientation="landscape" r:id="rId1"/>
  <headerFooter alignWithMargins="0">
    <oddFooter>&amp;R&amp;9&amp;D  &amp;F  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752"/>
  <sheetViews>
    <sheetView zoomScaleNormal="100" zoomScaleSheetLayoutView="75" workbookViewId="0">
      <pane ySplit="3" topLeftCell="A4" activePane="bottomLeft" state="frozen"/>
      <selection pane="bottomLeft" sqref="A1:K1"/>
    </sheetView>
  </sheetViews>
  <sheetFormatPr defaultColWidth="9.109375" defaultRowHeight="13.2"/>
  <cols>
    <col min="1" max="1" width="22.109375" style="28" customWidth="1"/>
    <col min="2" max="2" width="9.5546875" style="19" bestFit="1" customWidth="1"/>
    <col min="3" max="3" width="10.44140625" style="19" customWidth="1"/>
    <col min="4" max="4" width="6.6640625" style="22" customWidth="1"/>
    <col min="5" max="5" width="9" style="22" customWidth="1"/>
    <col min="6" max="6" width="7.88671875" style="22" customWidth="1"/>
    <col min="7" max="7" width="7.44140625" style="22" customWidth="1"/>
    <col min="8" max="8" width="7.33203125" style="22" customWidth="1"/>
    <col min="9" max="9" width="7.109375" style="22" customWidth="1"/>
    <col min="10" max="10" width="12.88671875" style="22" customWidth="1"/>
    <col min="11" max="16384" width="9.109375" style="6"/>
  </cols>
  <sheetData>
    <row r="1" spans="1:12" ht="16.5" customHeight="1">
      <c r="A1" s="213" t="s">
        <v>322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>
      <c r="A2" s="21"/>
      <c r="C2" s="20"/>
      <c r="J2" s="21"/>
    </row>
    <row r="3" spans="1:12" s="8" customFormat="1" ht="27.75" customHeight="1">
      <c r="A3" s="23" t="s">
        <v>142</v>
      </c>
      <c r="B3" s="24"/>
      <c r="C3" s="25" t="s">
        <v>138</v>
      </c>
      <c r="D3" s="26" t="s">
        <v>136</v>
      </c>
      <c r="E3" s="26" t="s">
        <v>143</v>
      </c>
      <c r="F3" s="26" t="s">
        <v>144</v>
      </c>
      <c r="G3" s="26"/>
      <c r="H3" s="212" t="s">
        <v>133</v>
      </c>
      <c r="I3" s="212"/>
      <c r="J3" s="212"/>
    </row>
    <row r="4" spans="1:12" s="8" customFormat="1" ht="24" customHeight="1">
      <c r="A4" s="28" t="s">
        <v>101</v>
      </c>
      <c r="B4" s="19"/>
      <c r="C4" s="19" t="s">
        <v>39</v>
      </c>
      <c r="D4" s="29">
        <v>75.026120476605897</v>
      </c>
      <c r="E4" s="29">
        <v>74.8</v>
      </c>
      <c r="F4" s="29">
        <v>75.3</v>
      </c>
      <c r="G4" s="26"/>
      <c r="H4" s="26"/>
      <c r="I4" s="26"/>
      <c r="J4" s="27"/>
    </row>
    <row r="5" spans="1:12" s="8" customFormat="1" ht="15" customHeight="1">
      <c r="A5" s="28"/>
      <c r="B5" s="19"/>
      <c r="C5" s="19" t="s">
        <v>40</v>
      </c>
      <c r="D5" s="29">
        <v>75.045271132604753</v>
      </c>
      <c r="E5" s="29">
        <v>74.8</v>
      </c>
      <c r="F5" s="29">
        <v>75.3</v>
      </c>
      <c r="G5" s="26"/>
      <c r="H5" s="26"/>
      <c r="I5" s="26"/>
      <c r="J5" s="27"/>
    </row>
    <row r="6" spans="1:12" s="8" customFormat="1" ht="15" customHeight="1">
      <c r="A6" s="28"/>
      <c r="B6" s="19"/>
      <c r="C6" s="19" t="s">
        <v>41</v>
      </c>
      <c r="D6" s="29">
        <v>75.243152088419848</v>
      </c>
      <c r="E6" s="29">
        <v>75</v>
      </c>
      <c r="F6" s="29">
        <v>75.5</v>
      </c>
      <c r="G6" s="26"/>
      <c r="H6" s="26"/>
      <c r="I6" s="26"/>
      <c r="J6" s="27"/>
    </row>
    <row r="7" spans="1:12" s="8" customFormat="1" ht="15" customHeight="1">
      <c r="A7" s="28"/>
      <c r="B7" s="19"/>
      <c r="C7" s="19" t="s">
        <v>42</v>
      </c>
      <c r="D7" s="29">
        <v>75.412007000579777</v>
      </c>
      <c r="E7" s="29">
        <v>75.099999999999994</v>
      </c>
      <c r="F7" s="29">
        <v>75.7</v>
      </c>
      <c r="G7" s="26"/>
      <c r="H7" s="26"/>
      <c r="I7" s="26"/>
      <c r="J7" s="27"/>
    </row>
    <row r="8" spans="1:12" s="8" customFormat="1" ht="15" customHeight="1">
      <c r="A8" s="28"/>
      <c r="B8" s="19" t="s">
        <v>43</v>
      </c>
      <c r="C8" s="19" t="s">
        <v>43</v>
      </c>
      <c r="D8" s="29">
        <v>75.377305603526239</v>
      </c>
      <c r="E8" s="29">
        <v>75.099999999999994</v>
      </c>
      <c r="F8" s="29">
        <v>75.7</v>
      </c>
      <c r="G8" s="26"/>
      <c r="H8" s="26"/>
      <c r="I8" s="26"/>
      <c r="J8" s="27"/>
    </row>
    <row r="9" spans="1:12" s="8" customFormat="1" ht="24" customHeight="1">
      <c r="A9" s="28"/>
      <c r="B9" s="19"/>
      <c r="C9" s="19" t="s">
        <v>44</v>
      </c>
      <c r="D9" s="29">
        <v>75.422342556019416</v>
      </c>
      <c r="E9" s="29">
        <v>75.099999999999994</v>
      </c>
      <c r="F9" s="29">
        <v>75.7</v>
      </c>
      <c r="G9" s="26"/>
      <c r="H9" s="26"/>
      <c r="I9" s="26"/>
      <c r="J9" s="27"/>
      <c r="K9" s="5"/>
      <c r="L9" s="5"/>
    </row>
    <row r="10" spans="1:12" s="8" customFormat="1" ht="15" customHeight="1">
      <c r="A10" s="28"/>
      <c r="B10" s="19"/>
      <c r="C10" s="19" t="s">
        <v>45</v>
      </c>
      <c r="D10" s="29">
        <v>75.51709964088144</v>
      </c>
      <c r="E10" s="29">
        <v>75.2</v>
      </c>
      <c r="F10" s="29">
        <v>75.8</v>
      </c>
      <c r="G10" s="26"/>
      <c r="H10" s="26"/>
      <c r="I10" s="26"/>
      <c r="J10" s="27"/>
      <c r="K10" s="5"/>
      <c r="L10" s="5"/>
    </row>
    <row r="11" spans="1:12" s="8" customFormat="1" ht="15" customHeight="1">
      <c r="A11" s="28"/>
      <c r="B11" s="19"/>
      <c r="C11" s="19" t="s">
        <v>46</v>
      </c>
      <c r="D11" s="29">
        <v>75.755755708680212</v>
      </c>
      <c r="E11" s="29">
        <v>75.5</v>
      </c>
      <c r="F11" s="29">
        <v>76</v>
      </c>
      <c r="G11" s="26"/>
      <c r="H11" s="26"/>
      <c r="I11" s="26"/>
      <c r="J11" s="27"/>
      <c r="K11" s="5"/>
      <c r="L11" s="5"/>
    </row>
    <row r="12" spans="1:12" s="8" customFormat="1" ht="15" customHeight="1">
      <c r="A12" s="28"/>
      <c r="B12" s="19"/>
      <c r="C12" s="19" t="s">
        <v>47</v>
      </c>
      <c r="D12" s="29">
        <v>76.167289792358787</v>
      </c>
      <c r="E12" s="29">
        <v>75.900000000000006</v>
      </c>
      <c r="F12" s="29">
        <v>76.400000000000006</v>
      </c>
      <c r="G12" s="26"/>
      <c r="H12" s="26"/>
      <c r="I12" s="26"/>
      <c r="J12" s="27"/>
      <c r="K12" s="5"/>
      <c r="L12" s="5"/>
    </row>
    <row r="13" spans="1:12" s="8" customFormat="1" ht="15" customHeight="1">
      <c r="A13" s="28"/>
      <c r="B13" s="19"/>
      <c r="C13" s="19" t="s">
        <v>48</v>
      </c>
      <c r="D13" s="29">
        <v>76.354134498886125</v>
      </c>
      <c r="E13" s="29">
        <v>76.066343712625724</v>
      </c>
      <c r="F13" s="29">
        <v>76.641925285146527</v>
      </c>
      <c r="G13" s="26"/>
      <c r="H13" s="26"/>
      <c r="I13" s="26"/>
      <c r="J13" s="27"/>
      <c r="K13" s="5"/>
      <c r="L13" s="5"/>
    </row>
    <row r="14" spans="1:12" s="8" customFormat="1" ht="24" customHeight="1">
      <c r="A14" s="28"/>
      <c r="B14" s="19"/>
      <c r="C14" s="19" t="s">
        <v>49</v>
      </c>
      <c r="D14" s="29">
        <v>76.409915342765188</v>
      </c>
      <c r="E14" s="29">
        <v>76.123259699372653</v>
      </c>
      <c r="F14" s="29">
        <v>76.696570986157724</v>
      </c>
      <c r="G14" s="26"/>
      <c r="H14" s="26"/>
      <c r="I14" s="26"/>
      <c r="J14" s="27"/>
      <c r="K14" s="5"/>
      <c r="L14" s="5"/>
    </row>
    <row r="15" spans="1:12" s="8" customFormat="1" ht="15" customHeight="1">
      <c r="A15" s="28"/>
      <c r="B15" s="19" t="s">
        <v>50</v>
      </c>
      <c r="C15" s="19" t="s">
        <v>50</v>
      </c>
      <c r="D15" s="29">
        <v>76.389479876501724</v>
      </c>
      <c r="E15" s="29">
        <v>76.100230405776955</v>
      </c>
      <c r="F15" s="29">
        <v>76.678729347226493</v>
      </c>
      <c r="G15" s="26"/>
      <c r="H15" s="26"/>
      <c r="I15" s="26"/>
      <c r="J15" s="27"/>
      <c r="K15" s="5"/>
      <c r="L15" s="5"/>
    </row>
    <row r="16" spans="1:12" s="8" customFormat="1" ht="15" customHeight="1">
      <c r="A16" s="28"/>
      <c r="B16" s="19"/>
      <c r="C16" s="19" t="s">
        <v>51</v>
      </c>
      <c r="D16" s="29">
        <v>76.644293759700957</v>
      </c>
      <c r="E16" s="29">
        <v>76.36224826140274</v>
      </c>
      <c r="F16" s="29">
        <v>76.926339257999174</v>
      </c>
      <c r="G16" s="26"/>
      <c r="H16" s="26"/>
      <c r="I16" s="26"/>
      <c r="J16" s="27"/>
      <c r="K16" s="5"/>
      <c r="L16" s="5"/>
    </row>
    <row r="17" spans="1:13" s="8" customFormat="1" ht="15" customHeight="1">
      <c r="A17" s="28"/>
      <c r="B17" s="19"/>
      <c r="C17" s="19" t="s">
        <v>52</v>
      </c>
      <c r="D17" s="29">
        <v>76.891973051602918</v>
      </c>
      <c r="E17" s="29">
        <v>76.609209373825323</v>
      </c>
      <c r="F17" s="29">
        <v>77.174736729380513</v>
      </c>
      <c r="G17" s="26"/>
      <c r="H17" s="26"/>
      <c r="I17" s="26"/>
      <c r="J17" s="27"/>
      <c r="K17" s="5"/>
      <c r="L17" s="5"/>
    </row>
    <row r="18" spans="1:13" s="8" customFormat="1" ht="15" customHeight="1">
      <c r="A18" s="28"/>
      <c r="B18" s="19"/>
      <c r="C18" s="19" t="s">
        <v>53</v>
      </c>
      <c r="D18" s="29">
        <v>77.026240507227158</v>
      </c>
      <c r="E18" s="29">
        <v>76.743405761511767</v>
      </c>
      <c r="F18" s="29">
        <v>77.309075252942549</v>
      </c>
      <c r="G18" s="26"/>
      <c r="H18" s="26"/>
      <c r="I18" s="26"/>
      <c r="J18" s="27"/>
      <c r="K18" s="5"/>
      <c r="L18" s="5"/>
    </row>
    <row r="19" spans="1:13" s="8" customFormat="1" ht="24" customHeight="1">
      <c r="A19" s="28"/>
      <c r="C19" s="19" t="s">
        <v>54</v>
      </c>
      <c r="D19" s="29">
        <v>77.183856752920221</v>
      </c>
      <c r="E19" s="29">
        <v>76.90274785451976</v>
      </c>
      <c r="F19" s="29">
        <v>77.464965651320682</v>
      </c>
      <c r="G19" s="26"/>
      <c r="H19" s="26"/>
      <c r="I19" s="26"/>
      <c r="J19" s="27"/>
      <c r="K19" s="5"/>
      <c r="L19" s="5"/>
    </row>
    <row r="20" spans="1:13" s="8" customFormat="1" ht="15" customHeight="1">
      <c r="A20" s="28"/>
      <c r="B20" s="19"/>
      <c r="C20" s="19" t="s">
        <v>55</v>
      </c>
      <c r="D20" s="29">
        <v>77.446620341394251</v>
      </c>
      <c r="E20" s="29">
        <v>77.165486100066005</v>
      </c>
      <c r="F20" s="29">
        <v>77.727754582722497</v>
      </c>
      <c r="G20" s="26"/>
      <c r="H20" s="26"/>
      <c r="I20" s="26"/>
      <c r="J20" s="27"/>
      <c r="K20" s="5"/>
      <c r="L20" s="5"/>
      <c r="M20" s="5"/>
    </row>
    <row r="21" spans="1:13" s="8" customFormat="1" ht="15" customHeight="1">
      <c r="A21" s="28"/>
      <c r="B21" s="19"/>
      <c r="C21" s="19" t="s">
        <v>141</v>
      </c>
      <c r="D21" s="29">
        <v>77.962153124174392</v>
      </c>
      <c r="E21" s="29">
        <v>77.68396956487895</v>
      </c>
      <c r="F21" s="29">
        <v>78.240336683469835</v>
      </c>
      <c r="G21" s="26"/>
      <c r="H21" s="26"/>
      <c r="I21" s="26"/>
      <c r="J21" s="27"/>
      <c r="K21" s="5"/>
      <c r="L21" s="5"/>
    </row>
    <row r="22" spans="1:13" s="8" customFormat="1" ht="15" customHeight="1">
      <c r="A22" s="28"/>
      <c r="B22" s="19" t="s">
        <v>164</v>
      </c>
      <c r="C22" s="19" t="s">
        <v>164</v>
      </c>
      <c r="D22" s="29">
        <v>78.3581669370502</v>
      </c>
      <c r="E22" s="29">
        <v>78.077437494084336</v>
      </c>
      <c r="F22" s="29">
        <v>78.638896380016064</v>
      </c>
      <c r="G22" s="26"/>
      <c r="H22" s="26"/>
      <c r="I22" s="26"/>
      <c r="J22" s="27"/>
      <c r="K22" s="5"/>
      <c r="L22" s="5"/>
    </row>
    <row r="23" spans="1:13" s="8" customFormat="1" ht="15" customHeight="1">
      <c r="A23" s="28"/>
      <c r="B23" s="19"/>
      <c r="C23" s="19" t="s">
        <v>165</v>
      </c>
      <c r="D23" s="29">
        <v>78.537088252858965</v>
      </c>
      <c r="E23" s="29">
        <v>78.26247197767502</v>
      </c>
      <c r="F23" s="29">
        <v>78.81170452804291</v>
      </c>
      <c r="G23" s="26"/>
      <c r="H23" s="26"/>
      <c r="I23" s="26"/>
      <c r="J23" s="27"/>
      <c r="K23" s="5"/>
      <c r="L23" s="5"/>
    </row>
    <row r="24" spans="1:13" s="8" customFormat="1" ht="15" customHeight="1">
      <c r="A24" s="28"/>
      <c r="B24" s="19"/>
      <c r="C24" s="134" t="s">
        <v>233</v>
      </c>
      <c r="D24" s="29">
        <v>78.545413872650343</v>
      </c>
      <c r="E24" s="29">
        <v>78.273626297257394</v>
      </c>
      <c r="F24" s="29">
        <v>78.817201448043292</v>
      </c>
      <c r="G24" s="26"/>
      <c r="H24" s="26"/>
      <c r="I24" s="26"/>
      <c r="J24" s="27"/>
      <c r="K24" s="5"/>
      <c r="L24" s="5"/>
    </row>
    <row r="25" spans="1:13" s="8" customFormat="1" ht="15" customHeight="1">
      <c r="A25" s="23"/>
      <c r="B25" s="24"/>
      <c r="C25" s="25"/>
      <c r="D25" s="26"/>
      <c r="E25" s="26"/>
      <c r="F25" s="26"/>
      <c r="G25" s="26"/>
      <c r="H25" s="26"/>
      <c r="I25" s="26"/>
      <c r="J25" s="27"/>
      <c r="K25" s="5"/>
      <c r="L25" s="5"/>
    </row>
    <row r="26" spans="1:13" s="8" customFormat="1" ht="24" customHeight="1">
      <c r="A26" s="28" t="s">
        <v>103</v>
      </c>
      <c r="B26" s="19"/>
      <c r="C26" s="19" t="s">
        <v>39</v>
      </c>
      <c r="D26" s="29">
        <v>75.453712130940346</v>
      </c>
      <c r="E26" s="29">
        <v>74.8</v>
      </c>
      <c r="F26" s="29">
        <v>76.2</v>
      </c>
      <c r="G26" s="26"/>
      <c r="H26" s="26"/>
      <c r="I26" s="26"/>
      <c r="J26" s="27"/>
      <c r="K26" s="5"/>
      <c r="L26" s="5"/>
    </row>
    <row r="27" spans="1:13" s="8" customFormat="1" ht="15" customHeight="1">
      <c r="A27" s="6"/>
      <c r="B27" s="19"/>
      <c r="C27" s="19" t="s">
        <v>40</v>
      </c>
      <c r="D27" s="29">
        <v>76.028774276634948</v>
      </c>
      <c r="E27" s="29">
        <v>75.3</v>
      </c>
      <c r="F27" s="29">
        <v>76.7</v>
      </c>
      <c r="G27" s="26"/>
      <c r="H27" s="26"/>
      <c r="I27" s="26"/>
      <c r="J27" s="27"/>
      <c r="K27" s="5"/>
      <c r="L27" s="5"/>
    </row>
    <row r="28" spans="1:13" s="8" customFormat="1" ht="15" customHeight="1">
      <c r="A28" s="6"/>
      <c r="B28" s="19"/>
      <c r="C28" s="19" t="s">
        <v>41</v>
      </c>
      <c r="D28" s="29">
        <v>75.778546541472949</v>
      </c>
      <c r="E28" s="29">
        <v>75.099999999999994</v>
      </c>
      <c r="F28" s="29">
        <v>76.5</v>
      </c>
      <c r="G28" s="26"/>
      <c r="H28" s="26"/>
      <c r="I28" s="26"/>
      <c r="J28" s="27"/>
      <c r="K28" s="5"/>
      <c r="L28" s="5"/>
    </row>
    <row r="29" spans="1:13" s="8" customFormat="1" ht="15" customHeight="1">
      <c r="A29" s="6"/>
      <c r="B29" s="19"/>
      <c r="C29" s="19" t="s">
        <v>42</v>
      </c>
      <c r="D29" s="29">
        <v>76.372271613643349</v>
      </c>
      <c r="E29" s="29">
        <v>75.7</v>
      </c>
      <c r="F29" s="29">
        <v>77.099999999999994</v>
      </c>
      <c r="G29" s="26"/>
      <c r="H29" s="26"/>
      <c r="I29" s="26"/>
      <c r="J29" s="27"/>
      <c r="K29" s="5"/>
    </row>
    <row r="30" spans="1:13" s="8" customFormat="1" ht="15" customHeight="1">
      <c r="A30" s="6"/>
      <c r="B30" s="19" t="s">
        <v>43</v>
      </c>
      <c r="C30" s="19" t="s">
        <v>43</v>
      </c>
      <c r="D30" s="29">
        <v>76.6836811814036</v>
      </c>
      <c r="E30" s="29">
        <v>76</v>
      </c>
      <c r="F30" s="29">
        <v>77.400000000000006</v>
      </c>
      <c r="G30" s="26"/>
      <c r="H30" s="26"/>
      <c r="I30" s="26"/>
      <c r="J30" s="27"/>
      <c r="K30" s="5"/>
    </row>
    <row r="31" spans="1:13" s="8" customFormat="1" ht="24" customHeight="1">
      <c r="A31" s="6"/>
      <c r="B31" s="19"/>
      <c r="C31" s="19" t="s">
        <v>44</v>
      </c>
      <c r="D31" s="29">
        <v>77.20477399411827</v>
      </c>
      <c r="E31" s="29">
        <v>76.5</v>
      </c>
      <c r="F31" s="29">
        <v>77.900000000000006</v>
      </c>
      <c r="G31" s="26"/>
      <c r="H31" s="26"/>
      <c r="I31" s="26"/>
      <c r="J31" s="27"/>
    </row>
    <row r="32" spans="1:13" s="8" customFormat="1" ht="15" customHeight="1">
      <c r="A32" s="6"/>
      <c r="B32" s="19"/>
      <c r="C32" s="19" t="s">
        <v>45</v>
      </c>
      <c r="D32" s="29">
        <v>77.684641580151848</v>
      </c>
      <c r="E32" s="29">
        <v>77.099999999999994</v>
      </c>
      <c r="F32" s="29">
        <v>78.3</v>
      </c>
      <c r="G32" s="26"/>
      <c r="H32" s="26"/>
      <c r="I32" s="26"/>
      <c r="J32" s="27"/>
    </row>
    <row r="33" spans="1:10" s="8" customFormat="1" ht="15" customHeight="1">
      <c r="A33" s="6"/>
      <c r="B33" s="19"/>
      <c r="C33" s="19" t="s">
        <v>46</v>
      </c>
      <c r="D33" s="29">
        <v>77.331555295179044</v>
      </c>
      <c r="E33" s="29">
        <v>76.7</v>
      </c>
      <c r="F33" s="29">
        <v>78</v>
      </c>
      <c r="G33" s="26"/>
      <c r="H33" s="26"/>
      <c r="I33" s="26"/>
      <c r="J33" s="27"/>
    </row>
    <row r="34" spans="1:10" s="8" customFormat="1" ht="15" customHeight="1">
      <c r="A34" s="6"/>
      <c r="B34" s="19"/>
      <c r="C34" s="19" t="s">
        <v>47</v>
      </c>
      <c r="D34" s="29">
        <v>77.206355963793655</v>
      </c>
      <c r="E34" s="29">
        <v>76.5</v>
      </c>
      <c r="F34" s="29">
        <v>77.900000000000006</v>
      </c>
      <c r="G34" s="26"/>
      <c r="H34" s="26"/>
      <c r="I34" s="26"/>
      <c r="J34" s="27"/>
    </row>
    <row r="35" spans="1:10" s="8" customFormat="1" ht="15" customHeight="1">
      <c r="A35" s="6"/>
      <c r="B35" s="19"/>
      <c r="C35" s="19" t="s">
        <v>48</v>
      </c>
      <c r="D35" s="29">
        <v>77.228214798029484</v>
      </c>
      <c r="E35" s="29">
        <v>76.461743956022815</v>
      </c>
      <c r="F35" s="29">
        <v>77.994685640036153</v>
      </c>
      <c r="G35" s="26"/>
      <c r="H35" s="26"/>
      <c r="I35" s="26"/>
      <c r="J35" s="27"/>
    </row>
    <row r="36" spans="1:10" s="8" customFormat="1" ht="24" customHeight="1">
      <c r="A36" s="6"/>
      <c r="B36" s="19"/>
      <c r="C36" s="19" t="s">
        <v>49</v>
      </c>
      <c r="D36" s="29">
        <v>77.768469369433888</v>
      </c>
      <c r="E36" s="29">
        <v>76.99484677993398</v>
      </c>
      <c r="F36" s="29">
        <v>78.542091958933796</v>
      </c>
      <c r="G36" s="26"/>
      <c r="H36" s="26"/>
      <c r="I36" s="26"/>
      <c r="J36" s="27"/>
    </row>
    <row r="37" spans="1:10" s="8" customFormat="1" ht="15" customHeight="1">
      <c r="A37" s="6"/>
      <c r="B37" s="19" t="s">
        <v>50</v>
      </c>
      <c r="C37" s="19" t="s">
        <v>50</v>
      </c>
      <c r="D37" s="29">
        <v>78.022698594735587</v>
      </c>
      <c r="E37" s="29">
        <v>77.27628326850575</v>
      </c>
      <c r="F37" s="29">
        <v>78.769113920965424</v>
      </c>
      <c r="G37" s="26"/>
      <c r="H37" s="26"/>
      <c r="I37" s="26"/>
      <c r="J37" s="27"/>
    </row>
    <row r="38" spans="1:10" s="8" customFormat="1" ht="15" customHeight="1">
      <c r="A38" s="6"/>
      <c r="B38" s="19"/>
      <c r="C38" s="19" t="s">
        <v>51</v>
      </c>
      <c r="D38" s="29">
        <v>77.868659697091331</v>
      </c>
      <c r="E38" s="29">
        <v>77.106790533035706</v>
      </c>
      <c r="F38" s="29">
        <v>78.630528861146956</v>
      </c>
      <c r="G38" s="26"/>
      <c r="H38" s="26"/>
      <c r="I38" s="26"/>
      <c r="J38" s="27"/>
    </row>
    <row r="39" spans="1:10" s="8" customFormat="1" ht="15" customHeight="1">
      <c r="A39" s="6"/>
      <c r="B39" s="19"/>
      <c r="C39" s="19" t="s">
        <v>52</v>
      </c>
      <c r="D39" s="29">
        <v>77.840329128492513</v>
      </c>
      <c r="E39" s="29">
        <v>77.071225058782659</v>
      </c>
      <c r="F39" s="29">
        <v>78.609433198202368</v>
      </c>
      <c r="G39" s="26"/>
      <c r="H39" s="26"/>
      <c r="I39" s="26"/>
      <c r="J39" s="27"/>
    </row>
    <row r="40" spans="1:10" s="8" customFormat="1" ht="15" customHeight="1">
      <c r="A40" s="6"/>
      <c r="B40" s="19"/>
      <c r="C40" s="19" t="s">
        <v>53</v>
      </c>
      <c r="D40" s="29">
        <v>78.207021236598223</v>
      </c>
      <c r="E40" s="29">
        <v>77.43297799688078</v>
      </c>
      <c r="F40" s="29">
        <v>78.981064476315666</v>
      </c>
      <c r="G40" s="26"/>
      <c r="H40" s="26"/>
      <c r="I40" s="26"/>
      <c r="J40" s="27"/>
    </row>
    <row r="41" spans="1:10" s="8" customFormat="1" ht="24" customHeight="1">
      <c r="A41" s="6"/>
      <c r="C41" s="19" t="s">
        <v>54</v>
      </c>
      <c r="D41" s="29">
        <v>78.661742052658383</v>
      </c>
      <c r="E41" s="29">
        <v>77.86659664907657</v>
      </c>
      <c r="F41" s="29">
        <v>79.456887456240196</v>
      </c>
      <c r="G41" s="26"/>
      <c r="H41" s="26"/>
      <c r="I41" s="26"/>
      <c r="J41" s="27"/>
    </row>
    <row r="42" spans="1:10" s="8" customFormat="1" ht="15" customHeight="1">
      <c r="A42" s="6"/>
      <c r="B42" s="19"/>
      <c r="C42" s="19" t="s">
        <v>55</v>
      </c>
      <c r="D42" s="29">
        <v>79.043426775372524</v>
      </c>
      <c r="E42" s="29">
        <v>78.244375877263536</v>
      </c>
      <c r="F42" s="29">
        <v>79.842477673481511</v>
      </c>
      <c r="G42" s="26"/>
      <c r="H42" s="26"/>
      <c r="I42" s="26"/>
      <c r="J42" s="27"/>
    </row>
    <row r="43" spans="1:10" s="8" customFormat="1" ht="15" customHeight="1">
      <c r="A43" s="6"/>
      <c r="B43" s="19"/>
      <c r="C43" s="19" t="s">
        <v>141</v>
      </c>
      <c r="D43" s="29">
        <v>79.261005426685472</v>
      </c>
      <c r="E43" s="29">
        <v>78.46880345014516</v>
      </c>
      <c r="F43" s="29">
        <v>80.053207403225784</v>
      </c>
      <c r="G43" s="26"/>
      <c r="H43" s="26"/>
      <c r="I43" s="26"/>
      <c r="J43" s="27"/>
    </row>
    <row r="44" spans="1:10" s="8" customFormat="1" ht="15" customHeight="1">
      <c r="A44" s="6"/>
      <c r="B44" s="19" t="s">
        <v>164</v>
      </c>
      <c r="C44" s="19" t="s">
        <v>164</v>
      </c>
      <c r="D44" s="29">
        <v>79.642297816389828</v>
      </c>
      <c r="E44" s="29">
        <v>78.918602433741398</v>
      </c>
      <c r="F44" s="29">
        <v>80.365993199038257</v>
      </c>
      <c r="G44" s="26"/>
      <c r="H44" s="26"/>
      <c r="I44" s="26"/>
      <c r="J44" s="27"/>
    </row>
    <row r="45" spans="1:10" s="8" customFormat="1" ht="15" customHeight="1">
      <c r="A45" s="6"/>
      <c r="B45" s="19"/>
      <c r="C45" s="19" t="s">
        <v>165</v>
      </c>
      <c r="D45" s="29">
        <v>79.935335189728249</v>
      </c>
      <c r="E45" s="29">
        <v>79.241572536704794</v>
      </c>
      <c r="F45" s="29">
        <v>80.629097842751705</v>
      </c>
      <c r="G45" s="26"/>
      <c r="H45" s="26"/>
      <c r="I45" s="26"/>
      <c r="J45" s="27"/>
    </row>
    <row r="46" spans="1:10" s="8" customFormat="1" ht="15" customHeight="1">
      <c r="A46" s="6"/>
      <c r="B46" s="19"/>
      <c r="C46" s="134" t="s">
        <v>233</v>
      </c>
      <c r="D46" s="29">
        <v>80.696287282115904</v>
      </c>
      <c r="E46" s="29">
        <v>80.059555511144865</v>
      </c>
      <c r="F46" s="29">
        <v>81.333019053086943</v>
      </c>
      <c r="G46" s="26"/>
      <c r="H46" s="26"/>
      <c r="I46" s="26"/>
      <c r="J46" s="27"/>
    </row>
    <row r="47" spans="1:10" s="8" customFormat="1" ht="15" customHeight="1">
      <c r="A47" s="23"/>
      <c r="B47" s="24"/>
      <c r="C47" s="25"/>
      <c r="D47" s="26"/>
      <c r="E47" s="26"/>
      <c r="F47" s="26"/>
      <c r="G47" s="26"/>
      <c r="H47" s="26"/>
      <c r="I47" s="26"/>
      <c r="J47" s="27"/>
    </row>
    <row r="48" spans="1:10" s="8" customFormat="1" ht="24" customHeight="1">
      <c r="A48" s="28" t="s">
        <v>154</v>
      </c>
      <c r="B48" s="19"/>
      <c r="C48" s="19" t="s">
        <v>39</v>
      </c>
      <c r="D48" s="29">
        <v>75.866327064675133</v>
      </c>
      <c r="E48" s="29">
        <v>75.5</v>
      </c>
      <c r="F48" s="29">
        <v>76.2</v>
      </c>
      <c r="G48" s="26"/>
      <c r="H48" s="26"/>
      <c r="I48" s="26"/>
      <c r="J48" s="27"/>
    </row>
    <row r="49" spans="1:10" s="8" customFormat="1" ht="15" customHeight="1">
      <c r="A49" s="28"/>
      <c r="B49" s="19"/>
      <c r="C49" s="19" t="s">
        <v>40</v>
      </c>
      <c r="D49" s="29">
        <v>76.255613092790782</v>
      </c>
      <c r="E49" s="29">
        <v>75.900000000000006</v>
      </c>
      <c r="F49" s="29">
        <v>76.599999999999994</v>
      </c>
      <c r="G49" s="26"/>
      <c r="H49" s="26"/>
      <c r="I49" s="26"/>
      <c r="J49" s="27"/>
    </row>
    <row r="50" spans="1:10" s="8" customFormat="1" ht="15" customHeight="1">
      <c r="A50" s="28"/>
      <c r="B50" s="19"/>
      <c r="C50" s="19" t="s">
        <v>41</v>
      </c>
      <c r="D50" s="29">
        <v>76.093666991536566</v>
      </c>
      <c r="E50" s="29">
        <v>75.7</v>
      </c>
      <c r="F50" s="29">
        <v>76.5</v>
      </c>
      <c r="G50" s="26"/>
      <c r="H50" s="26"/>
      <c r="I50" s="26"/>
      <c r="J50" s="27"/>
    </row>
    <row r="51" spans="1:10" s="8" customFormat="1" ht="15" customHeight="1">
      <c r="A51" s="28"/>
      <c r="B51" s="19"/>
      <c r="C51" s="19" t="s">
        <v>42</v>
      </c>
      <c r="D51" s="29">
        <v>76.265532875539421</v>
      </c>
      <c r="E51" s="29">
        <v>75.900000000000006</v>
      </c>
      <c r="F51" s="29">
        <v>76.599999999999994</v>
      </c>
      <c r="G51" s="26"/>
      <c r="H51" s="26"/>
      <c r="I51" s="26"/>
      <c r="J51" s="27"/>
    </row>
    <row r="52" spans="1:10" s="8" customFormat="1" ht="15" customHeight="1">
      <c r="A52" s="28"/>
      <c r="B52" s="19" t="s">
        <v>43</v>
      </c>
      <c r="C52" s="19" t="s">
        <v>43</v>
      </c>
      <c r="D52" s="29">
        <v>76.221829068438012</v>
      </c>
      <c r="E52" s="29">
        <v>75.900000000000006</v>
      </c>
      <c r="F52" s="29">
        <v>76.599999999999994</v>
      </c>
      <c r="G52" s="26"/>
      <c r="H52" s="26"/>
      <c r="I52" s="26"/>
      <c r="J52" s="27"/>
    </row>
    <row r="53" spans="1:10" s="8" customFormat="1" ht="24" customHeight="1">
      <c r="A53" s="28"/>
      <c r="B53" s="19"/>
      <c r="C53" s="19" t="s">
        <v>44</v>
      </c>
      <c r="D53" s="29">
        <v>76.632028995706278</v>
      </c>
      <c r="E53" s="29">
        <v>76.3</v>
      </c>
      <c r="F53" s="29">
        <v>77</v>
      </c>
      <c r="G53" s="26"/>
      <c r="H53" s="26"/>
      <c r="I53" s="26"/>
      <c r="J53" s="27"/>
    </row>
    <row r="54" spans="1:10" s="8" customFormat="1" ht="15" customHeight="1">
      <c r="A54" s="28"/>
      <c r="B54" s="19"/>
      <c r="C54" s="19" t="s">
        <v>45</v>
      </c>
      <c r="D54" s="29">
        <v>77.027383347944976</v>
      </c>
      <c r="E54" s="29">
        <v>76.7</v>
      </c>
      <c r="F54" s="29">
        <v>77.400000000000006</v>
      </c>
      <c r="G54" s="26"/>
      <c r="H54" s="26"/>
      <c r="I54" s="26"/>
      <c r="J54" s="27"/>
    </row>
    <row r="55" spans="1:10" s="8" customFormat="1" ht="15" customHeight="1">
      <c r="A55" s="28"/>
      <c r="B55" s="19"/>
      <c r="C55" s="19" t="s">
        <v>46</v>
      </c>
      <c r="D55" s="29">
        <v>77.351999526929163</v>
      </c>
      <c r="E55" s="29">
        <v>77</v>
      </c>
      <c r="F55" s="29">
        <v>77.7</v>
      </c>
      <c r="G55" s="26"/>
      <c r="H55" s="26"/>
      <c r="I55" s="26"/>
      <c r="J55" s="27"/>
    </row>
    <row r="56" spans="1:10" s="8" customFormat="1" ht="15" customHeight="1">
      <c r="A56" s="28"/>
      <c r="B56" s="19"/>
      <c r="C56" s="19" t="s">
        <v>47</v>
      </c>
      <c r="D56" s="29">
        <v>77.541618754236268</v>
      </c>
      <c r="E56" s="29">
        <v>77.2</v>
      </c>
      <c r="F56" s="29">
        <v>77.900000000000006</v>
      </c>
      <c r="G56" s="26"/>
      <c r="H56" s="26"/>
      <c r="I56" s="26"/>
      <c r="J56" s="27"/>
    </row>
    <row r="57" spans="1:10" s="8" customFormat="1" ht="15" customHeight="1">
      <c r="A57" s="28"/>
      <c r="B57" s="19"/>
      <c r="C57" s="19" t="s">
        <v>48</v>
      </c>
      <c r="D57" s="29">
        <v>77.612480791474155</v>
      </c>
      <c r="E57" s="29">
        <v>77.255491569519862</v>
      </c>
      <c r="F57" s="29">
        <v>77.969470013428449</v>
      </c>
      <c r="G57" s="26"/>
      <c r="H57" s="26"/>
      <c r="I57" s="26"/>
      <c r="J57" s="27"/>
    </row>
    <row r="58" spans="1:10" s="8" customFormat="1" ht="24" customHeight="1">
      <c r="A58" s="28"/>
      <c r="B58" s="19"/>
      <c r="C58" s="19" t="s">
        <v>49</v>
      </c>
      <c r="D58" s="29">
        <v>77.366127962529049</v>
      </c>
      <c r="E58" s="29">
        <v>77.007264873325553</v>
      </c>
      <c r="F58" s="29">
        <v>77.724991051732545</v>
      </c>
      <c r="G58" s="26"/>
      <c r="H58" s="26"/>
      <c r="I58" s="26"/>
      <c r="J58" s="27"/>
    </row>
    <row r="59" spans="1:10" s="8" customFormat="1" ht="15" customHeight="1">
      <c r="A59" s="28"/>
      <c r="B59" s="19" t="s">
        <v>50</v>
      </c>
      <c r="C59" s="19" t="s">
        <v>50</v>
      </c>
      <c r="D59" s="29">
        <v>77.405604319184889</v>
      </c>
      <c r="E59" s="29">
        <v>77.048692224467928</v>
      </c>
      <c r="F59" s="29">
        <v>77.762516413901849</v>
      </c>
      <c r="G59" s="26"/>
      <c r="H59" s="26"/>
      <c r="I59" s="26"/>
      <c r="J59" s="27"/>
    </row>
    <row r="60" spans="1:10" s="8" customFormat="1" ht="15" customHeight="1">
      <c r="A60" s="28"/>
      <c r="B60" s="19"/>
      <c r="C60" s="19" t="s">
        <v>51</v>
      </c>
      <c r="D60" s="29">
        <v>77.611930237040397</v>
      </c>
      <c r="E60" s="29">
        <v>77.248841815650763</v>
      </c>
      <c r="F60" s="29">
        <v>77.975018658430031</v>
      </c>
      <c r="G60" s="26"/>
      <c r="H60" s="26"/>
      <c r="I60" s="26"/>
      <c r="J60" s="27"/>
    </row>
    <row r="61" spans="1:10" s="8" customFormat="1" ht="15" customHeight="1">
      <c r="A61" s="28"/>
      <c r="B61" s="19"/>
      <c r="C61" s="19" t="s">
        <v>52</v>
      </c>
      <c r="D61" s="29">
        <v>78.188191164582435</v>
      </c>
      <c r="E61" s="29">
        <v>77.835184615628293</v>
      </c>
      <c r="F61" s="29">
        <v>78.541197713536576</v>
      </c>
      <c r="G61" s="26"/>
      <c r="H61" s="26"/>
      <c r="I61" s="26"/>
      <c r="J61" s="27"/>
    </row>
    <row r="62" spans="1:10" s="8" customFormat="1" ht="15" customHeight="1">
      <c r="A62" s="28"/>
      <c r="B62" s="19"/>
      <c r="C62" s="19" t="s">
        <v>53</v>
      </c>
      <c r="D62" s="29">
        <v>78.38662759459676</v>
      </c>
      <c r="E62" s="29">
        <v>78.037587729939432</v>
      </c>
      <c r="F62" s="29">
        <v>78.735667459254088</v>
      </c>
      <c r="G62" s="26"/>
      <c r="H62" s="26"/>
      <c r="I62" s="26"/>
      <c r="J62" s="27"/>
    </row>
    <row r="63" spans="1:10" s="8" customFormat="1" ht="24" customHeight="1">
      <c r="A63" s="28"/>
      <c r="C63" s="19" t="s">
        <v>54</v>
      </c>
      <c r="D63" s="29">
        <v>78.438377954950923</v>
      </c>
      <c r="E63" s="29">
        <v>78.096676968687305</v>
      </c>
      <c r="F63" s="29">
        <v>78.780078941214541</v>
      </c>
      <c r="G63" s="26"/>
      <c r="H63" s="26"/>
      <c r="I63" s="26"/>
      <c r="J63" s="27"/>
    </row>
    <row r="64" spans="1:10" s="8" customFormat="1" ht="15" customHeight="1">
      <c r="A64" s="28"/>
      <c r="B64" s="19"/>
      <c r="C64" s="19" t="s">
        <v>55</v>
      </c>
      <c r="D64" s="29">
        <v>78.54125793762374</v>
      </c>
      <c r="E64" s="29">
        <v>78.202834059409909</v>
      </c>
      <c r="F64" s="29">
        <v>78.879681815837571</v>
      </c>
      <c r="G64" s="26"/>
      <c r="H64" s="26"/>
      <c r="I64" s="26"/>
      <c r="J64" s="27"/>
    </row>
    <row r="65" spans="1:15" s="8" customFormat="1" ht="15" customHeight="1">
      <c r="A65" s="28"/>
      <c r="B65" s="19"/>
      <c r="C65" s="19" t="s">
        <v>141</v>
      </c>
      <c r="D65" s="29">
        <v>78.749645059310126</v>
      </c>
      <c r="E65" s="29">
        <v>78.410561589717702</v>
      </c>
      <c r="F65" s="29">
        <v>79.08872852890255</v>
      </c>
      <c r="G65" s="26"/>
      <c r="H65" s="26"/>
      <c r="I65" s="26"/>
      <c r="J65" s="27"/>
    </row>
    <row r="66" spans="1:15" s="8" customFormat="1" ht="15" customHeight="1">
      <c r="A66" s="28"/>
      <c r="B66" s="19" t="s">
        <v>164</v>
      </c>
      <c r="C66" s="19" t="s">
        <v>164</v>
      </c>
      <c r="D66" s="29">
        <v>79.03543930285943</v>
      </c>
      <c r="E66" s="29">
        <v>78.698337694440966</v>
      </c>
      <c r="F66" s="29">
        <v>79.372540911277895</v>
      </c>
      <c r="G66" s="26"/>
      <c r="H66" s="26"/>
      <c r="I66" s="26"/>
      <c r="J66" s="27"/>
    </row>
    <row r="67" spans="1:15" s="8" customFormat="1" ht="15" customHeight="1">
      <c r="A67" s="28"/>
      <c r="B67" s="19"/>
      <c r="C67" s="19" t="s">
        <v>165</v>
      </c>
      <c r="D67" s="29">
        <v>79.112005997542227</v>
      </c>
      <c r="E67" s="29">
        <v>78.774668853517497</v>
      </c>
      <c r="F67" s="29">
        <v>79.449343141566956</v>
      </c>
      <c r="G67" s="26"/>
      <c r="H67" s="26"/>
      <c r="I67" s="26"/>
      <c r="J67" s="27"/>
    </row>
    <row r="68" spans="1:15" s="8" customFormat="1" ht="15" customHeight="1">
      <c r="A68" s="28"/>
      <c r="B68" s="19"/>
      <c r="C68" s="134" t="s">
        <v>233</v>
      </c>
      <c r="D68" s="29">
        <v>79.400564940941223</v>
      </c>
      <c r="E68" s="29">
        <v>79.068804351237446</v>
      </c>
      <c r="F68" s="29">
        <v>79.732325530644999</v>
      </c>
      <c r="G68" s="26"/>
      <c r="H68" s="26"/>
      <c r="I68" s="26"/>
      <c r="J68" s="27"/>
    </row>
    <row r="69" spans="1:15" s="8" customFormat="1" ht="15" customHeight="1">
      <c r="A69" s="23"/>
      <c r="B69" s="24"/>
      <c r="C69" s="25"/>
      <c r="D69" s="26"/>
      <c r="E69" s="26"/>
      <c r="F69" s="26"/>
      <c r="G69" s="26"/>
      <c r="H69" s="26"/>
      <c r="I69" s="26"/>
      <c r="J69" s="27"/>
    </row>
    <row r="70" spans="1:15" s="8" customFormat="1" ht="24" customHeight="1">
      <c r="A70" s="28" t="s">
        <v>106</v>
      </c>
      <c r="B70" s="19"/>
      <c r="C70" s="19" t="s">
        <v>39</v>
      </c>
      <c r="D70" s="29">
        <v>76.514927527082961</v>
      </c>
      <c r="E70" s="29">
        <v>75.900000000000006</v>
      </c>
      <c r="F70" s="29">
        <v>77.099999999999994</v>
      </c>
      <c r="G70" s="26"/>
      <c r="H70" s="26"/>
      <c r="I70" s="26"/>
      <c r="J70" s="5"/>
      <c r="K70" s="5"/>
      <c r="L70" s="5"/>
      <c r="M70" s="5"/>
      <c r="N70" s="5"/>
      <c r="O70" s="5"/>
    </row>
    <row r="71" spans="1:15" s="8" customFormat="1" ht="15" customHeight="1">
      <c r="A71" s="28"/>
      <c r="B71" s="19"/>
      <c r="C71" s="19" t="s">
        <v>40</v>
      </c>
      <c r="D71" s="29">
        <v>76.942188764819718</v>
      </c>
      <c r="E71" s="29">
        <v>76.400000000000006</v>
      </c>
      <c r="F71" s="29">
        <v>77.5</v>
      </c>
      <c r="G71" s="26"/>
      <c r="H71" s="26"/>
      <c r="I71" s="26"/>
      <c r="J71" s="5"/>
      <c r="K71" s="5"/>
      <c r="L71" s="5"/>
      <c r="M71" s="5"/>
      <c r="N71" s="5"/>
      <c r="O71" s="5"/>
    </row>
    <row r="72" spans="1:15" s="8" customFormat="1" ht="15" customHeight="1">
      <c r="A72" s="28"/>
      <c r="B72" s="19"/>
      <c r="C72" s="19" t="s">
        <v>41</v>
      </c>
      <c r="D72" s="29">
        <v>76.935043862384532</v>
      </c>
      <c r="E72" s="29">
        <v>76.400000000000006</v>
      </c>
      <c r="F72" s="29">
        <v>77.5</v>
      </c>
      <c r="G72" s="26"/>
      <c r="H72" s="26"/>
      <c r="I72" s="26"/>
      <c r="J72" s="5"/>
      <c r="K72" s="5"/>
      <c r="L72" s="5"/>
      <c r="M72" s="5"/>
      <c r="N72" s="5"/>
      <c r="O72" s="5"/>
    </row>
    <row r="73" spans="1:15" s="8" customFormat="1" ht="15" customHeight="1">
      <c r="A73" s="28"/>
      <c r="B73" s="19"/>
      <c r="C73" s="19" t="s">
        <v>42</v>
      </c>
      <c r="D73" s="29">
        <v>77.782521172750251</v>
      </c>
      <c r="E73" s="29">
        <v>77.3</v>
      </c>
      <c r="F73" s="29">
        <v>78.3</v>
      </c>
      <c r="G73" s="26"/>
      <c r="H73" s="26"/>
      <c r="I73" s="26"/>
      <c r="J73" s="5"/>
      <c r="K73" s="5"/>
      <c r="L73" s="5"/>
      <c r="M73" s="5"/>
      <c r="N73" s="5"/>
      <c r="O73" s="5"/>
    </row>
    <row r="74" spans="1:15" s="8" customFormat="1" ht="15" customHeight="1">
      <c r="A74" s="28"/>
      <c r="B74" s="19" t="s">
        <v>43</v>
      </c>
      <c r="C74" s="19" t="s">
        <v>43</v>
      </c>
      <c r="D74" s="29">
        <v>77.752162856152694</v>
      </c>
      <c r="E74" s="29">
        <v>77.2</v>
      </c>
      <c r="F74" s="29">
        <v>78.3</v>
      </c>
      <c r="G74" s="26"/>
      <c r="H74" s="26"/>
      <c r="I74" s="26"/>
      <c r="J74" s="5"/>
      <c r="K74" s="5"/>
      <c r="L74" s="5"/>
      <c r="M74" s="5"/>
      <c r="N74" s="5"/>
      <c r="O74" s="5"/>
    </row>
    <row r="75" spans="1:15" s="8" customFormat="1" ht="24" customHeight="1">
      <c r="A75" s="28"/>
      <c r="B75" s="19"/>
      <c r="C75" s="19" t="s">
        <v>44</v>
      </c>
      <c r="D75" s="29">
        <v>78.164510461873974</v>
      </c>
      <c r="E75" s="29">
        <v>77.599999999999994</v>
      </c>
      <c r="F75" s="29">
        <v>78.7</v>
      </c>
      <c r="G75" s="26"/>
      <c r="H75" s="26"/>
      <c r="I75" s="26"/>
      <c r="J75" s="5"/>
      <c r="K75" s="5"/>
      <c r="L75" s="5"/>
      <c r="M75" s="5"/>
      <c r="N75" s="5"/>
      <c r="O75" s="5"/>
    </row>
    <row r="76" spans="1:15" s="8" customFormat="1" ht="15" customHeight="1">
      <c r="A76" s="28"/>
      <c r="B76" s="19"/>
      <c r="C76" s="19" t="s">
        <v>45</v>
      </c>
      <c r="D76" s="29">
        <v>77.828768007693824</v>
      </c>
      <c r="E76" s="29">
        <v>77.3</v>
      </c>
      <c r="F76" s="29">
        <v>78.400000000000006</v>
      </c>
      <c r="G76" s="26"/>
      <c r="H76" s="26"/>
      <c r="I76" s="26"/>
      <c r="J76" s="5"/>
      <c r="K76" s="5"/>
      <c r="L76" s="5"/>
      <c r="M76" s="5"/>
      <c r="N76" s="5"/>
      <c r="O76" s="5"/>
    </row>
    <row r="77" spans="1:15" s="8" customFormat="1" ht="15" customHeight="1">
      <c r="A77" s="28"/>
      <c r="B77" s="19"/>
      <c r="C77" s="19" t="s">
        <v>46</v>
      </c>
      <c r="D77" s="29">
        <v>78.051487137471497</v>
      </c>
      <c r="E77" s="29">
        <v>77.5</v>
      </c>
      <c r="F77" s="29">
        <v>78.599999999999994</v>
      </c>
      <c r="G77" s="26"/>
      <c r="H77" s="26"/>
      <c r="I77" s="26"/>
      <c r="J77" s="5"/>
      <c r="K77" s="5"/>
      <c r="L77" s="5"/>
      <c r="M77" s="5"/>
      <c r="N77" s="5"/>
      <c r="O77" s="5"/>
    </row>
    <row r="78" spans="1:15" s="8" customFormat="1" ht="15" customHeight="1">
      <c r="A78" s="28"/>
      <c r="B78" s="19"/>
      <c r="C78" s="19" t="s">
        <v>47</v>
      </c>
      <c r="D78" s="29">
        <v>77.723535869023308</v>
      </c>
      <c r="E78" s="29">
        <v>77.2</v>
      </c>
      <c r="F78" s="29">
        <v>78.3</v>
      </c>
      <c r="G78" s="26"/>
      <c r="H78" s="26"/>
      <c r="I78" s="26"/>
      <c r="J78" s="5"/>
      <c r="K78" s="5"/>
      <c r="L78" s="5"/>
      <c r="M78" s="5"/>
      <c r="N78" s="5"/>
      <c r="O78" s="5"/>
    </row>
    <row r="79" spans="1:15" s="8" customFormat="1" ht="15" customHeight="1">
      <c r="A79" s="28"/>
      <c r="B79" s="19"/>
      <c r="C79" s="19" t="s">
        <v>48</v>
      </c>
      <c r="D79" s="29">
        <v>78.284543617801177</v>
      </c>
      <c r="E79" s="29">
        <v>77.719210249555644</v>
      </c>
      <c r="F79" s="29">
        <v>78.849876986046709</v>
      </c>
      <c r="G79" s="26"/>
      <c r="H79" s="26"/>
      <c r="I79" s="26"/>
      <c r="J79" s="5"/>
      <c r="K79" s="5"/>
      <c r="L79" s="5"/>
      <c r="M79" s="5"/>
      <c r="N79" s="5"/>
      <c r="O79" s="5"/>
    </row>
    <row r="80" spans="1:15" s="8" customFormat="1" ht="24" customHeight="1">
      <c r="A80" s="28"/>
      <c r="B80" s="19"/>
      <c r="C80" s="19" t="s">
        <v>49</v>
      </c>
      <c r="D80" s="29">
        <v>78.470401647953707</v>
      </c>
      <c r="E80" s="29">
        <v>77.901930089436306</v>
      </c>
      <c r="F80" s="29">
        <v>79.038873206471109</v>
      </c>
      <c r="G80" s="26"/>
      <c r="H80" s="26"/>
      <c r="I80" s="26"/>
      <c r="J80" s="5"/>
      <c r="K80" s="5"/>
      <c r="L80" s="5"/>
      <c r="M80" s="5"/>
      <c r="N80" s="5"/>
      <c r="O80" s="5"/>
    </row>
    <row r="81" spans="1:16" s="8" customFormat="1" ht="15" customHeight="1">
      <c r="A81" s="28"/>
      <c r="B81" s="19" t="s">
        <v>50</v>
      </c>
      <c r="C81" s="19" t="s">
        <v>50</v>
      </c>
      <c r="D81" s="29">
        <v>79.052763328547101</v>
      </c>
      <c r="E81" s="29">
        <v>78.533795061460594</v>
      </c>
      <c r="F81" s="29">
        <v>79.571731595633608</v>
      </c>
      <c r="G81" s="26"/>
      <c r="H81" s="26"/>
      <c r="I81" s="26"/>
      <c r="J81" s="5"/>
      <c r="K81" s="5"/>
      <c r="L81" s="5"/>
      <c r="M81" s="5"/>
      <c r="N81" s="5"/>
      <c r="O81" s="5"/>
    </row>
    <row r="82" spans="1:16" s="8" customFormat="1" ht="15" customHeight="1">
      <c r="A82" s="28"/>
      <c r="B82" s="19"/>
      <c r="C82" s="19" t="s">
        <v>51</v>
      </c>
      <c r="D82" s="29">
        <v>78.879990906315498</v>
      </c>
      <c r="E82" s="29">
        <v>78.331189707918654</v>
      </c>
      <c r="F82" s="29">
        <v>79.428792104712343</v>
      </c>
      <c r="G82" s="26"/>
      <c r="H82" s="26"/>
      <c r="I82" s="26"/>
      <c r="J82" s="5"/>
      <c r="K82" s="5"/>
      <c r="L82" s="5"/>
      <c r="M82" s="5"/>
      <c r="N82" s="5"/>
      <c r="O82" s="5"/>
    </row>
    <row r="83" spans="1:16" s="8" customFormat="1" ht="15" customHeight="1">
      <c r="A83" s="28"/>
      <c r="B83" s="19"/>
      <c r="C83" s="19" t="s">
        <v>52</v>
      </c>
      <c r="D83" s="29">
        <v>78.989352756824871</v>
      </c>
      <c r="E83" s="29">
        <v>78.437577145677167</v>
      </c>
      <c r="F83" s="29">
        <v>79.541128367972576</v>
      </c>
      <c r="G83" s="26"/>
      <c r="H83" s="26"/>
      <c r="I83" s="26"/>
      <c r="J83" s="5"/>
      <c r="K83" s="5"/>
      <c r="L83" s="5"/>
      <c r="M83" s="5"/>
      <c r="N83" s="5"/>
      <c r="O83" s="5"/>
    </row>
    <row r="84" spans="1:16" s="8" customFormat="1" ht="15" customHeight="1">
      <c r="A84" s="28"/>
      <c r="B84" s="19"/>
      <c r="C84" s="19" t="s">
        <v>53</v>
      </c>
      <c r="D84" s="29">
        <v>79.074304339607409</v>
      </c>
      <c r="E84" s="29">
        <v>78.513268482090822</v>
      </c>
      <c r="F84" s="29">
        <v>79.635340197123995</v>
      </c>
      <c r="G84" s="26"/>
      <c r="H84" s="26"/>
      <c r="I84" s="26"/>
      <c r="J84" s="5"/>
      <c r="K84" s="5"/>
      <c r="L84" s="5"/>
      <c r="M84" s="5"/>
      <c r="N84" s="5"/>
      <c r="O84" s="5"/>
    </row>
    <row r="85" spans="1:16" s="8" customFormat="1" ht="24" customHeight="1">
      <c r="A85" s="28"/>
      <c r="C85" s="19" t="s">
        <v>54</v>
      </c>
      <c r="D85" s="29">
        <v>79.079682687459325</v>
      </c>
      <c r="E85" s="29">
        <v>78.529781398648609</v>
      </c>
      <c r="F85" s="29">
        <v>79.629583976270041</v>
      </c>
      <c r="G85" s="26"/>
      <c r="H85" s="26"/>
      <c r="I85" s="26"/>
      <c r="J85" s="5"/>
      <c r="K85" s="5"/>
      <c r="L85" s="5"/>
      <c r="M85" s="5"/>
      <c r="N85" s="5"/>
      <c r="O85" s="5"/>
    </row>
    <row r="86" spans="1:16" s="8" customFormat="1" ht="15" customHeight="1">
      <c r="A86" s="28"/>
      <c r="B86" s="19"/>
      <c r="C86" s="19" t="s">
        <v>55</v>
      </c>
      <c r="D86" s="29">
        <v>79.24857698946785</v>
      </c>
      <c r="E86" s="29">
        <v>78.701741485381092</v>
      </c>
      <c r="F86" s="29">
        <v>79.795412493554608</v>
      </c>
      <c r="G86" s="26"/>
      <c r="H86" s="26"/>
      <c r="I86" s="26"/>
      <c r="J86" s="5"/>
      <c r="K86" s="5"/>
      <c r="L86" s="5"/>
      <c r="M86" s="5"/>
      <c r="N86" s="5"/>
      <c r="O86" s="5"/>
    </row>
    <row r="87" spans="1:16" s="8" customFormat="1" ht="15" customHeight="1">
      <c r="A87" s="28"/>
      <c r="B87" s="19"/>
      <c r="C87" s="19" t="s">
        <v>141</v>
      </c>
      <c r="D87" s="29">
        <v>79.613181295003116</v>
      </c>
      <c r="E87" s="29">
        <v>79.067419876347088</v>
      </c>
      <c r="F87" s="29">
        <v>80.158942713659144</v>
      </c>
      <c r="G87" s="26"/>
      <c r="H87" s="26"/>
      <c r="I87" s="26"/>
      <c r="J87" s="5"/>
      <c r="K87" s="5"/>
      <c r="L87" s="5"/>
      <c r="M87" s="5"/>
      <c r="N87" s="5"/>
      <c r="O87" s="5"/>
    </row>
    <row r="88" spans="1:16" s="8" customFormat="1" ht="15" customHeight="1">
      <c r="A88" s="28"/>
      <c r="B88" s="19" t="s">
        <v>164</v>
      </c>
      <c r="C88" s="19" t="s">
        <v>164</v>
      </c>
      <c r="D88" s="29">
        <v>80.32395710326486</v>
      </c>
      <c r="E88" s="29">
        <v>79.792313673152066</v>
      </c>
      <c r="F88" s="29">
        <v>80.855600533377654</v>
      </c>
      <c r="G88" s="26"/>
      <c r="H88" s="26"/>
      <c r="I88" s="26"/>
      <c r="J88" s="5"/>
      <c r="K88" s="5"/>
      <c r="L88" s="5"/>
      <c r="M88" s="5"/>
      <c r="N88" s="5"/>
      <c r="O88" s="5"/>
    </row>
    <row r="89" spans="1:16" s="8" customFormat="1" ht="15" customHeight="1">
      <c r="A89" s="28"/>
      <c r="B89" s="19"/>
      <c r="C89" s="19" t="s">
        <v>165</v>
      </c>
      <c r="D89" s="29">
        <v>80.715957511505565</v>
      </c>
      <c r="E89" s="29">
        <v>80.207735744347985</v>
      </c>
      <c r="F89" s="29">
        <v>81.224179278663144</v>
      </c>
      <c r="G89" s="26"/>
      <c r="H89" s="26"/>
      <c r="I89" s="26"/>
      <c r="J89" s="5"/>
      <c r="K89" s="5"/>
      <c r="L89" s="5"/>
      <c r="M89" s="5"/>
      <c r="N89" s="5"/>
      <c r="O89" s="5"/>
    </row>
    <row r="90" spans="1:16" s="8" customFormat="1" ht="15" customHeight="1">
      <c r="A90" s="28"/>
      <c r="B90" s="19"/>
      <c r="C90" s="134" t="s">
        <v>233</v>
      </c>
      <c r="D90" s="29">
        <v>80.953969893449056</v>
      </c>
      <c r="E90" s="29">
        <v>80.453717707829952</v>
      </c>
      <c r="F90" s="29">
        <v>81.45422207906816</v>
      </c>
      <c r="G90" s="26"/>
      <c r="H90" s="26"/>
      <c r="I90" s="26"/>
      <c r="J90" s="5"/>
      <c r="K90" s="5"/>
      <c r="L90" s="5"/>
      <c r="M90" s="5"/>
      <c r="N90" s="5"/>
      <c r="O90" s="5"/>
    </row>
    <row r="91" spans="1:16" s="8" customFormat="1" ht="15" customHeight="1">
      <c r="A91" s="23"/>
      <c r="B91" s="24"/>
      <c r="C91" s="25"/>
      <c r="D91" s="26"/>
      <c r="E91" s="26"/>
      <c r="F91" s="26"/>
      <c r="G91" s="26"/>
      <c r="H91" s="26"/>
      <c r="I91" s="26"/>
      <c r="J91" s="27"/>
    </row>
    <row r="92" spans="1:16" s="8" customFormat="1" ht="24" customHeight="1">
      <c r="A92" s="6" t="s">
        <v>93</v>
      </c>
      <c r="B92" s="19"/>
      <c r="C92" s="19" t="s">
        <v>39</v>
      </c>
      <c r="D92" s="30">
        <v>76.749842929811308</v>
      </c>
      <c r="E92" s="30">
        <v>76.2</v>
      </c>
      <c r="F92" s="30">
        <v>77.3</v>
      </c>
      <c r="G92" s="26"/>
      <c r="H92" s="26"/>
      <c r="I92" s="26"/>
      <c r="J92" s="27"/>
      <c r="K92" s="5"/>
      <c r="L92" s="5"/>
      <c r="M92" s="5"/>
      <c r="N92" s="5"/>
      <c r="O92" s="5"/>
      <c r="P92" s="5"/>
    </row>
    <row r="93" spans="1:16" s="8" customFormat="1" ht="15" customHeight="1">
      <c r="A93" s="28"/>
      <c r="B93" s="19"/>
      <c r="C93" s="19" t="s">
        <v>40</v>
      </c>
      <c r="D93" s="30">
        <v>76.964709449839717</v>
      </c>
      <c r="E93" s="30">
        <v>76.400000000000006</v>
      </c>
      <c r="F93" s="30">
        <v>77.5</v>
      </c>
      <c r="G93" s="26"/>
      <c r="H93" s="26"/>
      <c r="I93" s="26"/>
      <c r="J93" s="27"/>
      <c r="K93" s="5"/>
      <c r="L93" s="5"/>
      <c r="M93" s="5"/>
      <c r="N93" s="5"/>
      <c r="O93" s="5"/>
      <c r="P93" s="5"/>
    </row>
    <row r="94" spans="1:16" s="8" customFormat="1" ht="15" customHeight="1">
      <c r="A94" s="28"/>
      <c r="B94" s="19"/>
      <c r="C94" s="19" t="s">
        <v>41</v>
      </c>
      <c r="D94" s="30">
        <v>77.268570354566222</v>
      </c>
      <c r="E94" s="30">
        <v>76.7</v>
      </c>
      <c r="F94" s="30">
        <v>77.8</v>
      </c>
      <c r="G94" s="26"/>
      <c r="H94" s="26"/>
      <c r="I94" s="26"/>
      <c r="J94" s="27"/>
      <c r="K94" s="5"/>
      <c r="L94" s="5"/>
      <c r="M94" s="5"/>
      <c r="N94" s="5"/>
      <c r="O94" s="5"/>
      <c r="P94" s="5"/>
    </row>
    <row r="95" spans="1:16" s="8" customFormat="1" ht="15" customHeight="1">
      <c r="A95" s="28"/>
      <c r="B95" s="19"/>
      <c r="C95" s="19" t="s">
        <v>42</v>
      </c>
      <c r="D95" s="30">
        <v>77.505158310226804</v>
      </c>
      <c r="E95" s="30">
        <v>77</v>
      </c>
      <c r="F95" s="30">
        <v>78.099999999999994</v>
      </c>
      <c r="G95" s="26"/>
      <c r="H95" s="26"/>
      <c r="I95" s="26"/>
      <c r="J95" s="27"/>
      <c r="K95" s="5"/>
      <c r="L95" s="5"/>
      <c r="M95" s="5"/>
      <c r="N95" s="5"/>
      <c r="O95" s="5"/>
      <c r="P95" s="5"/>
    </row>
    <row r="96" spans="1:16" s="8" customFormat="1" ht="15" customHeight="1">
      <c r="A96" s="28"/>
      <c r="B96" s="19" t="s">
        <v>43</v>
      </c>
      <c r="C96" s="19" t="s">
        <v>43</v>
      </c>
      <c r="D96" s="30">
        <v>77.388490057763732</v>
      </c>
      <c r="E96" s="30">
        <v>76.8</v>
      </c>
      <c r="F96" s="30">
        <v>77.900000000000006</v>
      </c>
      <c r="G96" s="26"/>
      <c r="H96" s="26"/>
      <c r="I96" s="26"/>
      <c r="J96" s="27"/>
      <c r="K96" s="5"/>
      <c r="L96" s="5"/>
      <c r="M96" s="5"/>
      <c r="N96" s="5"/>
      <c r="O96" s="5"/>
      <c r="P96" s="5"/>
    </row>
    <row r="97" spans="1:16" s="8" customFormat="1" ht="24" customHeight="1">
      <c r="A97" s="28"/>
      <c r="B97" s="19"/>
      <c r="C97" s="19" t="s">
        <v>44</v>
      </c>
      <c r="D97" s="30">
        <v>77.320279116772085</v>
      </c>
      <c r="E97" s="30">
        <v>76.8</v>
      </c>
      <c r="F97" s="30">
        <v>77.900000000000006</v>
      </c>
      <c r="G97" s="26"/>
      <c r="H97" s="26"/>
      <c r="I97" s="26"/>
      <c r="J97" s="27"/>
      <c r="K97" s="5"/>
      <c r="L97" s="5"/>
      <c r="M97" s="5"/>
      <c r="N97" s="5"/>
      <c r="O97" s="5"/>
      <c r="P97" s="5"/>
    </row>
    <row r="98" spans="1:16" s="8" customFormat="1" ht="15" customHeight="1">
      <c r="A98" s="28"/>
      <c r="B98" s="19"/>
      <c r="C98" s="19" t="s">
        <v>45</v>
      </c>
      <c r="D98" s="30">
        <v>76.803027129638039</v>
      </c>
      <c r="E98" s="30">
        <v>76.2</v>
      </c>
      <c r="F98" s="30">
        <v>77.400000000000006</v>
      </c>
      <c r="G98" s="26"/>
      <c r="H98" s="26"/>
      <c r="I98" s="26"/>
      <c r="J98" s="27"/>
      <c r="K98" s="5"/>
      <c r="L98" s="5"/>
      <c r="M98" s="5"/>
      <c r="N98" s="5"/>
      <c r="O98" s="5"/>
      <c r="P98" s="5"/>
    </row>
    <row r="99" spans="1:16" s="8" customFormat="1" ht="15" customHeight="1">
      <c r="A99" s="28"/>
      <c r="B99" s="19"/>
      <c r="C99" s="19" t="s">
        <v>46</v>
      </c>
      <c r="D99" s="30">
        <v>76.879011721704941</v>
      </c>
      <c r="E99" s="30">
        <v>76.3</v>
      </c>
      <c r="F99" s="30">
        <v>77.5</v>
      </c>
      <c r="G99" s="26"/>
      <c r="H99" s="26"/>
      <c r="I99" s="26"/>
      <c r="J99" s="27"/>
      <c r="K99" s="5"/>
      <c r="L99" s="5"/>
      <c r="M99" s="5"/>
      <c r="N99" s="5"/>
      <c r="O99" s="5"/>
      <c r="P99" s="5"/>
    </row>
    <row r="100" spans="1:16" s="8" customFormat="1" ht="15" customHeight="1">
      <c r="A100" s="28"/>
      <c r="B100" s="19"/>
      <c r="C100" s="19" t="s">
        <v>47</v>
      </c>
      <c r="D100" s="30">
        <v>76.666253078119013</v>
      </c>
      <c r="E100" s="30">
        <v>76.099999999999994</v>
      </c>
      <c r="F100" s="30">
        <v>77.3</v>
      </c>
      <c r="G100" s="26"/>
      <c r="H100" s="26"/>
      <c r="I100" s="26"/>
      <c r="J100" s="27"/>
      <c r="K100" s="5"/>
      <c r="L100" s="5"/>
      <c r="M100" s="5"/>
      <c r="N100" s="5"/>
      <c r="O100" s="5"/>
      <c r="P100" s="5"/>
    </row>
    <row r="101" spans="1:16" s="8" customFormat="1" ht="15" customHeight="1">
      <c r="A101" s="28"/>
      <c r="B101" s="19"/>
      <c r="C101" s="19" t="s">
        <v>48</v>
      </c>
      <c r="D101" s="30">
        <v>77.517093198583538</v>
      </c>
      <c r="E101" s="30">
        <v>76.928032097069675</v>
      </c>
      <c r="F101" s="30">
        <v>78.106154300097401</v>
      </c>
      <c r="G101" s="26"/>
      <c r="H101" s="26"/>
      <c r="I101" s="26"/>
      <c r="J101" s="27"/>
      <c r="K101" s="5"/>
      <c r="L101" s="5"/>
      <c r="M101" s="5"/>
      <c r="N101" s="5"/>
      <c r="O101" s="5"/>
      <c r="P101" s="5"/>
    </row>
    <row r="102" spans="1:16" s="8" customFormat="1" ht="24" customHeight="1">
      <c r="A102" s="28"/>
      <c r="B102" s="19"/>
      <c r="C102" s="19" t="s">
        <v>49</v>
      </c>
      <c r="D102" s="30">
        <v>77.9327641796515</v>
      </c>
      <c r="E102" s="30">
        <v>77.386291308565347</v>
      </c>
      <c r="F102" s="30">
        <v>78.479237050737652</v>
      </c>
      <c r="G102" s="26"/>
      <c r="H102" s="26"/>
      <c r="I102" s="26"/>
      <c r="J102" s="27"/>
      <c r="K102" s="5"/>
      <c r="L102" s="5"/>
      <c r="M102" s="5"/>
      <c r="N102" s="5"/>
      <c r="O102" s="5"/>
      <c r="P102" s="5"/>
    </row>
    <row r="103" spans="1:16" s="8" customFormat="1" ht="15" customHeight="1">
      <c r="A103" s="28"/>
      <c r="B103" s="19" t="s">
        <v>50</v>
      </c>
      <c r="C103" s="19" t="s">
        <v>50</v>
      </c>
      <c r="D103" s="30">
        <v>78.395222496154389</v>
      </c>
      <c r="E103" s="30">
        <v>77.876044068582942</v>
      </c>
      <c r="F103" s="30">
        <v>78.914400923725836</v>
      </c>
      <c r="G103" s="26"/>
      <c r="H103" s="26"/>
      <c r="I103" s="26"/>
      <c r="J103" s="27"/>
      <c r="K103" s="5"/>
      <c r="L103" s="5"/>
      <c r="M103" s="5"/>
      <c r="N103" s="5"/>
      <c r="O103" s="5"/>
      <c r="P103" s="5"/>
    </row>
    <row r="104" spans="1:16" s="8" customFormat="1" ht="15" customHeight="1">
      <c r="A104" s="28"/>
      <c r="B104" s="19"/>
      <c r="C104" s="19" t="s">
        <v>51</v>
      </c>
      <c r="D104" s="30">
        <v>77.934702933680342</v>
      </c>
      <c r="E104" s="30">
        <v>77.376487468532943</v>
      </c>
      <c r="F104" s="30">
        <v>78.49291839882774</v>
      </c>
      <c r="G104" s="26"/>
      <c r="H104" s="26"/>
      <c r="I104" s="26"/>
      <c r="J104" s="27"/>
      <c r="K104" s="5"/>
      <c r="L104" s="5"/>
      <c r="M104" s="5"/>
      <c r="N104" s="5"/>
      <c r="O104" s="5"/>
      <c r="P104" s="5"/>
    </row>
    <row r="105" spans="1:16" s="8" customFormat="1" ht="15" customHeight="1">
      <c r="A105" s="28"/>
      <c r="B105" s="19"/>
      <c r="C105" s="19" t="s">
        <v>52</v>
      </c>
      <c r="D105" s="30">
        <v>78.149715900584297</v>
      </c>
      <c r="E105" s="30">
        <v>77.556602745451556</v>
      </c>
      <c r="F105" s="30">
        <v>78.742829055717039</v>
      </c>
      <c r="G105" s="26"/>
      <c r="H105" s="26"/>
      <c r="I105" s="26"/>
      <c r="J105" s="27"/>
      <c r="K105" s="5"/>
      <c r="L105" s="5"/>
      <c r="M105" s="5"/>
      <c r="N105" s="5"/>
      <c r="O105" s="5"/>
      <c r="P105" s="5"/>
    </row>
    <row r="106" spans="1:16" s="8" customFormat="1" ht="15" customHeight="1">
      <c r="A106" s="28"/>
      <c r="B106" s="19"/>
      <c r="C106" s="19" t="s">
        <v>53</v>
      </c>
      <c r="D106" s="30">
        <v>77.883642997881154</v>
      </c>
      <c r="E106" s="30">
        <v>77.257534037525389</v>
      </c>
      <c r="F106" s="30">
        <v>78.509751958236919</v>
      </c>
      <c r="G106" s="26"/>
      <c r="H106" s="26"/>
      <c r="I106" s="26"/>
      <c r="J106" s="27"/>
      <c r="K106" s="5"/>
      <c r="L106" s="5"/>
      <c r="M106" s="5"/>
      <c r="N106" s="5"/>
      <c r="O106" s="5"/>
      <c r="P106" s="5"/>
    </row>
    <row r="107" spans="1:16" s="8" customFormat="1" ht="24" customHeight="1">
      <c r="A107" s="28"/>
      <c r="C107" s="19" t="s">
        <v>54</v>
      </c>
      <c r="D107" s="30">
        <v>78.425051599048828</v>
      </c>
      <c r="E107" s="30">
        <v>77.812083993027116</v>
      </c>
      <c r="F107" s="30">
        <v>79.03801920507054</v>
      </c>
      <c r="G107" s="26"/>
      <c r="H107" s="26"/>
      <c r="I107" s="26"/>
      <c r="J107" s="27"/>
      <c r="K107" s="5"/>
      <c r="L107" s="5"/>
      <c r="M107" s="5"/>
      <c r="N107" s="5"/>
      <c r="O107" s="5"/>
      <c r="P107" s="5"/>
    </row>
    <row r="108" spans="1:16" s="8" customFormat="1" ht="15" customHeight="1">
      <c r="A108" s="28"/>
      <c r="B108" s="19"/>
      <c r="C108" s="19" t="s">
        <v>55</v>
      </c>
      <c r="D108" s="30">
        <v>78.709091840777944</v>
      </c>
      <c r="E108" s="30">
        <v>78.096320457991268</v>
      </c>
      <c r="F108" s="30">
        <v>79.32186322356462</v>
      </c>
      <c r="G108" s="26"/>
      <c r="H108" s="26"/>
      <c r="I108" s="26"/>
      <c r="J108" s="27"/>
      <c r="K108" s="5"/>
      <c r="L108" s="5"/>
      <c r="M108" s="5"/>
      <c r="N108" s="5"/>
      <c r="O108" s="5"/>
      <c r="P108" s="5"/>
    </row>
    <row r="109" spans="1:16" s="8" customFormat="1" ht="15" customHeight="1">
      <c r="A109" s="28"/>
      <c r="B109" s="19"/>
      <c r="C109" s="19" t="s">
        <v>141</v>
      </c>
      <c r="D109" s="30">
        <v>79.499503927252931</v>
      </c>
      <c r="E109" s="30">
        <v>78.919149927777369</v>
      </c>
      <c r="F109" s="30">
        <v>80.079857926728494</v>
      </c>
      <c r="G109" s="26"/>
      <c r="H109" s="26"/>
      <c r="I109" s="26"/>
      <c r="J109" s="27"/>
      <c r="K109" s="5"/>
      <c r="L109" s="5"/>
      <c r="M109" s="5"/>
      <c r="N109" s="5"/>
      <c r="O109" s="5"/>
      <c r="P109" s="5"/>
    </row>
    <row r="110" spans="1:16" s="8" customFormat="1" ht="15" customHeight="1">
      <c r="A110" s="28"/>
      <c r="B110" s="19" t="s">
        <v>164</v>
      </c>
      <c r="C110" s="19" t="s">
        <v>164</v>
      </c>
      <c r="D110" s="30">
        <v>79.912496871712435</v>
      </c>
      <c r="E110" s="30">
        <v>79.326961809353605</v>
      </c>
      <c r="F110" s="30">
        <v>80.498031934071264</v>
      </c>
      <c r="G110" s="26"/>
      <c r="H110" s="26"/>
      <c r="I110" s="26"/>
      <c r="J110" s="27"/>
      <c r="K110" s="5"/>
      <c r="L110" s="5"/>
      <c r="M110" s="5"/>
      <c r="N110" s="5"/>
      <c r="O110" s="5"/>
      <c r="P110" s="5"/>
    </row>
    <row r="111" spans="1:16" s="8" customFormat="1" ht="15" customHeight="1">
      <c r="A111" s="28"/>
      <c r="B111" s="19"/>
      <c r="C111" s="19" t="s">
        <v>165</v>
      </c>
      <c r="D111" s="30">
        <v>80.243519385215819</v>
      </c>
      <c r="E111" s="30">
        <v>79.673667308981265</v>
      </c>
      <c r="F111" s="30">
        <v>80.813371461450373</v>
      </c>
      <c r="G111" s="26"/>
      <c r="H111" s="26"/>
      <c r="I111" s="26"/>
      <c r="J111" s="27"/>
      <c r="K111" s="5"/>
      <c r="L111" s="5"/>
      <c r="M111" s="5"/>
      <c r="N111" s="5"/>
      <c r="O111" s="5"/>
      <c r="P111" s="5"/>
    </row>
    <row r="112" spans="1:16" s="8" customFormat="1" ht="15" customHeight="1">
      <c r="A112" s="28"/>
      <c r="B112" s="19"/>
      <c r="C112" s="134" t="s">
        <v>233</v>
      </c>
      <c r="D112" s="30">
        <v>79.700278634302961</v>
      </c>
      <c r="E112" s="30">
        <v>79.106230641952138</v>
      </c>
      <c r="F112" s="30">
        <v>80.294326626653785</v>
      </c>
      <c r="G112" s="26"/>
      <c r="H112" s="26"/>
      <c r="I112" s="26"/>
      <c r="J112" s="27"/>
      <c r="K112" s="5"/>
      <c r="L112" s="5"/>
      <c r="M112" s="5"/>
      <c r="N112" s="5"/>
      <c r="O112" s="5"/>
      <c r="P112" s="5"/>
    </row>
    <row r="113" spans="1:17" s="8" customFormat="1" ht="15" customHeight="1">
      <c r="A113" s="23"/>
      <c r="B113" s="24"/>
      <c r="C113" s="25"/>
      <c r="D113" s="26"/>
      <c r="E113" s="26"/>
      <c r="F113" s="26"/>
      <c r="G113" s="26"/>
      <c r="H113" s="26"/>
      <c r="I113" s="26"/>
      <c r="J113" s="27"/>
    </row>
    <row r="114" spans="1:17" s="8" customFormat="1" ht="24" customHeight="1">
      <c r="A114" s="28" t="s">
        <v>157</v>
      </c>
      <c r="B114" s="19"/>
      <c r="C114" s="19" t="s">
        <v>39</v>
      </c>
      <c r="D114" s="29">
        <v>76.762391755326135</v>
      </c>
      <c r="E114" s="29">
        <v>76.400000000000006</v>
      </c>
      <c r="F114" s="29">
        <v>77.099999999999994</v>
      </c>
      <c r="G114" s="26"/>
      <c r="H114" s="26"/>
      <c r="I114" s="26"/>
      <c r="J114" s="27"/>
      <c r="L114" s="5"/>
      <c r="M114" s="5"/>
      <c r="N114" s="5"/>
      <c r="O114" s="5"/>
      <c r="P114" s="5"/>
      <c r="Q114" s="5"/>
    </row>
    <row r="115" spans="1:17" s="8" customFormat="1" ht="15" customHeight="1">
      <c r="A115" s="6"/>
      <c r="B115" s="19"/>
      <c r="C115" s="19" t="s">
        <v>40</v>
      </c>
      <c r="D115" s="29">
        <v>76.891900081438948</v>
      </c>
      <c r="E115" s="29">
        <v>76.5</v>
      </c>
      <c r="F115" s="29">
        <v>77.3</v>
      </c>
      <c r="G115" s="26"/>
      <c r="H115" s="26"/>
      <c r="I115" s="26"/>
      <c r="J115" s="27"/>
      <c r="L115" s="5"/>
      <c r="M115" s="5"/>
      <c r="N115" s="5"/>
      <c r="O115" s="5"/>
      <c r="P115" s="5"/>
      <c r="Q115" s="5"/>
    </row>
    <row r="116" spans="1:17" s="8" customFormat="1" ht="15" customHeight="1">
      <c r="A116" s="6"/>
      <c r="B116" s="19"/>
      <c r="C116" s="19" t="s">
        <v>41</v>
      </c>
      <c r="D116" s="29">
        <v>76.995421045750447</v>
      </c>
      <c r="E116" s="29">
        <v>76.599999999999994</v>
      </c>
      <c r="F116" s="29">
        <v>77.400000000000006</v>
      </c>
      <c r="G116" s="26"/>
      <c r="H116" s="26"/>
      <c r="I116" s="26"/>
      <c r="J116" s="27"/>
      <c r="L116" s="5"/>
      <c r="M116" s="5"/>
      <c r="N116" s="5"/>
      <c r="O116" s="5"/>
      <c r="P116" s="5"/>
      <c r="Q116" s="5"/>
    </row>
    <row r="117" spans="1:17" s="8" customFormat="1" ht="15" customHeight="1">
      <c r="A117" s="6"/>
      <c r="B117" s="19"/>
      <c r="C117" s="19" t="s">
        <v>42</v>
      </c>
      <c r="D117" s="29">
        <v>77.356477294622934</v>
      </c>
      <c r="E117" s="29">
        <v>77</v>
      </c>
      <c r="F117" s="29">
        <v>77.7</v>
      </c>
      <c r="G117" s="26"/>
      <c r="H117" s="26"/>
      <c r="I117" s="26"/>
      <c r="J117" s="27"/>
      <c r="L117" s="5"/>
      <c r="M117" s="5"/>
      <c r="N117" s="5"/>
      <c r="O117" s="5"/>
      <c r="P117" s="5"/>
      <c r="Q117" s="5"/>
    </row>
    <row r="118" spans="1:17" s="8" customFormat="1" ht="15" customHeight="1">
      <c r="A118" s="6"/>
      <c r="B118" s="19" t="s">
        <v>43</v>
      </c>
      <c r="C118" s="19" t="s">
        <v>43</v>
      </c>
      <c r="D118" s="29">
        <v>77.421567917457438</v>
      </c>
      <c r="E118" s="29">
        <v>77.099999999999994</v>
      </c>
      <c r="F118" s="29">
        <v>77.8</v>
      </c>
      <c r="G118" s="26"/>
      <c r="H118" s="26"/>
      <c r="I118" s="26"/>
      <c r="J118" s="27"/>
      <c r="L118" s="5"/>
      <c r="M118" s="5"/>
      <c r="N118" s="5"/>
      <c r="O118" s="5"/>
      <c r="P118" s="5"/>
      <c r="Q118" s="5"/>
    </row>
    <row r="119" spans="1:17" s="8" customFormat="1" ht="24" customHeight="1">
      <c r="A119" s="6"/>
      <c r="B119" s="19"/>
      <c r="C119" s="19" t="s">
        <v>44</v>
      </c>
      <c r="D119" s="29">
        <v>77.685413207895778</v>
      </c>
      <c r="E119" s="29">
        <v>77.3</v>
      </c>
      <c r="F119" s="29">
        <v>78</v>
      </c>
      <c r="G119" s="26"/>
      <c r="H119" s="26"/>
      <c r="I119" s="26"/>
      <c r="J119" s="27"/>
      <c r="L119" s="5"/>
      <c r="M119" s="5"/>
      <c r="N119" s="5"/>
      <c r="O119" s="5"/>
      <c r="P119" s="5"/>
      <c r="Q119" s="5"/>
    </row>
    <row r="120" spans="1:17" s="8" customFormat="1" ht="15" customHeight="1">
      <c r="A120" s="6"/>
      <c r="B120" s="19"/>
      <c r="C120" s="19" t="s">
        <v>45</v>
      </c>
      <c r="D120" s="29">
        <v>77.68912122990794</v>
      </c>
      <c r="E120" s="29">
        <v>77.3</v>
      </c>
      <c r="F120" s="29">
        <v>78</v>
      </c>
      <c r="G120" s="26"/>
      <c r="H120" s="26"/>
      <c r="I120" s="26"/>
      <c r="J120" s="27"/>
      <c r="L120" s="5"/>
      <c r="M120" s="5"/>
      <c r="N120" s="5"/>
      <c r="O120" s="5"/>
      <c r="P120" s="5"/>
      <c r="Q120" s="5"/>
    </row>
    <row r="121" spans="1:17" s="8" customFormat="1" ht="15" customHeight="1">
      <c r="A121" s="6"/>
      <c r="B121" s="19"/>
      <c r="C121" s="19" t="s">
        <v>46</v>
      </c>
      <c r="D121" s="29">
        <v>77.886931749766305</v>
      </c>
      <c r="E121" s="29">
        <v>77.5</v>
      </c>
      <c r="F121" s="29">
        <v>78.3</v>
      </c>
      <c r="G121" s="26"/>
      <c r="H121" s="26"/>
      <c r="I121" s="26"/>
      <c r="J121" s="27"/>
      <c r="L121" s="5"/>
      <c r="M121" s="5"/>
      <c r="N121" s="5"/>
      <c r="O121" s="5"/>
      <c r="P121" s="5"/>
      <c r="Q121" s="5"/>
    </row>
    <row r="122" spans="1:17" s="8" customFormat="1" ht="15" customHeight="1">
      <c r="A122" s="6"/>
      <c r="B122" s="19"/>
      <c r="C122" s="19" t="s">
        <v>47</v>
      </c>
      <c r="D122" s="29">
        <v>78.012798077000681</v>
      </c>
      <c r="E122" s="29">
        <v>77.7</v>
      </c>
      <c r="F122" s="29">
        <v>78.400000000000006</v>
      </c>
      <c r="G122" s="26"/>
      <c r="H122" s="26"/>
      <c r="I122" s="26"/>
      <c r="J122" s="27"/>
      <c r="L122" s="5"/>
      <c r="M122" s="5"/>
      <c r="N122" s="5"/>
      <c r="O122" s="5"/>
      <c r="P122" s="5"/>
      <c r="Q122" s="5"/>
    </row>
    <row r="123" spans="1:17" s="8" customFormat="1" ht="15" customHeight="1">
      <c r="A123" s="6"/>
      <c r="B123" s="19"/>
      <c r="C123" s="19" t="s">
        <v>48</v>
      </c>
      <c r="D123" s="30">
        <v>78.370552935665614</v>
      </c>
      <c r="E123" s="30">
        <v>78.010475330602475</v>
      </c>
      <c r="F123" s="30">
        <v>78.730630540728754</v>
      </c>
      <c r="G123" s="26"/>
      <c r="H123" s="26"/>
      <c r="I123" s="26"/>
      <c r="J123" s="27"/>
      <c r="L123" s="5"/>
      <c r="M123" s="5"/>
      <c r="N123" s="5"/>
      <c r="O123" s="5"/>
      <c r="P123" s="5"/>
      <c r="Q123" s="5"/>
    </row>
    <row r="124" spans="1:17" s="8" customFormat="1" ht="24" customHeight="1">
      <c r="A124" s="6"/>
      <c r="B124" s="19"/>
      <c r="C124" s="19" t="s">
        <v>49</v>
      </c>
      <c r="D124" s="30">
        <v>78.522606797817858</v>
      </c>
      <c r="E124" s="30">
        <v>78.168551203982261</v>
      </c>
      <c r="F124" s="30">
        <v>78.876662391653454</v>
      </c>
      <c r="G124" s="26"/>
      <c r="H124" s="26"/>
      <c r="I124" s="26"/>
      <c r="J124" s="27"/>
      <c r="L124" s="5"/>
      <c r="M124" s="5"/>
      <c r="N124" s="5"/>
      <c r="O124" s="5"/>
      <c r="P124" s="5"/>
      <c r="Q124" s="5"/>
    </row>
    <row r="125" spans="1:17" s="8" customFormat="1" ht="15" customHeight="1">
      <c r="A125" s="6"/>
      <c r="B125" s="19" t="s">
        <v>50</v>
      </c>
      <c r="C125" s="19" t="s">
        <v>50</v>
      </c>
      <c r="D125" s="30">
        <v>78.648646356449945</v>
      </c>
      <c r="E125" s="30">
        <v>78.295285637530682</v>
      </c>
      <c r="F125" s="30">
        <v>79.002007075369207</v>
      </c>
      <c r="G125" s="26"/>
      <c r="H125" s="26"/>
      <c r="I125" s="26"/>
      <c r="J125" s="27"/>
      <c r="L125" s="5"/>
      <c r="M125" s="5"/>
      <c r="N125" s="5"/>
      <c r="O125" s="5"/>
      <c r="P125" s="5"/>
      <c r="Q125" s="5"/>
    </row>
    <row r="126" spans="1:17" s="8" customFormat="1" ht="15" customHeight="1">
      <c r="A126" s="6"/>
      <c r="B126" s="19"/>
      <c r="C126" s="19" t="s">
        <v>51</v>
      </c>
      <c r="D126" s="30">
        <v>79.081214426759516</v>
      </c>
      <c r="E126" s="30">
        <v>78.740698941251623</v>
      </c>
      <c r="F126" s="30">
        <v>79.421729912267409</v>
      </c>
      <c r="G126" s="26"/>
      <c r="H126" s="26"/>
      <c r="I126" s="26"/>
      <c r="J126" s="27"/>
      <c r="L126" s="5"/>
      <c r="M126" s="5"/>
      <c r="N126" s="5"/>
      <c r="O126" s="5"/>
      <c r="P126" s="5"/>
      <c r="Q126" s="5"/>
    </row>
    <row r="127" spans="1:17" s="8" customFormat="1" ht="15" customHeight="1">
      <c r="A127" s="6"/>
      <c r="B127" s="19"/>
      <c r="C127" s="19" t="s">
        <v>52</v>
      </c>
      <c r="D127" s="30">
        <v>79.287964018329077</v>
      </c>
      <c r="E127" s="30">
        <v>78.947789768555282</v>
      </c>
      <c r="F127" s="30">
        <v>79.628138268102873</v>
      </c>
      <c r="G127" s="26"/>
      <c r="H127" s="26"/>
      <c r="I127" s="26"/>
      <c r="J127" s="27"/>
      <c r="L127" s="5"/>
      <c r="M127" s="5"/>
      <c r="N127" s="5"/>
      <c r="O127" s="5"/>
      <c r="P127" s="5"/>
      <c r="Q127" s="5"/>
    </row>
    <row r="128" spans="1:17" s="8" customFormat="1" ht="15" customHeight="1">
      <c r="A128" s="6"/>
      <c r="B128" s="19"/>
      <c r="C128" s="19" t="s">
        <v>53</v>
      </c>
      <c r="D128" s="30">
        <v>79.453813302065086</v>
      </c>
      <c r="E128" s="30">
        <v>79.107633279970628</v>
      </c>
      <c r="F128" s="30">
        <v>79.799993324159544</v>
      </c>
      <c r="G128" s="26"/>
      <c r="H128" s="26"/>
      <c r="I128" s="26"/>
      <c r="J128" s="27"/>
      <c r="L128" s="5"/>
      <c r="M128" s="5"/>
      <c r="N128" s="5"/>
      <c r="O128" s="5"/>
      <c r="P128" s="5"/>
      <c r="Q128" s="5"/>
    </row>
    <row r="129" spans="1:17" s="8" customFormat="1" ht="24" customHeight="1">
      <c r="A129" s="6"/>
      <c r="C129" s="19" t="s">
        <v>54</v>
      </c>
      <c r="D129" s="30">
        <v>79.522905756527237</v>
      </c>
      <c r="E129" s="30">
        <v>79.172692783437356</v>
      </c>
      <c r="F129" s="30">
        <v>79.873118729617119</v>
      </c>
      <c r="G129" s="26"/>
      <c r="H129" s="26"/>
      <c r="I129" s="26"/>
      <c r="J129" s="27"/>
      <c r="L129" s="5"/>
      <c r="M129" s="5"/>
      <c r="N129" s="5"/>
      <c r="O129" s="5"/>
      <c r="P129" s="5"/>
      <c r="Q129" s="5"/>
    </row>
    <row r="130" spans="1:17" s="8" customFormat="1" ht="15" customHeight="1">
      <c r="A130" s="6"/>
      <c r="B130" s="19"/>
      <c r="C130" s="19" t="s">
        <v>55</v>
      </c>
      <c r="D130" s="30">
        <v>79.893923315094725</v>
      </c>
      <c r="E130" s="30">
        <v>79.55340407401826</v>
      </c>
      <c r="F130" s="30">
        <v>80.234442556171189</v>
      </c>
      <c r="G130" s="26"/>
      <c r="H130" s="26"/>
      <c r="I130" s="26"/>
      <c r="J130" s="27"/>
      <c r="L130" s="5"/>
      <c r="M130" s="5"/>
      <c r="N130" s="5"/>
      <c r="O130" s="5"/>
      <c r="P130" s="5"/>
      <c r="Q130" s="5"/>
    </row>
    <row r="131" spans="1:17" s="8" customFormat="1" ht="15" customHeight="1">
      <c r="A131" s="6"/>
      <c r="B131" s="19"/>
      <c r="C131" s="19" t="s">
        <v>141</v>
      </c>
      <c r="D131" s="30">
        <v>80.21659419604012</v>
      </c>
      <c r="E131" s="30">
        <v>79.883480395936331</v>
      </c>
      <c r="F131" s="30">
        <v>80.549707996143908</v>
      </c>
      <c r="G131" s="26"/>
      <c r="H131" s="26"/>
      <c r="I131" s="26"/>
      <c r="J131" s="27"/>
      <c r="L131" s="5"/>
      <c r="M131" s="5"/>
      <c r="N131" s="5"/>
      <c r="O131" s="5"/>
      <c r="P131" s="5"/>
      <c r="Q131" s="5"/>
    </row>
    <row r="132" spans="1:17" s="8" customFormat="1" ht="15" customHeight="1">
      <c r="A132" s="6"/>
      <c r="B132" s="19" t="s">
        <v>164</v>
      </c>
      <c r="C132" s="19" t="s">
        <v>164</v>
      </c>
      <c r="D132" s="30">
        <v>80.461354990493888</v>
      </c>
      <c r="E132" s="30">
        <v>80.126311144172234</v>
      </c>
      <c r="F132" s="30">
        <v>80.796398836815541</v>
      </c>
      <c r="G132" s="26"/>
      <c r="H132" s="26"/>
      <c r="I132" s="26"/>
      <c r="J132" s="27"/>
      <c r="L132" s="5"/>
      <c r="M132" s="5"/>
      <c r="N132" s="5"/>
      <c r="O132" s="5"/>
      <c r="P132" s="5"/>
      <c r="Q132" s="5"/>
    </row>
    <row r="133" spans="1:17" s="8" customFormat="1" ht="15" customHeight="1">
      <c r="A133" s="6"/>
      <c r="B133" s="19"/>
      <c r="C133" s="19" t="s">
        <v>165</v>
      </c>
      <c r="D133" s="30">
        <v>80.514467466372182</v>
      </c>
      <c r="E133" s="30">
        <v>80.18516865031016</v>
      </c>
      <c r="F133" s="30">
        <v>80.843766282434203</v>
      </c>
      <c r="G133" s="26"/>
      <c r="H133" s="26"/>
      <c r="I133" s="26"/>
      <c r="J133" s="27"/>
      <c r="L133" s="5"/>
      <c r="M133" s="5"/>
      <c r="N133" s="5"/>
      <c r="O133" s="5"/>
      <c r="P133" s="5"/>
      <c r="Q133" s="5"/>
    </row>
    <row r="134" spans="1:17" s="8" customFormat="1" ht="15" customHeight="1">
      <c r="A134" s="6"/>
      <c r="B134" s="19"/>
      <c r="C134" s="134" t="s">
        <v>233</v>
      </c>
      <c r="D134" s="30">
        <v>80.664071323337552</v>
      </c>
      <c r="E134" s="30">
        <v>80.33607124337918</v>
      </c>
      <c r="F134" s="30">
        <v>80.992071403295924</v>
      </c>
      <c r="G134" s="26"/>
      <c r="H134" s="26"/>
      <c r="I134" s="26"/>
      <c r="J134" s="27"/>
      <c r="L134" s="5"/>
      <c r="M134" s="5"/>
      <c r="N134" s="5"/>
      <c r="O134" s="5"/>
      <c r="P134" s="5"/>
      <c r="Q134" s="5"/>
    </row>
    <row r="135" spans="1:17" s="8" customFormat="1" ht="15" customHeight="1">
      <c r="A135" s="23"/>
      <c r="B135" s="24"/>
      <c r="C135" s="25"/>
      <c r="D135" s="26"/>
      <c r="E135" s="26"/>
      <c r="F135" s="26"/>
      <c r="G135" s="26"/>
      <c r="H135" s="26"/>
      <c r="I135" s="26"/>
      <c r="J135" s="27"/>
    </row>
    <row r="136" spans="1:17" s="8" customFormat="1" ht="24" customHeight="1">
      <c r="A136" s="6" t="s">
        <v>92</v>
      </c>
      <c r="B136" s="19"/>
      <c r="C136" s="19" t="s">
        <v>39</v>
      </c>
      <c r="D136" s="30">
        <v>76.806278054991083</v>
      </c>
      <c r="E136" s="30">
        <v>76.2</v>
      </c>
      <c r="F136" s="30">
        <v>77.400000000000006</v>
      </c>
      <c r="G136" s="26"/>
      <c r="H136" s="26"/>
      <c r="I136" s="26"/>
      <c r="J136" s="27"/>
    </row>
    <row r="137" spans="1:17" s="8" customFormat="1" ht="15" customHeight="1">
      <c r="A137" s="28"/>
      <c r="B137" s="19"/>
      <c r="C137" s="19" t="s">
        <v>40</v>
      </c>
      <c r="D137" s="30">
        <v>77.171773751565013</v>
      </c>
      <c r="E137" s="30">
        <v>76.599999999999994</v>
      </c>
      <c r="F137" s="30">
        <v>77.7</v>
      </c>
      <c r="G137" s="26"/>
      <c r="H137" s="26"/>
      <c r="I137" s="26"/>
      <c r="J137" s="27"/>
    </row>
    <row r="138" spans="1:17" s="8" customFormat="1" ht="15" customHeight="1">
      <c r="A138" s="28"/>
      <c r="B138" s="19"/>
      <c r="C138" s="19" t="s">
        <v>41</v>
      </c>
      <c r="D138" s="30">
        <v>77.563535797368374</v>
      </c>
      <c r="E138" s="30">
        <v>77</v>
      </c>
      <c r="F138" s="30">
        <v>78.099999999999994</v>
      </c>
      <c r="G138" s="26"/>
      <c r="H138" s="26"/>
      <c r="I138" s="26"/>
      <c r="J138" s="27"/>
    </row>
    <row r="139" spans="1:17" s="8" customFormat="1" ht="15" customHeight="1">
      <c r="A139" s="28"/>
      <c r="B139" s="19"/>
      <c r="C139" s="19" t="s">
        <v>42</v>
      </c>
      <c r="D139" s="30">
        <v>77.77018853478053</v>
      </c>
      <c r="E139" s="30">
        <v>77.2</v>
      </c>
      <c r="F139" s="30">
        <v>78.3</v>
      </c>
      <c r="G139" s="26"/>
      <c r="H139" s="26"/>
      <c r="I139" s="26"/>
      <c r="J139" s="27"/>
    </row>
    <row r="140" spans="1:17" s="8" customFormat="1" ht="15" customHeight="1">
      <c r="A140" s="28"/>
      <c r="B140" s="19" t="s">
        <v>43</v>
      </c>
      <c r="C140" s="19" t="s">
        <v>43</v>
      </c>
      <c r="D140" s="30">
        <v>77.445540914792034</v>
      </c>
      <c r="E140" s="30">
        <v>76.900000000000006</v>
      </c>
      <c r="F140" s="30">
        <v>78</v>
      </c>
      <c r="G140" s="26"/>
      <c r="H140" s="26"/>
      <c r="I140" s="26"/>
      <c r="J140" s="27"/>
    </row>
    <row r="141" spans="1:17" s="8" customFormat="1" ht="24" customHeight="1">
      <c r="A141" s="28"/>
      <c r="B141" s="19"/>
      <c r="C141" s="19" t="s">
        <v>44</v>
      </c>
      <c r="D141" s="30">
        <v>77.207576592451346</v>
      </c>
      <c r="E141" s="30">
        <v>76.599999999999994</v>
      </c>
      <c r="F141" s="30">
        <v>77.8</v>
      </c>
      <c r="G141" s="26"/>
      <c r="H141" s="26"/>
      <c r="I141" s="26"/>
      <c r="J141" s="27"/>
    </row>
    <row r="142" spans="1:17" s="8" customFormat="1" ht="15" customHeight="1">
      <c r="A142" s="28"/>
      <c r="B142" s="19"/>
      <c r="C142" s="19" t="s">
        <v>45</v>
      </c>
      <c r="D142" s="30">
        <v>77.722870291745394</v>
      </c>
      <c r="E142" s="30">
        <v>77.2</v>
      </c>
      <c r="F142" s="30">
        <v>78.3</v>
      </c>
      <c r="G142" s="26"/>
      <c r="H142" s="26"/>
      <c r="I142" s="26"/>
      <c r="J142" s="27"/>
    </row>
    <row r="143" spans="1:17" s="8" customFormat="1" ht="15" customHeight="1">
      <c r="A143" s="28"/>
      <c r="B143" s="19"/>
      <c r="C143" s="19" t="s">
        <v>46</v>
      </c>
      <c r="D143" s="30">
        <v>77.900580331600764</v>
      </c>
      <c r="E143" s="30">
        <v>77.400000000000006</v>
      </c>
      <c r="F143" s="30">
        <v>78.400000000000006</v>
      </c>
      <c r="G143" s="26"/>
      <c r="H143" s="26"/>
      <c r="I143" s="26"/>
      <c r="J143" s="27"/>
    </row>
    <row r="144" spans="1:17" s="8" customFormat="1" ht="15" customHeight="1">
      <c r="A144" s="28"/>
      <c r="B144" s="19"/>
      <c r="C144" s="19" t="s">
        <v>47</v>
      </c>
      <c r="D144" s="30">
        <v>77.977337649712481</v>
      </c>
      <c r="E144" s="30">
        <v>77.400000000000006</v>
      </c>
      <c r="F144" s="30">
        <v>78.5</v>
      </c>
      <c r="G144" s="26"/>
      <c r="H144" s="26"/>
      <c r="I144" s="26"/>
      <c r="J144" s="27"/>
    </row>
    <row r="145" spans="1:15" s="8" customFormat="1" ht="15" customHeight="1">
      <c r="A145" s="28"/>
      <c r="B145" s="19"/>
      <c r="C145" s="19" t="s">
        <v>48</v>
      </c>
      <c r="D145" s="30">
        <v>77.923205414112047</v>
      </c>
      <c r="E145" s="30">
        <v>77.346464979569546</v>
      </c>
      <c r="F145" s="30">
        <v>78.499945848654548</v>
      </c>
      <c r="G145" s="26"/>
      <c r="H145" s="26"/>
      <c r="I145" s="26"/>
      <c r="J145" s="27"/>
    </row>
    <row r="146" spans="1:15" s="8" customFormat="1" ht="24" customHeight="1">
      <c r="A146" s="28"/>
      <c r="B146" s="19"/>
      <c r="C146" s="19" t="s">
        <v>49</v>
      </c>
      <c r="D146" s="30">
        <v>77.725370344544274</v>
      </c>
      <c r="E146" s="30">
        <v>77.138517328919932</v>
      </c>
      <c r="F146" s="30">
        <v>78.312223360168616</v>
      </c>
      <c r="G146" s="26"/>
      <c r="H146" s="26"/>
      <c r="I146" s="26"/>
      <c r="J146" s="27"/>
    </row>
    <row r="147" spans="1:15" s="8" customFormat="1" ht="15" customHeight="1">
      <c r="A147" s="28"/>
      <c r="B147" s="19" t="s">
        <v>50</v>
      </c>
      <c r="C147" s="19" t="s">
        <v>50</v>
      </c>
      <c r="D147" s="30">
        <v>78.335107708237317</v>
      </c>
      <c r="E147" s="30">
        <v>77.784888873126931</v>
      </c>
      <c r="F147" s="30">
        <v>78.885326543347702</v>
      </c>
      <c r="G147" s="26"/>
      <c r="H147" s="26"/>
      <c r="I147" s="26"/>
      <c r="J147" s="27"/>
    </row>
    <row r="148" spans="1:15" s="8" customFormat="1" ht="15" customHeight="1">
      <c r="A148" s="28"/>
      <c r="B148" s="19"/>
      <c r="C148" s="19" t="s">
        <v>51</v>
      </c>
      <c r="D148" s="30">
        <v>78.282667090928257</v>
      </c>
      <c r="E148" s="30">
        <v>77.727945864435156</v>
      </c>
      <c r="F148" s="30">
        <v>78.837388317421357</v>
      </c>
      <c r="G148" s="26"/>
      <c r="H148" s="26"/>
      <c r="I148" s="26"/>
      <c r="J148" s="27"/>
    </row>
    <row r="149" spans="1:15" s="8" customFormat="1" ht="15" customHeight="1">
      <c r="A149" s="28"/>
      <c r="B149" s="19"/>
      <c r="C149" s="19" t="s">
        <v>52</v>
      </c>
      <c r="D149" s="30">
        <v>79.06583618025897</v>
      </c>
      <c r="E149" s="30">
        <v>78.514779116567311</v>
      </c>
      <c r="F149" s="30">
        <v>79.616893243950628</v>
      </c>
      <c r="G149" s="26"/>
      <c r="H149" s="26"/>
      <c r="I149" s="26"/>
      <c r="J149" s="27"/>
    </row>
    <row r="150" spans="1:15" s="8" customFormat="1" ht="15" customHeight="1">
      <c r="A150" s="28"/>
      <c r="B150" s="19"/>
      <c r="C150" s="19" t="s">
        <v>53</v>
      </c>
      <c r="D150" s="30">
        <v>79.24335976001386</v>
      </c>
      <c r="E150" s="30">
        <v>78.66540290613726</v>
      </c>
      <c r="F150" s="30">
        <v>79.82131661389046</v>
      </c>
      <c r="G150" s="26"/>
      <c r="H150" s="26"/>
      <c r="I150" s="26"/>
      <c r="J150" s="27"/>
    </row>
    <row r="151" spans="1:15" s="8" customFormat="1" ht="24" customHeight="1">
      <c r="A151" s="28"/>
      <c r="C151" s="19" t="s">
        <v>54</v>
      </c>
      <c r="D151" s="30">
        <v>79.546566145711353</v>
      </c>
      <c r="E151" s="30">
        <v>78.988688362819985</v>
      </c>
      <c r="F151" s="30">
        <v>80.10444392860272</v>
      </c>
      <c r="G151" s="26"/>
      <c r="H151" s="26"/>
      <c r="I151" s="26"/>
      <c r="J151" s="27"/>
    </row>
    <row r="152" spans="1:15" s="8" customFormat="1" ht="15" customHeight="1">
      <c r="A152" s="28"/>
      <c r="B152" s="19"/>
      <c r="C152" s="19" t="s">
        <v>55</v>
      </c>
      <c r="D152" s="30">
        <v>79.185093193332321</v>
      </c>
      <c r="E152" s="30">
        <v>78.610601953409287</v>
      </c>
      <c r="F152" s="30">
        <v>79.759584433255355</v>
      </c>
      <c r="G152" s="26"/>
      <c r="H152" s="26"/>
      <c r="I152" s="26"/>
      <c r="J152" s="27"/>
    </row>
    <row r="153" spans="1:15" s="8" customFormat="1" ht="15" customHeight="1">
      <c r="A153" s="28"/>
      <c r="B153" s="19"/>
      <c r="C153" s="19" t="s">
        <v>141</v>
      </c>
      <c r="D153" s="30">
        <v>78.975780389709129</v>
      </c>
      <c r="E153" s="30">
        <v>78.408540144436614</v>
      </c>
      <c r="F153" s="30">
        <v>79.543020634981644</v>
      </c>
      <c r="G153" s="26"/>
      <c r="H153" s="26"/>
      <c r="I153" s="26"/>
      <c r="J153" s="27"/>
    </row>
    <row r="154" spans="1:15" s="8" customFormat="1" ht="15" customHeight="1">
      <c r="A154" s="28"/>
      <c r="B154" s="19" t="s">
        <v>164</v>
      </c>
      <c r="C154" s="19" t="s">
        <v>164</v>
      </c>
      <c r="D154" s="30">
        <v>79.087079590649822</v>
      </c>
      <c r="E154" s="30">
        <v>78.500918841045788</v>
      </c>
      <c r="F154" s="30">
        <v>79.673240340253855</v>
      </c>
      <c r="G154" s="26"/>
      <c r="H154" s="26"/>
      <c r="I154" s="26"/>
      <c r="J154" s="27"/>
    </row>
    <row r="155" spans="1:15" s="8" customFormat="1" ht="15" customHeight="1">
      <c r="A155" s="28"/>
      <c r="B155" s="19"/>
      <c r="C155" s="19" t="s">
        <v>165</v>
      </c>
      <c r="D155" s="30">
        <v>79.288387649874807</v>
      </c>
      <c r="E155" s="30">
        <v>78.727092426957341</v>
      </c>
      <c r="F155" s="30">
        <v>79.849682872792272</v>
      </c>
      <c r="G155" s="26"/>
      <c r="H155" s="26"/>
      <c r="I155" s="26"/>
      <c r="J155" s="27"/>
    </row>
    <row r="156" spans="1:15" s="8" customFormat="1" ht="15" customHeight="1">
      <c r="A156" s="28"/>
      <c r="B156" s="19"/>
      <c r="C156" s="134" t="s">
        <v>233</v>
      </c>
      <c r="D156" s="30">
        <v>79.734671056216115</v>
      </c>
      <c r="E156" s="30">
        <v>79.182115495975964</v>
      </c>
      <c r="F156" s="30">
        <v>80.287226616456266</v>
      </c>
      <c r="G156" s="26"/>
      <c r="H156" s="26"/>
      <c r="I156" s="26"/>
      <c r="J156" s="27"/>
    </row>
    <row r="157" spans="1:15" s="8" customFormat="1" ht="15" customHeight="1">
      <c r="A157" s="23"/>
      <c r="B157" s="24"/>
      <c r="C157" s="25"/>
      <c r="D157" s="26"/>
      <c r="E157" s="26"/>
      <c r="F157" s="26"/>
      <c r="G157" s="26"/>
      <c r="H157" s="26"/>
      <c r="I157" s="26"/>
      <c r="J157" s="27"/>
    </row>
    <row r="158" spans="1:15" s="8" customFormat="1" ht="24" customHeight="1">
      <c r="A158" s="28" t="s">
        <v>145</v>
      </c>
      <c r="B158" s="19"/>
      <c r="C158" s="19" t="s">
        <v>39</v>
      </c>
      <c r="D158" s="29">
        <v>76.92865462527331</v>
      </c>
      <c r="E158" s="29">
        <v>76.5</v>
      </c>
      <c r="F158" s="29">
        <v>77.400000000000006</v>
      </c>
      <c r="G158" s="26"/>
      <c r="H158" s="26"/>
      <c r="I158" s="26"/>
      <c r="J158" s="5"/>
      <c r="K158" s="5"/>
      <c r="L158" s="5"/>
      <c r="M158" s="5"/>
      <c r="N158" s="5"/>
      <c r="O158" s="5"/>
    </row>
    <row r="159" spans="1:15" s="8" customFormat="1" ht="15" customHeight="1">
      <c r="A159" s="28"/>
      <c r="B159" s="19"/>
      <c r="C159" s="19" t="s">
        <v>40</v>
      </c>
      <c r="D159" s="29">
        <v>76.916713051478808</v>
      </c>
      <c r="E159" s="29">
        <v>76.400000000000006</v>
      </c>
      <c r="F159" s="29">
        <v>77.400000000000006</v>
      </c>
      <c r="G159" s="26"/>
      <c r="H159" s="26"/>
      <c r="I159" s="26"/>
      <c r="J159" s="5"/>
      <c r="K159" s="5"/>
      <c r="L159" s="5"/>
      <c r="M159" s="5"/>
      <c r="N159" s="5"/>
      <c r="O159" s="5"/>
    </row>
    <row r="160" spans="1:15" s="8" customFormat="1" ht="15" customHeight="1">
      <c r="A160" s="28"/>
      <c r="B160" s="19"/>
      <c r="C160" s="19" t="s">
        <v>41</v>
      </c>
      <c r="D160" s="29">
        <v>77.132897375206511</v>
      </c>
      <c r="E160" s="29">
        <v>76.7</v>
      </c>
      <c r="F160" s="29">
        <v>77.599999999999994</v>
      </c>
      <c r="G160" s="26"/>
      <c r="H160" s="26"/>
      <c r="I160" s="26"/>
      <c r="J160" s="5"/>
      <c r="K160" s="5"/>
      <c r="L160" s="5"/>
      <c r="M160" s="5"/>
      <c r="N160" s="5"/>
      <c r="O160" s="5"/>
    </row>
    <row r="161" spans="1:15" s="8" customFormat="1" ht="15" customHeight="1">
      <c r="A161" s="28"/>
      <c r="B161" s="19"/>
      <c r="C161" s="19" t="s">
        <v>42</v>
      </c>
      <c r="D161" s="29">
        <v>77.245067728884351</v>
      </c>
      <c r="E161" s="29">
        <v>76.8</v>
      </c>
      <c r="F161" s="29">
        <v>77.7</v>
      </c>
      <c r="G161" s="26"/>
      <c r="H161" s="26"/>
      <c r="I161" s="26"/>
      <c r="J161" s="5"/>
      <c r="K161" s="5"/>
      <c r="L161" s="5"/>
      <c r="M161" s="5"/>
      <c r="N161" s="5"/>
      <c r="O161" s="5"/>
    </row>
    <row r="162" spans="1:15" s="8" customFormat="1" ht="15" customHeight="1">
      <c r="A162" s="28"/>
      <c r="B162" s="19" t="s">
        <v>43</v>
      </c>
      <c r="C162" s="19" t="s">
        <v>43</v>
      </c>
      <c r="D162" s="29">
        <v>77.399218065279086</v>
      </c>
      <c r="E162" s="29">
        <v>76.900000000000006</v>
      </c>
      <c r="F162" s="29">
        <v>77.900000000000006</v>
      </c>
      <c r="G162" s="26"/>
      <c r="H162" s="26"/>
      <c r="I162" s="26"/>
      <c r="J162" s="5"/>
      <c r="K162" s="5"/>
      <c r="L162" s="5"/>
      <c r="M162" s="5"/>
      <c r="N162" s="5"/>
      <c r="O162" s="5"/>
    </row>
    <row r="163" spans="1:15" s="8" customFormat="1" ht="24" customHeight="1">
      <c r="A163" s="28"/>
      <c r="B163" s="19"/>
      <c r="C163" s="19" t="s">
        <v>44</v>
      </c>
      <c r="D163" s="29">
        <v>77.28826392798895</v>
      </c>
      <c r="E163" s="29">
        <v>76.8</v>
      </c>
      <c r="F163" s="29">
        <v>77.8</v>
      </c>
      <c r="G163" s="26"/>
      <c r="H163" s="26"/>
      <c r="I163" s="26"/>
      <c r="J163" s="5"/>
      <c r="K163" s="5"/>
      <c r="L163" s="5"/>
      <c r="M163" s="5"/>
      <c r="N163" s="5"/>
      <c r="O163" s="5"/>
    </row>
    <row r="164" spans="1:15" s="8" customFormat="1" ht="15" customHeight="1">
      <c r="A164" s="28"/>
      <c r="B164" s="19"/>
      <c r="C164" s="19" t="s">
        <v>45</v>
      </c>
      <c r="D164" s="29">
        <v>77.512938419224</v>
      </c>
      <c r="E164" s="29">
        <v>77</v>
      </c>
      <c r="F164" s="29">
        <v>78</v>
      </c>
      <c r="G164" s="26"/>
      <c r="H164" s="26"/>
      <c r="I164" s="26"/>
      <c r="J164" s="5"/>
      <c r="K164" s="5"/>
      <c r="L164" s="5"/>
      <c r="M164" s="5"/>
      <c r="N164" s="5"/>
      <c r="O164" s="5"/>
    </row>
    <row r="165" spans="1:15" s="8" customFormat="1" ht="15" customHeight="1">
      <c r="A165" s="28"/>
      <c r="B165" s="19"/>
      <c r="C165" s="19" t="s">
        <v>46</v>
      </c>
      <c r="D165" s="29">
        <v>77.608777958586856</v>
      </c>
      <c r="E165" s="29">
        <v>77.099999999999994</v>
      </c>
      <c r="F165" s="29">
        <v>78.099999999999994</v>
      </c>
      <c r="G165" s="26"/>
      <c r="H165" s="26"/>
      <c r="I165" s="26"/>
      <c r="J165" s="5"/>
      <c r="K165" s="5"/>
      <c r="L165" s="5"/>
      <c r="M165" s="5"/>
      <c r="N165" s="5"/>
      <c r="O165" s="5"/>
    </row>
    <row r="166" spans="1:15" s="8" customFormat="1" ht="15" customHeight="1">
      <c r="A166" s="28"/>
      <c r="B166" s="19"/>
      <c r="C166" s="19" t="s">
        <v>47</v>
      </c>
      <c r="D166" s="29">
        <v>77.702432302110154</v>
      </c>
      <c r="E166" s="29">
        <v>77.2</v>
      </c>
      <c r="F166" s="29">
        <v>78.2</v>
      </c>
      <c r="G166" s="26"/>
      <c r="H166" s="26"/>
      <c r="I166" s="26"/>
      <c r="J166" s="5"/>
      <c r="K166" s="5"/>
      <c r="L166" s="5"/>
      <c r="M166" s="5"/>
      <c r="N166" s="5"/>
      <c r="O166" s="5"/>
    </row>
    <row r="167" spans="1:15" s="8" customFormat="1" ht="15" customHeight="1">
      <c r="A167" s="28"/>
      <c r="B167" s="19"/>
      <c r="C167" s="19" t="s">
        <v>48</v>
      </c>
      <c r="D167" s="30">
        <v>78.152365704804822</v>
      </c>
      <c r="E167" s="30">
        <v>77.675424948452772</v>
      </c>
      <c r="F167" s="30">
        <v>78.629306461156872</v>
      </c>
      <c r="G167" s="26"/>
      <c r="H167" s="26"/>
      <c r="I167" s="26"/>
      <c r="J167" s="5"/>
      <c r="K167" s="5"/>
      <c r="L167" s="5"/>
      <c r="M167" s="5"/>
      <c r="N167" s="5"/>
      <c r="O167" s="5"/>
    </row>
    <row r="168" spans="1:15" s="8" customFormat="1" ht="24" customHeight="1">
      <c r="A168" s="28"/>
      <c r="B168" s="19"/>
      <c r="C168" s="19" t="s">
        <v>49</v>
      </c>
      <c r="D168" s="30">
        <v>78.093274207571199</v>
      </c>
      <c r="E168" s="30">
        <v>77.609306025565104</v>
      </c>
      <c r="F168" s="30">
        <v>78.577242389577293</v>
      </c>
      <c r="G168" s="26"/>
      <c r="H168" s="26"/>
      <c r="I168" s="26"/>
      <c r="J168" s="5"/>
      <c r="K168" s="5"/>
      <c r="L168" s="5"/>
      <c r="M168" s="5"/>
      <c r="N168" s="5"/>
      <c r="O168" s="5"/>
    </row>
    <row r="169" spans="1:15" s="8" customFormat="1" ht="15" customHeight="1">
      <c r="A169" s="28"/>
      <c r="B169" s="19" t="s">
        <v>50</v>
      </c>
      <c r="C169" s="19" t="s">
        <v>50</v>
      </c>
      <c r="D169" s="30">
        <v>78.226880686634516</v>
      </c>
      <c r="E169" s="30">
        <v>77.755597331309374</v>
      </c>
      <c r="F169" s="30">
        <v>78.698164041959657</v>
      </c>
      <c r="G169" s="26"/>
      <c r="H169" s="26"/>
      <c r="I169" s="26"/>
      <c r="J169" s="5"/>
      <c r="K169" s="5"/>
      <c r="L169" s="5"/>
      <c r="M169" s="5"/>
      <c r="N169" s="5"/>
      <c r="O169" s="5"/>
    </row>
    <row r="170" spans="1:15" s="8" customFormat="1" ht="15" customHeight="1">
      <c r="A170" s="28"/>
      <c r="B170" s="19"/>
      <c r="C170" s="19" t="s">
        <v>51</v>
      </c>
      <c r="D170" s="30">
        <v>78.232721128087363</v>
      </c>
      <c r="E170" s="30">
        <v>77.749982874771135</v>
      </c>
      <c r="F170" s="30">
        <v>78.715459381403591</v>
      </c>
      <c r="G170" s="26"/>
      <c r="H170" s="26"/>
      <c r="I170" s="26"/>
      <c r="J170" s="5"/>
      <c r="K170" s="5"/>
      <c r="L170" s="5"/>
      <c r="M170" s="5"/>
      <c r="N170" s="5"/>
      <c r="O170" s="5"/>
    </row>
    <row r="171" spans="1:15" s="8" customFormat="1" ht="15" customHeight="1">
      <c r="A171" s="28"/>
      <c r="B171" s="19"/>
      <c r="C171" s="19" t="s">
        <v>52</v>
      </c>
      <c r="D171" s="30">
        <v>78.512054788138471</v>
      </c>
      <c r="E171" s="30">
        <v>78.040439067866089</v>
      </c>
      <c r="F171" s="30">
        <v>78.983670508410853</v>
      </c>
      <c r="G171" s="26"/>
      <c r="H171" s="26"/>
      <c r="I171" s="26"/>
      <c r="J171" s="5"/>
      <c r="K171" s="5"/>
      <c r="L171" s="5"/>
      <c r="M171" s="5"/>
      <c r="N171" s="5"/>
      <c r="O171" s="5"/>
    </row>
    <row r="172" spans="1:15" s="8" customFormat="1" ht="15" customHeight="1">
      <c r="A172" s="28"/>
      <c r="B172" s="19"/>
      <c r="C172" s="19" t="s">
        <v>53</v>
      </c>
      <c r="D172" s="30">
        <v>78.916586036652575</v>
      </c>
      <c r="E172" s="30">
        <v>78.440804230304536</v>
      </c>
      <c r="F172" s="30">
        <v>79.392367843000613</v>
      </c>
      <c r="G172" s="26"/>
      <c r="H172" s="26"/>
      <c r="I172" s="26"/>
      <c r="J172" s="5"/>
      <c r="K172" s="5"/>
      <c r="L172" s="5"/>
      <c r="M172" s="5"/>
      <c r="N172" s="5"/>
      <c r="O172" s="5"/>
    </row>
    <row r="173" spans="1:15" s="8" customFormat="1" ht="24" customHeight="1">
      <c r="A173" s="28"/>
      <c r="C173" s="19" t="s">
        <v>54</v>
      </c>
      <c r="D173" s="30">
        <v>78.932732329565368</v>
      </c>
      <c r="E173" s="30">
        <v>78.457594990918935</v>
      </c>
      <c r="F173" s="30">
        <v>79.407869668211802</v>
      </c>
      <c r="G173" s="26"/>
      <c r="H173" s="26"/>
      <c r="I173" s="26"/>
      <c r="J173" s="5"/>
      <c r="K173" s="5"/>
      <c r="L173" s="5"/>
      <c r="M173" s="5"/>
      <c r="N173" s="5"/>
      <c r="O173" s="5"/>
    </row>
    <row r="174" spans="1:15" s="8" customFormat="1" ht="15" customHeight="1">
      <c r="A174" s="28"/>
      <c r="B174" s="19"/>
      <c r="C174" s="19" t="s">
        <v>55</v>
      </c>
      <c r="D174" s="30">
        <v>79.406637643420069</v>
      </c>
      <c r="E174" s="30">
        <v>78.945185834566871</v>
      </c>
      <c r="F174" s="30">
        <v>79.868089452273267</v>
      </c>
      <c r="G174" s="26"/>
      <c r="H174" s="26"/>
      <c r="I174" s="26"/>
      <c r="J174" s="5"/>
      <c r="K174" s="5"/>
      <c r="L174" s="5"/>
      <c r="M174" s="5"/>
      <c r="N174" s="5"/>
      <c r="O174" s="5"/>
    </row>
    <row r="175" spans="1:15" s="8" customFormat="1" ht="15" customHeight="1">
      <c r="A175" s="28"/>
      <c r="B175" s="19"/>
      <c r="C175" s="19" t="s">
        <v>141</v>
      </c>
      <c r="D175" s="30">
        <v>79.747267817209192</v>
      </c>
      <c r="E175" s="30">
        <v>79.297449713073107</v>
      </c>
      <c r="F175" s="30">
        <v>80.197085921345277</v>
      </c>
      <c r="G175" s="26"/>
      <c r="H175" s="26"/>
      <c r="I175" s="26"/>
      <c r="J175" s="5"/>
      <c r="K175" s="5"/>
      <c r="L175" s="5"/>
      <c r="M175" s="5"/>
      <c r="N175" s="5"/>
      <c r="O175" s="5"/>
    </row>
    <row r="176" spans="1:15" s="8" customFormat="1" ht="15" customHeight="1">
      <c r="A176" s="28"/>
      <c r="B176" s="19" t="s">
        <v>164</v>
      </c>
      <c r="C176" s="19" t="s">
        <v>164</v>
      </c>
      <c r="D176" s="30">
        <v>80.369040674275439</v>
      </c>
      <c r="E176" s="30">
        <v>79.916392597432122</v>
      </c>
      <c r="F176" s="30">
        <v>80.821688751118756</v>
      </c>
      <c r="G176" s="26"/>
      <c r="H176" s="26"/>
      <c r="I176" s="26"/>
      <c r="J176" s="5"/>
      <c r="K176" s="5"/>
      <c r="L176" s="5"/>
      <c r="M176" s="5"/>
      <c r="N176" s="5"/>
      <c r="O176" s="5"/>
    </row>
    <row r="177" spans="1:16" s="8" customFormat="1" ht="15" customHeight="1">
      <c r="A177" s="28"/>
      <c r="B177" s="19"/>
      <c r="C177" s="19" t="s">
        <v>165</v>
      </c>
      <c r="D177" s="30">
        <v>80.416563241435213</v>
      </c>
      <c r="E177" s="30">
        <v>79.960343907040425</v>
      </c>
      <c r="F177" s="30">
        <v>80.872782575830001</v>
      </c>
      <c r="G177" s="26"/>
      <c r="H177" s="26"/>
      <c r="I177" s="26"/>
      <c r="J177" s="5"/>
      <c r="K177" s="5"/>
      <c r="L177" s="5"/>
      <c r="M177" s="5"/>
      <c r="N177" s="5"/>
      <c r="O177" s="5"/>
    </row>
    <row r="178" spans="1:16" s="8" customFormat="1" ht="15" customHeight="1">
      <c r="A178" s="28"/>
      <c r="B178" s="19"/>
      <c r="C178" s="134" t="s">
        <v>233</v>
      </c>
      <c r="D178" s="30">
        <v>80.595652038690488</v>
      </c>
      <c r="E178" s="30">
        <v>80.144902083513358</v>
      </c>
      <c r="F178" s="30">
        <v>81.046401993867619</v>
      </c>
      <c r="G178" s="26"/>
      <c r="H178" s="26"/>
      <c r="I178" s="26"/>
      <c r="J178" s="5"/>
      <c r="K178" s="5"/>
      <c r="L178" s="5"/>
      <c r="M178" s="5"/>
      <c r="N178" s="5"/>
      <c r="O178" s="5"/>
    </row>
    <row r="179" spans="1:16" s="8" customFormat="1" ht="15" customHeight="1">
      <c r="A179" s="23"/>
      <c r="B179" s="24"/>
      <c r="C179" s="25"/>
      <c r="D179" s="26"/>
      <c r="E179" s="26"/>
      <c r="F179" s="26"/>
      <c r="G179" s="26"/>
      <c r="H179" s="26"/>
      <c r="I179" s="26"/>
      <c r="J179" s="27"/>
    </row>
    <row r="180" spans="1:16" s="8" customFormat="1" ht="24" customHeight="1">
      <c r="A180" s="28" t="s">
        <v>117</v>
      </c>
      <c r="B180" s="19"/>
      <c r="C180" s="19" t="s">
        <v>39</v>
      </c>
      <c r="D180" s="29">
        <v>76.970429337516507</v>
      </c>
      <c r="E180" s="29">
        <v>76.400000000000006</v>
      </c>
      <c r="F180" s="29">
        <v>77.5</v>
      </c>
      <c r="G180" s="26"/>
      <c r="H180" s="26"/>
      <c r="I180" s="26"/>
      <c r="J180" s="27"/>
      <c r="K180" s="5"/>
      <c r="L180" s="5"/>
      <c r="M180" s="5"/>
      <c r="N180" s="5"/>
      <c r="O180" s="5"/>
      <c r="P180" s="5"/>
    </row>
    <row r="181" spans="1:16" s="8" customFormat="1" ht="15" customHeight="1">
      <c r="A181" s="6"/>
      <c r="B181" s="19"/>
      <c r="C181" s="19" t="s">
        <v>40</v>
      </c>
      <c r="D181" s="29">
        <v>77.705284631752463</v>
      </c>
      <c r="E181" s="29">
        <v>77.2</v>
      </c>
      <c r="F181" s="29">
        <v>78.2</v>
      </c>
      <c r="G181" s="26"/>
      <c r="H181" s="26"/>
      <c r="I181" s="26"/>
      <c r="J181" s="27"/>
      <c r="K181" s="5"/>
      <c r="L181" s="5"/>
      <c r="M181" s="5"/>
      <c r="N181" s="5"/>
      <c r="O181" s="5"/>
      <c r="P181" s="5"/>
    </row>
    <row r="182" spans="1:16" s="8" customFormat="1" ht="15" customHeight="1">
      <c r="A182" s="6"/>
      <c r="B182" s="19"/>
      <c r="C182" s="19" t="s">
        <v>41</v>
      </c>
      <c r="D182" s="29">
        <v>77.464446101956966</v>
      </c>
      <c r="E182" s="29">
        <v>76.900000000000006</v>
      </c>
      <c r="F182" s="29">
        <v>78</v>
      </c>
      <c r="G182" s="26"/>
      <c r="H182" s="26"/>
      <c r="I182" s="26"/>
      <c r="J182" s="27"/>
      <c r="K182" s="5"/>
      <c r="L182" s="5"/>
      <c r="M182" s="5"/>
      <c r="N182" s="5"/>
      <c r="O182" s="5"/>
      <c r="P182" s="5"/>
    </row>
    <row r="183" spans="1:16" s="8" customFormat="1" ht="15" customHeight="1">
      <c r="A183" s="6"/>
      <c r="B183" s="19"/>
      <c r="C183" s="19" t="s">
        <v>42</v>
      </c>
      <c r="D183" s="29">
        <v>77.598750504287779</v>
      </c>
      <c r="E183" s="29">
        <v>77.099999999999994</v>
      </c>
      <c r="F183" s="29">
        <v>78.099999999999994</v>
      </c>
      <c r="G183" s="26"/>
      <c r="H183" s="26"/>
      <c r="I183" s="26"/>
      <c r="J183" s="27"/>
      <c r="K183" s="5"/>
      <c r="L183" s="5"/>
      <c r="M183" s="5"/>
      <c r="N183" s="5"/>
      <c r="O183" s="5"/>
      <c r="P183" s="5"/>
    </row>
    <row r="184" spans="1:16" s="8" customFormat="1" ht="15" customHeight="1">
      <c r="A184" s="6"/>
      <c r="B184" s="19" t="s">
        <v>43</v>
      </c>
      <c r="C184" s="19" t="s">
        <v>43</v>
      </c>
      <c r="D184" s="29">
        <v>77.066664289972692</v>
      </c>
      <c r="E184" s="29">
        <v>76.5</v>
      </c>
      <c r="F184" s="29">
        <v>77.599999999999994</v>
      </c>
      <c r="G184" s="26"/>
      <c r="H184" s="26"/>
      <c r="I184" s="26"/>
      <c r="J184" s="27"/>
      <c r="K184" s="5"/>
      <c r="L184" s="5"/>
      <c r="M184" s="5"/>
      <c r="N184" s="5"/>
      <c r="O184" s="5"/>
      <c r="P184" s="5"/>
    </row>
    <row r="185" spans="1:16" s="8" customFormat="1" ht="24" customHeight="1">
      <c r="A185" s="6"/>
      <c r="B185" s="19"/>
      <c r="C185" s="19" t="s">
        <v>44</v>
      </c>
      <c r="D185" s="29">
        <v>77.039326956345221</v>
      </c>
      <c r="E185" s="29">
        <v>76.5</v>
      </c>
      <c r="F185" s="29">
        <v>77.599999999999994</v>
      </c>
      <c r="G185" s="26"/>
      <c r="H185" s="26"/>
      <c r="I185" s="26"/>
      <c r="J185" s="27"/>
      <c r="K185" s="5"/>
      <c r="L185" s="5"/>
      <c r="M185" s="5"/>
      <c r="N185" s="5"/>
      <c r="O185" s="5"/>
      <c r="P185" s="5"/>
    </row>
    <row r="186" spans="1:16" s="8" customFormat="1" ht="15" customHeight="1">
      <c r="A186" s="6"/>
      <c r="B186" s="19"/>
      <c r="C186" s="19" t="s">
        <v>45</v>
      </c>
      <c r="D186" s="29">
        <v>76.836052855592257</v>
      </c>
      <c r="E186" s="29">
        <v>76.3</v>
      </c>
      <c r="F186" s="29">
        <v>77.400000000000006</v>
      </c>
      <c r="G186" s="26"/>
      <c r="H186" s="26"/>
      <c r="I186" s="26"/>
      <c r="J186" s="27"/>
      <c r="K186" s="5"/>
      <c r="L186" s="5"/>
      <c r="M186" s="5"/>
      <c r="N186" s="5"/>
      <c r="O186" s="5"/>
      <c r="P186" s="5"/>
    </row>
    <row r="187" spans="1:16" s="8" customFormat="1" ht="15" customHeight="1">
      <c r="A187" s="6"/>
      <c r="B187" s="19"/>
      <c r="C187" s="19" t="s">
        <v>46</v>
      </c>
      <c r="D187" s="29">
        <v>77.305845241140105</v>
      </c>
      <c r="E187" s="29">
        <v>76.8</v>
      </c>
      <c r="F187" s="29">
        <v>77.8</v>
      </c>
      <c r="G187" s="26"/>
      <c r="H187" s="26"/>
      <c r="I187" s="26"/>
      <c r="J187" s="27"/>
      <c r="K187" s="5"/>
      <c r="L187" s="5"/>
      <c r="M187" s="5"/>
      <c r="N187" s="5"/>
      <c r="O187" s="5"/>
      <c r="P187" s="5"/>
    </row>
    <row r="188" spans="1:16" s="8" customFormat="1" ht="15" customHeight="1">
      <c r="A188" s="6"/>
      <c r="B188" s="19"/>
      <c r="C188" s="19" t="s">
        <v>47</v>
      </c>
      <c r="D188" s="29">
        <v>77.867876696426009</v>
      </c>
      <c r="E188" s="29">
        <v>77.400000000000006</v>
      </c>
      <c r="F188" s="29">
        <v>78.400000000000006</v>
      </c>
      <c r="G188" s="26"/>
      <c r="H188" s="26"/>
      <c r="I188" s="26"/>
      <c r="J188" s="27"/>
      <c r="K188" s="5"/>
      <c r="L188" s="5"/>
      <c r="M188" s="5"/>
      <c r="N188" s="5"/>
      <c r="O188" s="5"/>
      <c r="P188" s="5"/>
    </row>
    <row r="189" spans="1:16" s="8" customFormat="1" ht="15" customHeight="1">
      <c r="A189" s="6"/>
      <c r="B189" s="19"/>
      <c r="C189" s="19" t="s">
        <v>48</v>
      </c>
      <c r="D189" s="30">
        <v>78.021216487484224</v>
      </c>
      <c r="E189" s="30">
        <v>77.529602392254361</v>
      </c>
      <c r="F189" s="30">
        <v>78.512830582714088</v>
      </c>
      <c r="G189" s="26"/>
      <c r="H189" s="26"/>
      <c r="I189" s="26"/>
      <c r="J189" s="27"/>
      <c r="K189" s="5"/>
      <c r="L189" s="5"/>
      <c r="M189" s="5"/>
      <c r="N189" s="5"/>
      <c r="O189" s="5"/>
      <c r="P189" s="5"/>
    </row>
    <row r="190" spans="1:16" s="8" customFormat="1" ht="24" customHeight="1">
      <c r="A190" s="6"/>
      <c r="B190" s="19"/>
      <c r="C190" s="19" t="s">
        <v>49</v>
      </c>
      <c r="D190" s="30">
        <v>77.670964924098328</v>
      </c>
      <c r="E190" s="30">
        <v>77.182653060706301</v>
      </c>
      <c r="F190" s="30">
        <v>78.159276787490356</v>
      </c>
      <c r="G190" s="26"/>
      <c r="H190" s="26"/>
      <c r="I190" s="26"/>
      <c r="J190" s="27"/>
      <c r="K190" s="5"/>
      <c r="L190" s="5"/>
      <c r="M190" s="5"/>
      <c r="N190" s="5"/>
      <c r="O190" s="5"/>
      <c r="P190" s="5"/>
    </row>
    <row r="191" spans="1:16" s="8" customFormat="1" ht="15" customHeight="1">
      <c r="A191" s="6"/>
      <c r="B191" s="19" t="s">
        <v>50</v>
      </c>
      <c r="C191" s="19" t="s">
        <v>50</v>
      </c>
      <c r="D191" s="30">
        <v>77.97738708746958</v>
      </c>
      <c r="E191" s="30">
        <v>77.499330400839654</v>
      </c>
      <c r="F191" s="30">
        <v>78.455443774099507</v>
      </c>
      <c r="G191" s="26"/>
      <c r="H191" s="26"/>
      <c r="I191" s="26"/>
      <c r="J191" s="27"/>
      <c r="K191" s="5"/>
      <c r="L191" s="5"/>
      <c r="M191" s="5"/>
      <c r="N191" s="5"/>
      <c r="O191" s="5"/>
      <c r="P191" s="5"/>
    </row>
    <row r="192" spans="1:16" s="8" customFormat="1" ht="15" customHeight="1">
      <c r="A192" s="6"/>
      <c r="B192" s="19"/>
      <c r="C192" s="19" t="s">
        <v>51</v>
      </c>
      <c r="D192" s="30">
        <v>78.371809350013635</v>
      </c>
      <c r="E192" s="30">
        <v>77.897073028236463</v>
      </c>
      <c r="F192" s="30">
        <v>78.846545671790807</v>
      </c>
      <c r="G192" s="26"/>
      <c r="H192" s="26"/>
      <c r="I192" s="26"/>
      <c r="J192" s="27"/>
      <c r="K192" s="5"/>
      <c r="L192" s="5"/>
      <c r="M192" s="5"/>
      <c r="N192" s="5"/>
      <c r="O192" s="5"/>
      <c r="P192" s="5"/>
    </row>
    <row r="193" spans="1:17" s="8" customFormat="1" ht="15" customHeight="1">
      <c r="A193" s="6"/>
      <c r="B193" s="19"/>
      <c r="C193" s="19" t="s">
        <v>52</v>
      </c>
      <c r="D193" s="30">
        <v>78.943736967744684</v>
      </c>
      <c r="E193" s="30">
        <v>78.474347873737159</v>
      </c>
      <c r="F193" s="30">
        <v>79.413126061752209</v>
      </c>
      <c r="G193" s="26"/>
      <c r="H193" s="26"/>
      <c r="I193" s="26"/>
      <c r="J193" s="27"/>
      <c r="K193" s="5"/>
      <c r="L193" s="5"/>
      <c r="M193" s="5"/>
      <c r="N193" s="5"/>
      <c r="O193" s="5"/>
      <c r="P193" s="5"/>
    </row>
    <row r="194" spans="1:17" s="8" customFormat="1" ht="15" customHeight="1">
      <c r="A194" s="6"/>
      <c r="B194" s="19"/>
      <c r="C194" s="19" t="s">
        <v>53</v>
      </c>
      <c r="D194" s="30">
        <v>78.90260067961357</v>
      </c>
      <c r="E194" s="30">
        <v>78.425985499448871</v>
      </c>
      <c r="F194" s="30">
        <v>79.37921585977827</v>
      </c>
      <c r="G194" s="26"/>
      <c r="H194" s="26"/>
      <c r="I194" s="26"/>
      <c r="J194" s="27"/>
      <c r="K194" s="5"/>
      <c r="L194" s="5"/>
      <c r="M194" s="5"/>
      <c r="N194" s="5"/>
      <c r="O194" s="5"/>
      <c r="P194" s="5"/>
    </row>
    <row r="195" spans="1:17" s="8" customFormat="1" ht="24" customHeight="1">
      <c r="A195" s="6"/>
      <c r="C195" s="19" t="s">
        <v>54</v>
      </c>
      <c r="D195" s="30">
        <v>79.207041979618168</v>
      </c>
      <c r="E195" s="30">
        <v>78.726334443760976</v>
      </c>
      <c r="F195" s="30">
        <v>79.68774951547536</v>
      </c>
      <c r="G195" s="26"/>
      <c r="H195" s="26"/>
      <c r="I195" s="26"/>
      <c r="J195" s="27"/>
      <c r="K195" s="5"/>
      <c r="L195" s="5"/>
      <c r="M195" s="5"/>
      <c r="N195" s="5"/>
      <c r="O195" s="5"/>
      <c r="P195" s="5"/>
    </row>
    <row r="196" spans="1:17" s="8" customFormat="1" ht="15" customHeight="1">
      <c r="A196" s="6"/>
      <c r="B196" s="19"/>
      <c r="C196" s="19" t="s">
        <v>55</v>
      </c>
      <c r="D196" s="30">
        <v>79.618699366012052</v>
      </c>
      <c r="E196" s="30">
        <v>79.142176394173276</v>
      </c>
      <c r="F196" s="30">
        <v>80.095222337850828</v>
      </c>
      <c r="G196" s="26"/>
      <c r="H196" s="26"/>
      <c r="I196" s="26"/>
      <c r="J196" s="27"/>
      <c r="K196" s="5"/>
      <c r="L196" s="5"/>
      <c r="M196" s="5"/>
      <c r="N196" s="5"/>
      <c r="O196" s="5"/>
      <c r="P196" s="5"/>
    </row>
    <row r="197" spans="1:17" s="8" customFormat="1" ht="15" customHeight="1">
      <c r="A197" s="6"/>
      <c r="B197" s="19"/>
      <c r="C197" s="19" t="s">
        <v>141</v>
      </c>
      <c r="D197" s="30">
        <v>79.856208462041721</v>
      </c>
      <c r="E197" s="30">
        <v>79.382640988770191</v>
      </c>
      <c r="F197" s="30">
        <v>80.329775935313251</v>
      </c>
      <c r="G197" s="26"/>
      <c r="H197" s="26"/>
      <c r="I197" s="26"/>
      <c r="J197" s="27"/>
      <c r="K197" s="5"/>
      <c r="L197" s="5"/>
      <c r="M197" s="5"/>
      <c r="N197" s="5"/>
      <c r="O197" s="5"/>
      <c r="P197" s="5"/>
    </row>
    <row r="198" spans="1:17" s="8" customFormat="1" ht="15" customHeight="1">
      <c r="A198" s="6"/>
      <c r="B198" s="19" t="s">
        <v>164</v>
      </c>
      <c r="C198" s="19" t="s">
        <v>164</v>
      </c>
      <c r="D198" s="30">
        <v>80.076083220230529</v>
      </c>
      <c r="E198" s="30">
        <v>79.604906245424885</v>
      </c>
      <c r="F198" s="30">
        <v>80.547260195036174</v>
      </c>
      <c r="G198" s="26"/>
      <c r="H198" s="26"/>
      <c r="I198" s="26"/>
      <c r="J198" s="27"/>
      <c r="K198" s="5"/>
      <c r="L198" s="5"/>
      <c r="M198" s="5"/>
      <c r="N198" s="5"/>
      <c r="O198" s="5"/>
      <c r="P198" s="5"/>
    </row>
    <row r="199" spans="1:17" s="8" customFormat="1" ht="15" customHeight="1">
      <c r="A199" s="6"/>
      <c r="B199" s="19"/>
      <c r="C199" s="19" t="s">
        <v>165</v>
      </c>
      <c r="D199" s="30">
        <v>80.065394753801428</v>
      </c>
      <c r="E199" s="30">
        <v>79.593948739810457</v>
      </c>
      <c r="F199" s="30">
        <v>80.536840767792398</v>
      </c>
      <c r="G199" s="26"/>
      <c r="H199" s="26"/>
      <c r="I199" s="26"/>
      <c r="J199" s="27"/>
      <c r="K199" s="5"/>
      <c r="L199" s="5"/>
      <c r="M199" s="5"/>
      <c r="N199" s="5"/>
      <c r="O199" s="5"/>
      <c r="P199" s="5"/>
    </row>
    <row r="200" spans="1:17" s="8" customFormat="1" ht="15" customHeight="1">
      <c r="A200" s="6"/>
      <c r="B200" s="19"/>
      <c r="C200" s="134" t="s">
        <v>233</v>
      </c>
      <c r="D200" s="30">
        <v>80.226997059716766</v>
      </c>
      <c r="E200" s="30">
        <v>79.750567285300335</v>
      </c>
      <c r="F200" s="30">
        <v>80.703426834133197</v>
      </c>
      <c r="G200" s="26"/>
      <c r="H200" s="26"/>
      <c r="I200" s="26"/>
      <c r="J200" s="27"/>
      <c r="K200" s="5"/>
      <c r="L200" s="5"/>
      <c r="M200" s="5"/>
      <c r="N200" s="5"/>
      <c r="O200" s="5"/>
      <c r="P200" s="5"/>
    </row>
    <row r="201" spans="1:17" s="8" customFormat="1" ht="15" customHeight="1">
      <c r="A201" s="23"/>
      <c r="B201" s="24"/>
      <c r="C201" s="25"/>
      <c r="D201" s="26"/>
      <c r="E201" s="26"/>
      <c r="F201" s="26"/>
      <c r="G201" s="26"/>
      <c r="H201" s="26"/>
      <c r="I201" s="26"/>
      <c r="J201" s="27"/>
    </row>
    <row r="202" spans="1:17" s="8" customFormat="1" ht="24" customHeight="1">
      <c r="A202" s="28" t="s">
        <v>156</v>
      </c>
      <c r="B202" s="19"/>
      <c r="C202" s="19" t="s">
        <v>39</v>
      </c>
      <c r="D202" s="29">
        <v>77.101131220907448</v>
      </c>
      <c r="E202" s="29">
        <v>76.5</v>
      </c>
      <c r="F202" s="29">
        <v>77.7</v>
      </c>
      <c r="G202" s="26"/>
      <c r="H202" s="26"/>
      <c r="I202" s="26"/>
      <c r="J202" s="27"/>
      <c r="L202" s="5"/>
      <c r="M202" s="5"/>
      <c r="N202" s="5"/>
      <c r="O202" s="5"/>
      <c r="P202" s="5"/>
      <c r="Q202" s="5"/>
    </row>
    <row r="203" spans="1:17" s="8" customFormat="1" ht="15" customHeight="1">
      <c r="A203" s="28"/>
      <c r="B203" s="19"/>
      <c r="C203" s="19" t="s">
        <v>40</v>
      </c>
      <c r="D203" s="29">
        <v>77.16195288441989</v>
      </c>
      <c r="E203" s="29">
        <v>76.5</v>
      </c>
      <c r="F203" s="29">
        <v>77.8</v>
      </c>
      <c r="G203" s="26"/>
      <c r="H203" s="26"/>
      <c r="I203" s="26"/>
      <c r="J203" s="27"/>
      <c r="L203" s="5"/>
      <c r="M203" s="5"/>
      <c r="N203" s="5"/>
      <c r="O203" s="5"/>
      <c r="P203" s="5"/>
      <c r="Q203" s="5"/>
    </row>
    <row r="204" spans="1:17" s="8" customFormat="1" ht="15" customHeight="1">
      <c r="A204" s="28"/>
      <c r="B204" s="19"/>
      <c r="C204" s="19" t="s">
        <v>41</v>
      </c>
      <c r="D204" s="29">
        <v>76.498035283391459</v>
      </c>
      <c r="E204" s="29">
        <v>75.8</v>
      </c>
      <c r="F204" s="29">
        <v>77.2</v>
      </c>
      <c r="G204" s="26"/>
      <c r="H204" s="26"/>
      <c r="I204" s="26"/>
      <c r="J204" s="27"/>
      <c r="L204" s="5"/>
      <c r="M204" s="5"/>
      <c r="N204" s="5"/>
      <c r="O204" s="5"/>
      <c r="P204" s="5"/>
      <c r="Q204" s="5"/>
    </row>
    <row r="205" spans="1:17" s="8" customFormat="1" ht="15" customHeight="1">
      <c r="A205" s="28"/>
      <c r="B205" s="19"/>
      <c r="C205" s="19" t="s">
        <v>42</v>
      </c>
      <c r="D205" s="29">
        <v>76.411780505810015</v>
      </c>
      <c r="E205" s="29">
        <v>75.7</v>
      </c>
      <c r="F205" s="29">
        <v>77.099999999999994</v>
      </c>
      <c r="G205" s="26"/>
      <c r="H205" s="26"/>
      <c r="I205" s="26"/>
      <c r="J205" s="27"/>
      <c r="L205" s="5"/>
      <c r="M205" s="5"/>
      <c r="N205" s="5"/>
      <c r="O205" s="5"/>
      <c r="P205" s="5"/>
      <c r="Q205" s="5"/>
    </row>
    <row r="206" spans="1:17" s="8" customFormat="1" ht="15" customHeight="1">
      <c r="A206" s="28"/>
      <c r="B206" s="19" t="s">
        <v>43</v>
      </c>
      <c r="C206" s="19" t="s">
        <v>43</v>
      </c>
      <c r="D206" s="29">
        <v>76.431025369321091</v>
      </c>
      <c r="E206" s="29">
        <v>75.7</v>
      </c>
      <c r="F206" s="29">
        <v>77.099999999999994</v>
      </c>
      <c r="G206" s="26"/>
      <c r="H206" s="26"/>
      <c r="I206" s="26"/>
      <c r="J206" s="27"/>
      <c r="L206" s="5"/>
      <c r="M206" s="5"/>
      <c r="N206" s="5"/>
      <c r="O206" s="5"/>
      <c r="P206" s="5"/>
      <c r="Q206" s="5"/>
    </row>
    <row r="207" spans="1:17" s="8" customFormat="1" ht="24" customHeight="1">
      <c r="A207" s="28"/>
      <c r="B207" s="19"/>
      <c r="C207" s="19" t="s">
        <v>44</v>
      </c>
      <c r="D207" s="29">
        <v>76.659463242939765</v>
      </c>
      <c r="E207" s="29">
        <v>76</v>
      </c>
      <c r="F207" s="29">
        <v>77.400000000000006</v>
      </c>
      <c r="G207" s="26"/>
      <c r="H207" s="26"/>
      <c r="I207" s="26"/>
      <c r="J207" s="27"/>
      <c r="L207" s="5"/>
      <c r="M207" s="5"/>
      <c r="N207" s="5"/>
      <c r="O207" s="5"/>
      <c r="P207" s="5"/>
      <c r="Q207" s="5"/>
    </row>
    <row r="208" spans="1:17" s="8" customFormat="1" ht="15" customHeight="1">
      <c r="A208" s="28"/>
      <c r="B208" s="19"/>
      <c r="C208" s="19" t="s">
        <v>45</v>
      </c>
      <c r="D208" s="29">
        <v>76.67334760682877</v>
      </c>
      <c r="E208" s="29">
        <v>76</v>
      </c>
      <c r="F208" s="29">
        <v>77.3</v>
      </c>
      <c r="G208" s="26"/>
      <c r="H208" s="26"/>
      <c r="I208" s="26"/>
      <c r="J208" s="27"/>
      <c r="L208" s="5"/>
      <c r="M208" s="5"/>
      <c r="N208" s="5"/>
      <c r="O208" s="5"/>
      <c r="P208" s="5"/>
      <c r="Q208" s="5"/>
    </row>
    <row r="209" spans="1:17" s="8" customFormat="1" ht="15" customHeight="1">
      <c r="A209" s="28"/>
      <c r="B209" s="19"/>
      <c r="C209" s="19" t="s">
        <v>46</v>
      </c>
      <c r="D209" s="29">
        <v>76.901248549495762</v>
      </c>
      <c r="E209" s="29">
        <v>76.2</v>
      </c>
      <c r="F209" s="29">
        <v>77.599999999999994</v>
      </c>
      <c r="G209" s="26"/>
      <c r="H209" s="26"/>
      <c r="I209" s="26"/>
      <c r="J209" s="27"/>
      <c r="L209" s="5"/>
      <c r="M209" s="5"/>
      <c r="N209" s="5"/>
      <c r="O209" s="5"/>
      <c r="P209" s="5"/>
      <c r="Q209" s="5"/>
    </row>
    <row r="210" spans="1:17" s="8" customFormat="1" ht="15" customHeight="1">
      <c r="A210" s="28"/>
      <c r="B210" s="19"/>
      <c r="C210" s="19" t="s">
        <v>47</v>
      </c>
      <c r="D210" s="29">
        <v>77.175991235491907</v>
      </c>
      <c r="E210" s="29">
        <v>76.5</v>
      </c>
      <c r="F210" s="29">
        <v>77.8</v>
      </c>
      <c r="G210" s="26"/>
      <c r="H210" s="26"/>
      <c r="I210" s="26"/>
      <c r="J210" s="27"/>
      <c r="L210" s="5"/>
      <c r="M210" s="5"/>
      <c r="N210" s="5"/>
      <c r="O210" s="5"/>
      <c r="P210" s="5"/>
      <c r="Q210" s="5"/>
    </row>
    <row r="211" spans="1:17" s="8" customFormat="1" ht="15" customHeight="1">
      <c r="A211" s="28"/>
      <c r="B211" s="19"/>
      <c r="C211" s="19" t="s">
        <v>48</v>
      </c>
      <c r="D211" s="30">
        <v>77.548302939431977</v>
      </c>
      <c r="E211" s="30">
        <v>76.875766659741501</v>
      </c>
      <c r="F211" s="30">
        <v>78.220839219122453</v>
      </c>
      <c r="G211" s="26"/>
      <c r="H211" s="26"/>
      <c r="I211" s="26"/>
      <c r="J211" s="27"/>
      <c r="L211" s="5"/>
      <c r="M211" s="5"/>
      <c r="N211" s="5"/>
      <c r="O211" s="5"/>
      <c r="P211" s="5"/>
      <c r="Q211" s="5"/>
    </row>
    <row r="212" spans="1:17" s="8" customFormat="1" ht="24" customHeight="1">
      <c r="A212" s="28"/>
      <c r="B212" s="19"/>
      <c r="C212" s="19" t="s">
        <v>49</v>
      </c>
      <c r="D212" s="30">
        <v>77.44164245779325</v>
      </c>
      <c r="E212" s="30">
        <v>76.772612997104474</v>
      </c>
      <c r="F212" s="30">
        <v>78.110671918482026</v>
      </c>
      <c r="G212" s="26"/>
      <c r="H212" s="26"/>
      <c r="I212" s="26"/>
      <c r="J212" s="27"/>
      <c r="L212" s="5"/>
      <c r="M212" s="5"/>
      <c r="N212" s="5"/>
      <c r="O212" s="5"/>
      <c r="P212" s="5"/>
      <c r="Q212" s="5"/>
    </row>
    <row r="213" spans="1:17" s="8" customFormat="1" ht="15" customHeight="1">
      <c r="A213" s="28"/>
      <c r="B213" s="19" t="s">
        <v>50</v>
      </c>
      <c r="C213" s="19" t="s">
        <v>50</v>
      </c>
      <c r="D213" s="30">
        <v>77.60981138783626</v>
      </c>
      <c r="E213" s="30">
        <v>76.914661601785397</v>
      </c>
      <c r="F213" s="30">
        <v>78.304961173887122</v>
      </c>
      <c r="G213" s="26"/>
      <c r="H213" s="26"/>
      <c r="I213" s="26"/>
      <c r="J213" s="27"/>
      <c r="L213" s="5"/>
      <c r="M213" s="5"/>
      <c r="N213" s="5"/>
      <c r="O213" s="5"/>
      <c r="P213" s="5"/>
      <c r="Q213" s="5"/>
    </row>
    <row r="214" spans="1:17" s="8" customFormat="1" ht="15" customHeight="1">
      <c r="A214" s="28"/>
      <c r="B214" s="19"/>
      <c r="C214" s="19" t="s">
        <v>51</v>
      </c>
      <c r="D214" s="30">
        <v>77.522817783103932</v>
      </c>
      <c r="E214" s="30">
        <v>76.834972101531235</v>
      </c>
      <c r="F214" s="30">
        <v>78.210663464676628</v>
      </c>
      <c r="G214" s="26"/>
      <c r="H214" s="26"/>
      <c r="I214" s="26"/>
      <c r="J214" s="27"/>
      <c r="L214" s="5"/>
      <c r="M214" s="5"/>
      <c r="N214" s="5"/>
      <c r="O214" s="5"/>
      <c r="P214" s="5"/>
      <c r="Q214" s="5"/>
    </row>
    <row r="215" spans="1:17" s="8" customFormat="1" ht="15" customHeight="1">
      <c r="A215" s="28"/>
      <c r="B215" s="19"/>
      <c r="C215" s="19" t="s">
        <v>52</v>
      </c>
      <c r="D215" s="30">
        <v>77.680724508566925</v>
      </c>
      <c r="E215" s="30">
        <v>76.96386117071799</v>
      </c>
      <c r="F215" s="30">
        <v>78.39758784641586</v>
      </c>
      <c r="G215" s="26"/>
      <c r="H215" s="26"/>
      <c r="I215" s="26"/>
      <c r="J215" s="27"/>
      <c r="L215" s="5"/>
      <c r="M215" s="5"/>
      <c r="N215" s="5"/>
      <c r="O215" s="5"/>
      <c r="P215" s="5"/>
      <c r="Q215" s="5"/>
    </row>
    <row r="216" spans="1:17" s="8" customFormat="1" ht="15" customHeight="1">
      <c r="A216" s="28"/>
      <c r="B216" s="19"/>
      <c r="C216" s="19" t="s">
        <v>53</v>
      </c>
      <c r="D216" s="30">
        <v>77.927562677996448</v>
      </c>
      <c r="E216" s="30">
        <v>77.234582478968235</v>
      </c>
      <c r="F216" s="30">
        <v>78.620542877024661</v>
      </c>
      <c r="G216" s="26"/>
      <c r="H216" s="26"/>
      <c r="I216" s="26"/>
      <c r="J216" s="27"/>
      <c r="L216" s="5"/>
      <c r="M216" s="5"/>
      <c r="N216" s="5"/>
      <c r="O216" s="5"/>
      <c r="P216" s="5"/>
      <c r="Q216" s="5"/>
    </row>
    <row r="217" spans="1:17" s="8" customFormat="1" ht="24" customHeight="1">
      <c r="A217" s="28"/>
      <c r="C217" s="19" t="s">
        <v>54</v>
      </c>
      <c r="D217" s="30">
        <v>78.074232368034743</v>
      </c>
      <c r="E217" s="30">
        <v>77.381668924945899</v>
      </c>
      <c r="F217" s="30">
        <v>78.766795811123586</v>
      </c>
      <c r="G217" s="26"/>
      <c r="H217" s="26"/>
      <c r="I217" s="26"/>
      <c r="J217" s="27"/>
      <c r="L217" s="5"/>
      <c r="M217" s="5"/>
      <c r="N217" s="5"/>
      <c r="O217" s="5"/>
      <c r="P217" s="5"/>
      <c r="Q217" s="5"/>
    </row>
    <row r="218" spans="1:17" s="8" customFormat="1" ht="15" customHeight="1">
      <c r="A218" s="28"/>
      <c r="B218" s="19"/>
      <c r="C218" s="19" t="s">
        <v>55</v>
      </c>
      <c r="D218" s="30">
        <v>78.412799776528615</v>
      </c>
      <c r="E218" s="30">
        <v>77.741275046026701</v>
      </c>
      <c r="F218" s="30">
        <v>79.08432450703053</v>
      </c>
      <c r="G218" s="26"/>
      <c r="H218" s="26"/>
      <c r="I218" s="26"/>
      <c r="J218" s="27"/>
      <c r="L218" s="5"/>
      <c r="M218" s="5"/>
      <c r="N218" s="5"/>
      <c r="O218" s="5"/>
      <c r="P218" s="5"/>
      <c r="Q218" s="5"/>
    </row>
    <row r="219" spans="1:17" s="8" customFormat="1" ht="15" customHeight="1">
      <c r="A219" s="28"/>
      <c r="B219" s="19"/>
      <c r="C219" s="19" t="s">
        <v>141</v>
      </c>
      <c r="D219" s="30">
        <v>78.251631678686493</v>
      </c>
      <c r="E219" s="30">
        <v>77.564949220326099</v>
      </c>
      <c r="F219" s="30">
        <v>78.938314137046888</v>
      </c>
      <c r="G219" s="26"/>
      <c r="H219" s="26"/>
      <c r="I219" s="26"/>
      <c r="J219" s="27"/>
      <c r="L219" s="5"/>
      <c r="M219" s="5"/>
      <c r="N219" s="5"/>
      <c r="O219" s="5"/>
      <c r="P219" s="5"/>
      <c r="Q219" s="5"/>
    </row>
    <row r="220" spans="1:17" s="8" customFormat="1" ht="15" customHeight="1">
      <c r="A220" s="28"/>
      <c r="B220" s="19" t="s">
        <v>164</v>
      </c>
      <c r="C220" s="19" t="s">
        <v>164</v>
      </c>
      <c r="D220" s="30">
        <v>78.919323636737815</v>
      </c>
      <c r="E220" s="30">
        <v>78.245202272320839</v>
      </c>
      <c r="F220" s="30">
        <v>79.593445001154791</v>
      </c>
      <c r="G220" s="26"/>
      <c r="H220" s="26"/>
      <c r="I220" s="26"/>
      <c r="J220" s="27"/>
      <c r="L220" s="5"/>
      <c r="M220" s="5"/>
      <c r="N220" s="5"/>
      <c r="O220" s="5"/>
      <c r="P220" s="5"/>
      <c r="Q220" s="5"/>
    </row>
    <row r="221" spans="1:17" s="8" customFormat="1" ht="15" customHeight="1">
      <c r="A221" s="28"/>
      <c r="B221" s="19"/>
      <c r="C221" s="19" t="s">
        <v>165</v>
      </c>
      <c r="D221" s="30">
        <v>78.73795452329523</v>
      </c>
      <c r="E221" s="30">
        <v>78.079883215683267</v>
      </c>
      <c r="F221" s="30">
        <v>79.396025830907192</v>
      </c>
      <c r="G221" s="26"/>
      <c r="H221" s="26"/>
      <c r="I221" s="26"/>
      <c r="J221" s="27"/>
      <c r="L221" s="5"/>
      <c r="M221" s="5"/>
      <c r="N221" s="5"/>
      <c r="O221" s="5"/>
      <c r="P221" s="5"/>
      <c r="Q221" s="5"/>
    </row>
    <row r="222" spans="1:17" s="8" customFormat="1" ht="15" customHeight="1">
      <c r="A222" s="28"/>
      <c r="B222" s="19"/>
      <c r="C222" s="134" t="s">
        <v>233</v>
      </c>
      <c r="D222" s="30">
        <v>79.104283365864376</v>
      </c>
      <c r="E222" s="30">
        <v>78.459644706417151</v>
      </c>
      <c r="F222" s="30">
        <v>79.7489220253116</v>
      </c>
      <c r="G222" s="26"/>
      <c r="H222" s="26"/>
      <c r="I222" s="26"/>
      <c r="J222" s="27"/>
      <c r="L222" s="5"/>
      <c r="M222" s="5"/>
      <c r="N222" s="5"/>
      <c r="O222" s="5"/>
      <c r="P222" s="5"/>
      <c r="Q222" s="5"/>
    </row>
    <row r="223" spans="1:17" s="8" customFormat="1" ht="15" customHeight="1">
      <c r="A223" s="23"/>
      <c r="B223" s="24"/>
      <c r="C223" s="25"/>
      <c r="D223" s="26"/>
      <c r="E223" s="26"/>
      <c r="F223" s="26"/>
      <c r="G223" s="26"/>
      <c r="H223" s="26"/>
      <c r="I223" s="26"/>
      <c r="J223" s="27"/>
    </row>
    <row r="224" spans="1:17" s="8" customFormat="1" ht="24" customHeight="1">
      <c r="A224" s="6" t="s">
        <v>99</v>
      </c>
      <c r="B224" s="19"/>
      <c r="C224" s="19" t="s">
        <v>39</v>
      </c>
      <c r="D224" s="30">
        <v>77.137965336717869</v>
      </c>
      <c r="E224" s="30">
        <v>76.599999999999994</v>
      </c>
      <c r="F224" s="30">
        <v>77.599999999999994</v>
      </c>
      <c r="G224" s="26"/>
      <c r="H224" s="26"/>
      <c r="I224" s="26"/>
      <c r="J224" s="27"/>
    </row>
    <row r="225" spans="1:10" s="8" customFormat="1" ht="15" customHeight="1">
      <c r="A225" s="31"/>
      <c r="B225" s="19"/>
      <c r="C225" s="19" t="s">
        <v>40</v>
      </c>
      <c r="D225" s="30">
        <v>76.808756827866105</v>
      </c>
      <c r="E225" s="30">
        <v>76.3</v>
      </c>
      <c r="F225" s="30">
        <v>77.3</v>
      </c>
      <c r="G225" s="26"/>
      <c r="H225" s="26"/>
      <c r="I225" s="26"/>
      <c r="J225" s="27"/>
    </row>
    <row r="226" spans="1:10" s="8" customFormat="1" ht="15" customHeight="1">
      <c r="A226" s="31"/>
      <c r="B226" s="19"/>
      <c r="C226" s="19" t="s">
        <v>41</v>
      </c>
      <c r="D226" s="30">
        <v>77.119343929172018</v>
      </c>
      <c r="E226" s="30">
        <v>76.599999999999994</v>
      </c>
      <c r="F226" s="30">
        <v>77.599999999999994</v>
      </c>
      <c r="G226" s="26"/>
      <c r="H226" s="26"/>
      <c r="I226" s="26"/>
      <c r="J226" s="27"/>
    </row>
    <row r="227" spans="1:10" s="8" customFormat="1" ht="15" customHeight="1">
      <c r="A227" s="31"/>
      <c r="B227" s="19"/>
      <c r="C227" s="19" t="s">
        <v>42</v>
      </c>
      <c r="D227" s="30">
        <v>77.642522224458915</v>
      </c>
      <c r="E227" s="30">
        <v>77.099999999999994</v>
      </c>
      <c r="F227" s="30">
        <v>78.099999999999994</v>
      </c>
      <c r="G227" s="26"/>
      <c r="H227" s="26"/>
      <c r="I227" s="26"/>
      <c r="J227" s="27"/>
    </row>
    <row r="228" spans="1:10" s="8" customFormat="1" ht="15" customHeight="1">
      <c r="A228" s="31"/>
      <c r="B228" s="19" t="s">
        <v>43</v>
      </c>
      <c r="C228" s="19" t="s">
        <v>43</v>
      </c>
      <c r="D228" s="30">
        <v>78.317634369229779</v>
      </c>
      <c r="E228" s="30">
        <v>77.8</v>
      </c>
      <c r="F228" s="30">
        <v>78.8</v>
      </c>
      <c r="G228" s="26"/>
      <c r="H228" s="26"/>
      <c r="I228" s="26"/>
      <c r="J228" s="27"/>
    </row>
    <row r="229" spans="1:10" s="8" customFormat="1" ht="24" customHeight="1">
      <c r="A229" s="31"/>
      <c r="B229" s="19"/>
      <c r="C229" s="19" t="s">
        <v>44</v>
      </c>
      <c r="D229" s="30">
        <v>78.498674676496151</v>
      </c>
      <c r="E229" s="30">
        <v>78</v>
      </c>
      <c r="F229" s="30">
        <v>79</v>
      </c>
      <c r="G229" s="26"/>
      <c r="H229" s="26"/>
      <c r="I229" s="26"/>
      <c r="J229" s="27"/>
    </row>
    <row r="230" spans="1:10" s="8" customFormat="1" ht="15" customHeight="1">
      <c r="A230" s="31"/>
      <c r="B230" s="19"/>
      <c r="C230" s="19" t="s">
        <v>45</v>
      </c>
      <c r="D230" s="30">
        <v>78.316333924499446</v>
      </c>
      <c r="E230" s="30">
        <v>77.8</v>
      </c>
      <c r="F230" s="30">
        <v>78.8</v>
      </c>
      <c r="G230" s="26"/>
      <c r="H230" s="26"/>
      <c r="I230" s="26"/>
      <c r="J230" s="27"/>
    </row>
    <row r="231" spans="1:10" s="8" customFormat="1" ht="15" customHeight="1">
      <c r="A231" s="31"/>
      <c r="B231" s="19"/>
      <c r="C231" s="19" t="s">
        <v>46</v>
      </c>
      <c r="D231" s="30">
        <v>78.353006005324886</v>
      </c>
      <c r="E231" s="30">
        <v>77.8</v>
      </c>
      <c r="F231" s="30">
        <v>78.900000000000006</v>
      </c>
      <c r="G231" s="26"/>
      <c r="H231" s="26"/>
      <c r="I231" s="26"/>
      <c r="J231" s="27"/>
    </row>
    <row r="232" spans="1:10" s="8" customFormat="1" ht="15" customHeight="1">
      <c r="A232" s="31"/>
      <c r="B232" s="19"/>
      <c r="C232" s="19" t="s">
        <v>47</v>
      </c>
      <c r="D232" s="30">
        <v>78.312558945173464</v>
      </c>
      <c r="E232" s="30">
        <v>77.8</v>
      </c>
      <c r="F232" s="30">
        <v>78.900000000000006</v>
      </c>
      <c r="G232" s="26"/>
      <c r="H232" s="26"/>
      <c r="I232" s="26"/>
      <c r="J232" s="27"/>
    </row>
    <row r="233" spans="1:10" s="8" customFormat="1" ht="15" customHeight="1">
      <c r="A233" s="31"/>
      <c r="B233" s="19"/>
      <c r="C233" s="19" t="s">
        <v>48</v>
      </c>
      <c r="D233" s="30">
        <v>78.577537075156854</v>
      </c>
      <c r="E233" s="30">
        <v>78.041890723842528</v>
      </c>
      <c r="F233" s="30">
        <v>79.113183426471181</v>
      </c>
      <c r="G233" s="26"/>
      <c r="H233" s="26"/>
      <c r="I233" s="26"/>
      <c r="J233" s="27"/>
    </row>
    <row r="234" spans="1:10" s="8" customFormat="1" ht="24" customHeight="1">
      <c r="A234" s="31"/>
      <c r="B234" s="19"/>
      <c r="C234" s="19" t="s">
        <v>49</v>
      </c>
      <c r="D234" s="30">
        <v>78.570254234040746</v>
      </c>
      <c r="E234" s="30">
        <v>78.040802413073251</v>
      </c>
      <c r="F234" s="30">
        <v>79.099706055008241</v>
      </c>
      <c r="G234" s="26"/>
      <c r="H234" s="26"/>
      <c r="I234" s="26"/>
      <c r="J234" s="27"/>
    </row>
    <row r="235" spans="1:10" s="8" customFormat="1" ht="15" customHeight="1">
      <c r="A235" s="31"/>
      <c r="B235" s="19" t="s">
        <v>50</v>
      </c>
      <c r="C235" s="19" t="s">
        <v>50</v>
      </c>
      <c r="D235" s="30">
        <v>78.828460253576239</v>
      </c>
      <c r="E235" s="30">
        <v>78.343590294387525</v>
      </c>
      <c r="F235" s="30">
        <v>79.313330212764953</v>
      </c>
      <c r="G235" s="26"/>
      <c r="H235" s="26"/>
      <c r="I235" s="26"/>
      <c r="J235" s="27"/>
    </row>
    <row r="236" spans="1:10" s="8" customFormat="1" ht="15" customHeight="1">
      <c r="A236" s="31"/>
      <c r="B236" s="19"/>
      <c r="C236" s="19" t="s">
        <v>51</v>
      </c>
      <c r="D236" s="30">
        <v>79.146254427819485</v>
      </c>
      <c r="E236" s="30">
        <v>78.656373368358473</v>
      </c>
      <c r="F236" s="30">
        <v>79.636135487280498</v>
      </c>
      <c r="G236" s="26"/>
      <c r="H236" s="26"/>
      <c r="I236" s="26"/>
      <c r="J236" s="27"/>
    </row>
    <row r="237" spans="1:10" s="8" customFormat="1" ht="15" customHeight="1">
      <c r="A237" s="31"/>
      <c r="B237" s="19"/>
      <c r="C237" s="19" t="s">
        <v>52</v>
      </c>
      <c r="D237" s="30">
        <v>79.44124559673449</v>
      </c>
      <c r="E237" s="30">
        <v>78.96377952175888</v>
      </c>
      <c r="F237" s="30">
        <v>79.918711671710099</v>
      </c>
      <c r="G237" s="26"/>
      <c r="H237" s="26"/>
      <c r="I237" s="26"/>
      <c r="J237" s="27"/>
    </row>
    <row r="238" spans="1:10" s="8" customFormat="1" ht="15" customHeight="1">
      <c r="A238" s="6"/>
      <c r="B238" s="19"/>
      <c r="C238" s="19" t="s">
        <v>53</v>
      </c>
      <c r="D238" s="30">
        <v>79.451845741091205</v>
      </c>
      <c r="E238" s="30">
        <v>78.971835473915746</v>
      </c>
      <c r="F238" s="30">
        <v>79.931856008266664</v>
      </c>
      <c r="G238" s="26"/>
      <c r="H238" s="26"/>
      <c r="I238" s="26"/>
      <c r="J238" s="27"/>
    </row>
    <row r="239" spans="1:10" s="8" customFormat="1" ht="24" customHeight="1">
      <c r="A239" s="6"/>
      <c r="C239" s="19" t="s">
        <v>54</v>
      </c>
      <c r="D239" s="30">
        <v>79.541078223366441</v>
      </c>
      <c r="E239" s="30">
        <v>79.077374766081931</v>
      </c>
      <c r="F239" s="30">
        <v>80.00478168065095</v>
      </c>
      <c r="G239" s="26"/>
      <c r="H239" s="26"/>
      <c r="I239" s="26"/>
      <c r="J239" s="27"/>
    </row>
    <row r="240" spans="1:10" s="8" customFormat="1" ht="15" customHeight="1">
      <c r="A240" s="6"/>
      <c r="B240" s="19"/>
      <c r="C240" s="19" t="s">
        <v>55</v>
      </c>
      <c r="D240" s="30">
        <v>79.746436772571954</v>
      </c>
      <c r="E240" s="30">
        <v>79.273766894305808</v>
      </c>
      <c r="F240" s="30">
        <v>80.2191066508381</v>
      </c>
      <c r="G240" s="26"/>
      <c r="H240" s="26"/>
      <c r="I240" s="26"/>
      <c r="J240" s="27"/>
    </row>
    <row r="241" spans="1:10" s="8" customFormat="1" ht="15" customHeight="1">
      <c r="A241" s="6"/>
      <c r="B241" s="19"/>
      <c r="C241" s="19" t="s">
        <v>141</v>
      </c>
      <c r="D241" s="30">
        <v>80.300793419199152</v>
      </c>
      <c r="E241" s="30">
        <v>79.816288399807888</v>
      </c>
      <c r="F241" s="30">
        <v>80.785298438590416</v>
      </c>
      <c r="G241" s="26"/>
      <c r="H241" s="26"/>
      <c r="I241" s="26"/>
      <c r="J241" s="27"/>
    </row>
    <row r="242" spans="1:10" s="8" customFormat="1" ht="15" customHeight="1">
      <c r="A242" s="6"/>
      <c r="B242" s="19" t="s">
        <v>164</v>
      </c>
      <c r="C242" s="19" t="s">
        <v>164</v>
      </c>
      <c r="D242" s="30">
        <v>80.396756847413997</v>
      </c>
      <c r="E242" s="30">
        <v>79.88335935876934</v>
      </c>
      <c r="F242" s="30">
        <v>80.910154336058653</v>
      </c>
      <c r="G242" s="26"/>
      <c r="H242" s="26"/>
      <c r="I242" s="26"/>
      <c r="J242" s="27"/>
    </row>
    <row r="243" spans="1:10" s="8" customFormat="1" ht="15" customHeight="1">
      <c r="A243" s="6"/>
      <c r="B243" s="19"/>
      <c r="C243" s="19" t="s">
        <v>165</v>
      </c>
      <c r="D243" s="30">
        <v>80.595768568965397</v>
      </c>
      <c r="E243" s="30">
        <v>80.08643556384591</v>
      </c>
      <c r="F243" s="30">
        <v>81.105101574084884</v>
      </c>
      <c r="G243" s="26"/>
      <c r="H243" s="26"/>
      <c r="I243" s="26"/>
      <c r="J243" s="27"/>
    </row>
    <row r="244" spans="1:10" s="8" customFormat="1" ht="15" customHeight="1">
      <c r="A244" s="6"/>
      <c r="B244" s="19"/>
      <c r="C244" s="134" t="s">
        <v>233</v>
      </c>
      <c r="D244" s="30">
        <v>80.68220196477121</v>
      </c>
      <c r="E244" s="30">
        <v>80.183710752981057</v>
      </c>
      <c r="F244" s="30">
        <v>81.180693176561363</v>
      </c>
      <c r="G244" s="26"/>
      <c r="H244" s="26"/>
      <c r="I244" s="26"/>
      <c r="J244" s="27"/>
    </row>
    <row r="245" spans="1:10" s="8" customFormat="1" ht="15" customHeight="1">
      <c r="A245" s="23"/>
      <c r="B245" s="24"/>
      <c r="C245" s="25"/>
      <c r="D245" s="26"/>
      <c r="E245" s="26"/>
      <c r="F245" s="26"/>
      <c r="G245" s="26"/>
      <c r="H245" s="26"/>
      <c r="I245" s="26"/>
      <c r="J245" s="27"/>
    </row>
    <row r="246" spans="1:10" s="8" customFormat="1" ht="24" customHeight="1">
      <c r="A246" s="31" t="s">
        <v>91</v>
      </c>
      <c r="B246" s="19"/>
      <c r="C246" s="19" t="s">
        <v>39</v>
      </c>
      <c r="D246" s="30">
        <v>77.150146109079699</v>
      </c>
      <c r="E246" s="30">
        <v>76.599999999999994</v>
      </c>
      <c r="F246" s="30">
        <v>77.7</v>
      </c>
      <c r="G246" s="26"/>
      <c r="H246" s="26"/>
      <c r="I246" s="26"/>
      <c r="J246" s="27"/>
    </row>
    <row r="247" spans="1:10" s="8" customFormat="1" ht="15" customHeight="1">
      <c r="A247" s="28"/>
      <c r="B247" s="19"/>
      <c r="C247" s="19" t="s">
        <v>40</v>
      </c>
      <c r="D247" s="30">
        <v>77.453834311373853</v>
      </c>
      <c r="E247" s="30">
        <v>76.900000000000006</v>
      </c>
      <c r="F247" s="30">
        <v>78</v>
      </c>
      <c r="G247" s="26"/>
      <c r="H247" s="26"/>
      <c r="I247" s="26"/>
      <c r="J247" s="27"/>
    </row>
    <row r="248" spans="1:10" s="8" customFormat="1" ht="15" customHeight="1">
      <c r="A248" s="28"/>
      <c r="B248" s="19"/>
      <c r="C248" s="19" t="s">
        <v>41</v>
      </c>
      <c r="D248" s="30">
        <v>78.141518074804864</v>
      </c>
      <c r="E248" s="30">
        <v>77.599999999999994</v>
      </c>
      <c r="F248" s="30">
        <v>78.7</v>
      </c>
      <c r="G248" s="26"/>
      <c r="H248" s="26"/>
      <c r="I248" s="26"/>
      <c r="J248" s="27"/>
    </row>
    <row r="249" spans="1:10" s="8" customFormat="1" ht="15" customHeight="1">
      <c r="A249" s="28"/>
      <c r="B249" s="19"/>
      <c r="C249" s="19" t="s">
        <v>42</v>
      </c>
      <c r="D249" s="30">
        <v>78.741080731835538</v>
      </c>
      <c r="E249" s="30">
        <v>78.2</v>
      </c>
      <c r="F249" s="30">
        <v>79.3</v>
      </c>
      <c r="G249" s="26"/>
      <c r="H249" s="26"/>
      <c r="I249" s="26"/>
      <c r="J249" s="27"/>
    </row>
    <row r="250" spans="1:10" s="8" customFormat="1" ht="15" customHeight="1">
      <c r="A250" s="28"/>
      <c r="B250" s="19" t="s">
        <v>43</v>
      </c>
      <c r="C250" s="19" t="s">
        <v>43</v>
      </c>
      <c r="D250" s="30">
        <v>79.111495818565857</v>
      </c>
      <c r="E250" s="30">
        <v>78.599999999999994</v>
      </c>
      <c r="F250" s="30">
        <v>79.599999999999994</v>
      </c>
      <c r="G250" s="26"/>
      <c r="H250" s="26"/>
      <c r="I250" s="26"/>
      <c r="J250" s="27"/>
    </row>
    <row r="251" spans="1:10" s="8" customFormat="1" ht="24" customHeight="1">
      <c r="A251" s="28"/>
      <c r="B251" s="19"/>
      <c r="C251" s="19" t="s">
        <v>44</v>
      </c>
      <c r="D251" s="30">
        <v>79.075515126380466</v>
      </c>
      <c r="E251" s="30">
        <v>78.599999999999994</v>
      </c>
      <c r="F251" s="30">
        <v>79.599999999999994</v>
      </c>
      <c r="G251" s="26"/>
      <c r="H251" s="26"/>
      <c r="I251" s="26"/>
      <c r="J251" s="27"/>
    </row>
    <row r="252" spans="1:10" s="8" customFormat="1" ht="15" customHeight="1">
      <c r="A252" s="28"/>
      <c r="B252" s="19"/>
      <c r="C252" s="19" t="s">
        <v>45</v>
      </c>
      <c r="D252" s="30">
        <v>79.098386986434392</v>
      </c>
      <c r="E252" s="30">
        <v>78.599999999999994</v>
      </c>
      <c r="F252" s="30">
        <v>79.599999999999994</v>
      </c>
      <c r="G252" s="26"/>
      <c r="H252" s="26"/>
      <c r="I252" s="26"/>
      <c r="J252" s="27"/>
    </row>
    <row r="253" spans="1:10" s="8" customFormat="1" ht="15" customHeight="1">
      <c r="A253" s="28"/>
      <c r="B253" s="19"/>
      <c r="C253" s="19" t="s">
        <v>46</v>
      </c>
      <c r="D253" s="30">
        <v>79.205528198576076</v>
      </c>
      <c r="E253" s="30">
        <v>78.7</v>
      </c>
      <c r="F253" s="30">
        <v>79.7</v>
      </c>
      <c r="G253" s="26"/>
      <c r="H253" s="26"/>
      <c r="I253" s="26"/>
      <c r="J253" s="27"/>
    </row>
    <row r="254" spans="1:10" s="8" customFormat="1" ht="15" customHeight="1">
      <c r="A254" s="28"/>
      <c r="B254" s="19"/>
      <c r="C254" s="19" t="s">
        <v>47</v>
      </c>
      <c r="D254" s="30">
        <v>79.623705934603251</v>
      </c>
      <c r="E254" s="30">
        <v>79.099999999999994</v>
      </c>
      <c r="F254" s="30">
        <v>80.2</v>
      </c>
      <c r="G254" s="26"/>
      <c r="H254" s="26"/>
      <c r="I254" s="26"/>
      <c r="J254" s="27"/>
    </row>
    <row r="255" spans="1:10" s="8" customFormat="1" ht="15" customHeight="1">
      <c r="A255" s="28"/>
      <c r="B255" s="19"/>
      <c r="C255" s="19" t="s">
        <v>48</v>
      </c>
      <c r="D255" s="30">
        <v>79.872584184612862</v>
      </c>
      <c r="E255" s="30">
        <v>79.335584212940788</v>
      </c>
      <c r="F255" s="30">
        <v>80.409584156284936</v>
      </c>
      <c r="G255" s="26"/>
      <c r="H255" s="26"/>
      <c r="I255" s="26"/>
      <c r="J255" s="27"/>
    </row>
    <row r="256" spans="1:10" s="8" customFormat="1" ht="24" customHeight="1">
      <c r="A256" s="28"/>
      <c r="B256" s="19"/>
      <c r="C256" s="19" t="s">
        <v>49</v>
      </c>
      <c r="D256" s="30">
        <v>79.683310792446619</v>
      </c>
      <c r="E256" s="30">
        <v>79.150502138665715</v>
      </c>
      <c r="F256" s="30">
        <v>80.216119446227523</v>
      </c>
      <c r="G256" s="26"/>
      <c r="H256" s="26"/>
      <c r="I256" s="26"/>
      <c r="J256" s="27"/>
    </row>
    <row r="257" spans="1:10" s="8" customFormat="1" ht="15" customHeight="1">
      <c r="A257" s="28"/>
      <c r="B257" s="19" t="s">
        <v>50</v>
      </c>
      <c r="C257" s="19" t="s">
        <v>50</v>
      </c>
      <c r="D257" s="30">
        <v>79.52932757266727</v>
      </c>
      <c r="E257" s="30">
        <v>79.001632975987619</v>
      </c>
      <c r="F257" s="30">
        <v>80.057022169346922</v>
      </c>
      <c r="G257" s="26"/>
      <c r="H257" s="26"/>
      <c r="I257" s="26"/>
      <c r="J257" s="27"/>
    </row>
    <row r="258" spans="1:10" s="8" customFormat="1" ht="15" customHeight="1">
      <c r="A258" s="28"/>
      <c r="B258" s="19"/>
      <c r="C258" s="19" t="s">
        <v>51</v>
      </c>
      <c r="D258" s="30">
        <v>79.795621782880502</v>
      </c>
      <c r="E258" s="30">
        <v>79.296172615951718</v>
      </c>
      <c r="F258" s="30">
        <v>80.295070949809286</v>
      </c>
      <c r="G258" s="26"/>
      <c r="H258" s="26"/>
      <c r="I258" s="26"/>
      <c r="J258" s="27"/>
    </row>
    <row r="259" spans="1:10" s="8" customFormat="1" ht="15" customHeight="1">
      <c r="A259" s="28"/>
      <c r="B259" s="19"/>
      <c r="C259" s="19" t="s">
        <v>52</v>
      </c>
      <c r="D259" s="30">
        <v>80.32240147464411</v>
      </c>
      <c r="E259" s="30">
        <v>79.849872905901378</v>
      </c>
      <c r="F259" s="30">
        <v>80.794930043386842</v>
      </c>
      <c r="G259" s="26"/>
      <c r="H259" s="26"/>
      <c r="I259" s="26"/>
      <c r="J259" s="27"/>
    </row>
    <row r="260" spans="1:10" s="8" customFormat="1" ht="15" customHeight="1">
      <c r="A260" s="28"/>
      <c r="B260" s="19"/>
      <c r="C260" s="19" t="s">
        <v>53</v>
      </c>
      <c r="D260" s="30">
        <v>80.261403150028826</v>
      </c>
      <c r="E260" s="30">
        <v>79.776840859501604</v>
      </c>
      <c r="F260" s="30">
        <v>80.745965440556049</v>
      </c>
      <c r="G260" s="26"/>
      <c r="H260" s="26"/>
      <c r="I260" s="26"/>
      <c r="J260" s="27"/>
    </row>
    <row r="261" spans="1:10" s="8" customFormat="1" ht="24" customHeight="1">
      <c r="A261" s="28"/>
      <c r="B261" s="19"/>
      <c r="C261" s="19" t="s">
        <v>54</v>
      </c>
      <c r="D261" s="30">
        <v>80.547461680762083</v>
      </c>
      <c r="E261" s="30">
        <v>80.047554556188629</v>
      </c>
      <c r="F261" s="30">
        <v>81.047368805335537</v>
      </c>
      <c r="G261" s="26"/>
      <c r="H261" s="26"/>
      <c r="I261" s="26"/>
      <c r="J261" s="27"/>
    </row>
    <row r="262" spans="1:10" s="8" customFormat="1" ht="15" customHeight="1">
      <c r="A262" s="28"/>
      <c r="B262" s="19"/>
      <c r="C262" s="19" t="s">
        <v>55</v>
      </c>
      <c r="D262" s="30">
        <v>80.649399970973846</v>
      </c>
      <c r="E262" s="30">
        <v>80.128856644717331</v>
      </c>
      <c r="F262" s="30">
        <v>81.169943297230361</v>
      </c>
      <c r="G262" s="26"/>
      <c r="H262" s="26"/>
      <c r="I262" s="26"/>
      <c r="J262" s="27"/>
    </row>
    <row r="263" spans="1:10" s="8" customFormat="1" ht="15" customHeight="1">
      <c r="A263" s="28"/>
      <c r="B263" s="19"/>
      <c r="C263" s="19" t="s">
        <v>141</v>
      </c>
      <c r="D263" s="30">
        <v>81.481473149620555</v>
      </c>
      <c r="E263" s="30">
        <v>80.977172374819844</v>
      </c>
      <c r="F263" s="30">
        <v>81.985773924421267</v>
      </c>
      <c r="G263" s="26"/>
      <c r="H263" s="26"/>
      <c r="I263" s="26"/>
      <c r="J263" s="27"/>
    </row>
    <row r="264" spans="1:10" s="8" customFormat="1" ht="15" customHeight="1">
      <c r="A264" s="28"/>
      <c r="B264" s="19" t="s">
        <v>164</v>
      </c>
      <c r="C264" s="19" t="s">
        <v>164</v>
      </c>
      <c r="D264" s="30">
        <v>81.610679488994549</v>
      </c>
      <c r="E264" s="30">
        <v>81.117248461445072</v>
      </c>
      <c r="F264" s="30">
        <v>82.104110516544026</v>
      </c>
      <c r="G264" s="26"/>
      <c r="H264" s="26"/>
      <c r="I264" s="26"/>
      <c r="J264" s="27"/>
    </row>
    <row r="265" spans="1:10" s="8" customFormat="1" ht="15" customHeight="1">
      <c r="A265" s="28"/>
      <c r="B265" s="19"/>
      <c r="C265" s="19" t="s">
        <v>165</v>
      </c>
      <c r="D265" s="30">
        <v>81.90684920973878</v>
      </c>
      <c r="E265" s="30">
        <v>81.441566664360735</v>
      </c>
      <c r="F265" s="30">
        <v>82.372131755116826</v>
      </c>
      <c r="G265" s="26"/>
      <c r="H265" s="26"/>
      <c r="I265" s="26"/>
      <c r="J265" s="27"/>
    </row>
    <row r="266" spans="1:10" s="8" customFormat="1" ht="15" customHeight="1">
      <c r="A266" s="28"/>
      <c r="B266" s="19"/>
      <c r="C266" s="134" t="s">
        <v>233</v>
      </c>
      <c r="D266" s="30">
        <v>81.538727591369309</v>
      </c>
      <c r="E266" s="30">
        <v>81.054839785329293</v>
      </c>
      <c r="F266" s="30">
        <v>82.022615397409325</v>
      </c>
      <c r="G266" s="26"/>
      <c r="H266" s="26"/>
      <c r="I266" s="26"/>
      <c r="J266" s="27"/>
    </row>
    <row r="267" spans="1:10" s="8" customFormat="1" ht="15" customHeight="1">
      <c r="A267" s="23"/>
      <c r="B267" s="24"/>
      <c r="C267" s="25"/>
      <c r="D267" s="26"/>
      <c r="E267" s="26"/>
      <c r="F267" s="26"/>
      <c r="G267" s="26"/>
      <c r="H267" s="26"/>
      <c r="I267" s="26"/>
      <c r="J267" s="27"/>
    </row>
    <row r="268" spans="1:10" s="8" customFormat="1" ht="24" customHeight="1">
      <c r="A268" s="6" t="s">
        <v>155</v>
      </c>
      <c r="B268" s="19"/>
      <c r="C268" s="19" t="s">
        <v>8</v>
      </c>
      <c r="D268" s="29">
        <v>77.165748365677743</v>
      </c>
      <c r="E268" s="29">
        <v>77.074723888593539</v>
      </c>
      <c r="F268" s="29">
        <v>77.256772842761947</v>
      </c>
      <c r="G268" s="26"/>
      <c r="H268" s="26"/>
      <c r="I268" s="26"/>
      <c r="J268" s="27"/>
    </row>
    <row r="269" spans="1:10" s="8" customFormat="1" ht="15" customHeight="1">
      <c r="A269" s="6"/>
      <c r="B269" s="19"/>
      <c r="C269" s="19" t="s">
        <v>9</v>
      </c>
      <c r="D269" s="29">
        <v>77.348182388918943</v>
      </c>
      <c r="E269" s="29">
        <v>77.257472688598597</v>
      </c>
      <c r="F269" s="29">
        <v>77.438892089239289</v>
      </c>
      <c r="G269" s="26"/>
      <c r="H269" s="26"/>
      <c r="I269" s="26"/>
      <c r="J269" s="27"/>
    </row>
    <row r="270" spans="1:10" s="8" customFormat="1" ht="15" customHeight="1">
      <c r="A270" s="6"/>
      <c r="B270" s="19"/>
      <c r="C270" s="19" t="s">
        <v>10</v>
      </c>
      <c r="D270" s="29">
        <v>77.465322560003898</v>
      </c>
      <c r="E270" s="29">
        <v>77.374650226977309</v>
      </c>
      <c r="F270" s="29">
        <v>77.555994893030487</v>
      </c>
      <c r="G270" s="26"/>
      <c r="H270" s="26"/>
      <c r="I270" s="26"/>
      <c r="J270" s="27"/>
    </row>
    <row r="271" spans="1:10" s="8" customFormat="1" ht="15" customHeight="1">
      <c r="A271" s="6"/>
      <c r="B271" s="19"/>
      <c r="C271" s="19" t="s">
        <v>11</v>
      </c>
      <c r="D271" s="29">
        <v>77.770774379494753</v>
      </c>
      <c r="E271" s="29">
        <v>77.679516306285777</v>
      </c>
      <c r="F271" s="29">
        <v>77.86203245270373</v>
      </c>
      <c r="G271" s="26"/>
      <c r="H271" s="26"/>
      <c r="I271" s="26"/>
      <c r="J271" s="27"/>
    </row>
    <row r="272" spans="1:10" s="8" customFormat="1" ht="15" customHeight="1">
      <c r="A272" s="6"/>
      <c r="B272" s="19" t="s">
        <v>43</v>
      </c>
      <c r="C272" s="19" t="s">
        <v>12</v>
      </c>
      <c r="D272" s="29">
        <v>77.895818203660212</v>
      </c>
      <c r="E272" s="29">
        <v>77.804939720951452</v>
      </c>
      <c r="F272" s="29">
        <v>77.986696686368973</v>
      </c>
      <c r="G272" s="26"/>
      <c r="H272" s="26"/>
      <c r="I272" s="26"/>
      <c r="J272" s="27"/>
    </row>
    <row r="273" spans="1:10" s="8" customFormat="1" ht="24" customHeight="1">
      <c r="A273" s="6"/>
      <c r="B273" s="19"/>
      <c r="C273" s="19" t="s">
        <v>13</v>
      </c>
      <c r="D273" s="29">
        <v>78.064704530121503</v>
      </c>
      <c r="E273" s="29">
        <v>77.974031560219515</v>
      </c>
      <c r="F273" s="29">
        <v>78.155377500023491</v>
      </c>
      <c r="G273" s="26"/>
      <c r="H273" s="26"/>
      <c r="I273" s="26"/>
      <c r="J273" s="27"/>
    </row>
    <row r="274" spans="1:10" s="8" customFormat="1" ht="15" customHeight="1">
      <c r="A274" s="6"/>
      <c r="B274" s="19"/>
      <c r="C274" s="19" t="s">
        <v>14</v>
      </c>
      <c r="D274" s="29">
        <v>78.18610901420044</v>
      </c>
      <c r="E274" s="29">
        <v>78.09643124149197</v>
      </c>
      <c r="F274" s="29">
        <v>78.27578678690891</v>
      </c>
      <c r="G274" s="26"/>
      <c r="H274" s="26"/>
      <c r="I274" s="26"/>
      <c r="J274" s="27"/>
    </row>
    <row r="275" spans="1:10" s="8" customFormat="1" ht="15" customHeight="1">
      <c r="A275" s="6"/>
      <c r="B275" s="19"/>
      <c r="C275" s="19" t="s">
        <v>15</v>
      </c>
      <c r="D275" s="29">
        <v>78.361708459025294</v>
      </c>
      <c r="E275" s="29">
        <v>78.271572048799356</v>
      </c>
      <c r="F275" s="29">
        <v>78.451844869251232</v>
      </c>
      <c r="G275" s="26"/>
      <c r="H275" s="26"/>
      <c r="I275" s="26"/>
      <c r="J275" s="27"/>
    </row>
    <row r="276" spans="1:10" s="8" customFormat="1" ht="15" customHeight="1">
      <c r="A276" s="6"/>
      <c r="B276" s="19"/>
      <c r="C276" s="19" t="s">
        <v>16</v>
      </c>
      <c r="D276" s="29">
        <v>78.577499633253979</v>
      </c>
      <c r="E276" s="29">
        <v>78.487062955546676</v>
      </c>
      <c r="F276" s="29">
        <v>78.667936310961281</v>
      </c>
      <c r="G276" s="26"/>
      <c r="H276" s="26"/>
      <c r="I276" s="26"/>
      <c r="J276" s="27"/>
    </row>
    <row r="277" spans="1:10" s="8" customFormat="1" ht="15" customHeight="1">
      <c r="A277" s="6"/>
      <c r="B277" s="19"/>
      <c r="C277" s="19" t="s">
        <v>17</v>
      </c>
      <c r="D277" s="30">
        <v>78.801333609130367</v>
      </c>
      <c r="E277" s="30">
        <v>78.710431920296529</v>
      </c>
      <c r="F277" s="30">
        <v>78.892235297964206</v>
      </c>
      <c r="G277" s="26"/>
      <c r="H277" s="26"/>
      <c r="I277" s="26"/>
      <c r="J277" s="27"/>
    </row>
    <row r="278" spans="1:10" s="8" customFormat="1" ht="24" customHeight="1">
      <c r="A278" s="6"/>
      <c r="B278" s="19"/>
      <c r="C278" s="19" t="s">
        <v>18</v>
      </c>
      <c r="D278" s="30">
        <v>78.841498415839794</v>
      </c>
      <c r="E278" s="30">
        <v>78.751044640932633</v>
      </c>
      <c r="F278" s="30">
        <v>78.931952190746955</v>
      </c>
      <c r="G278" s="26"/>
      <c r="H278" s="26"/>
      <c r="I278" s="26"/>
      <c r="J278" s="27"/>
    </row>
    <row r="279" spans="1:10" s="8" customFormat="1" ht="15" customHeight="1">
      <c r="A279" s="6"/>
      <c r="B279" s="19" t="s">
        <v>50</v>
      </c>
      <c r="C279" s="19" t="s">
        <v>19</v>
      </c>
      <c r="D279" s="30">
        <v>78.987733198825183</v>
      </c>
      <c r="E279" s="30">
        <v>78.898342367967402</v>
      </c>
      <c r="F279" s="30">
        <v>79.077124029682963</v>
      </c>
      <c r="G279" s="26"/>
      <c r="H279" s="26"/>
      <c r="I279" s="26"/>
      <c r="J279" s="27"/>
    </row>
    <row r="280" spans="1:10" s="8" customFormat="1" ht="15" customHeight="1">
      <c r="A280" s="6"/>
      <c r="B280" s="19"/>
      <c r="C280" s="19" t="s">
        <v>20</v>
      </c>
      <c r="D280" s="30">
        <v>79.18909812570439</v>
      </c>
      <c r="E280" s="30">
        <v>79.099743803381827</v>
      </c>
      <c r="F280" s="30">
        <v>79.278452448026954</v>
      </c>
      <c r="G280" s="26"/>
      <c r="H280" s="26"/>
      <c r="I280" s="26"/>
      <c r="J280" s="27"/>
    </row>
    <row r="281" spans="1:10" s="8" customFormat="1" ht="15" customHeight="1">
      <c r="A281" s="6"/>
      <c r="B281" s="19"/>
      <c r="C281" s="19" t="s">
        <v>21</v>
      </c>
      <c r="D281" s="30">
        <v>79.535780995547555</v>
      </c>
      <c r="E281" s="30">
        <v>79.446818405291154</v>
      </c>
      <c r="F281" s="30">
        <v>79.624743585803955</v>
      </c>
      <c r="G281" s="26"/>
      <c r="H281" s="26"/>
      <c r="I281" s="26"/>
      <c r="J281" s="27"/>
    </row>
    <row r="282" spans="1:10" s="8" customFormat="1" ht="15" customHeight="1">
      <c r="A282" s="6"/>
      <c r="B282" s="19"/>
      <c r="C282" s="19" t="s">
        <v>22</v>
      </c>
      <c r="D282" s="30">
        <v>79.716714091877094</v>
      </c>
      <c r="E282" s="30">
        <v>79.6277453704907</v>
      </c>
      <c r="F282" s="30">
        <v>79.805682813263488</v>
      </c>
      <c r="G282" s="26"/>
      <c r="H282" s="26"/>
      <c r="I282" s="26"/>
      <c r="J282" s="27"/>
    </row>
    <row r="283" spans="1:10" s="8" customFormat="1" ht="24" customHeight="1">
      <c r="A283" s="6"/>
      <c r="C283" s="19" t="s">
        <v>23</v>
      </c>
      <c r="D283" s="30">
        <v>79.892936759285931</v>
      </c>
      <c r="E283" s="30">
        <v>79.804902555863592</v>
      </c>
      <c r="F283" s="30">
        <v>79.98097096270827</v>
      </c>
      <c r="G283" s="26"/>
      <c r="H283" s="26"/>
      <c r="I283" s="26"/>
      <c r="J283" s="27"/>
    </row>
    <row r="284" spans="1:10" s="8" customFormat="1" ht="15" customHeight="1">
      <c r="A284" s="6"/>
      <c r="B284" s="19"/>
      <c r="C284" s="19" t="s">
        <v>24</v>
      </c>
      <c r="D284" s="30">
        <v>80.125312377844708</v>
      </c>
      <c r="E284" s="30">
        <v>80.037781696019323</v>
      </c>
      <c r="F284" s="30">
        <v>80.212843059670092</v>
      </c>
      <c r="G284" s="26"/>
      <c r="H284" s="26"/>
      <c r="I284" s="26"/>
      <c r="J284" s="27"/>
    </row>
    <row r="285" spans="1:10" s="8" customFormat="1" ht="15" customHeight="1">
      <c r="A285" s="6"/>
      <c r="B285" s="19"/>
      <c r="C285" s="19" t="s">
        <v>140</v>
      </c>
      <c r="D285" s="30">
        <v>80.406034349239306</v>
      </c>
      <c r="E285" s="30">
        <v>80.31915208344914</v>
      </c>
      <c r="F285" s="30">
        <v>80.492916615029472</v>
      </c>
      <c r="G285" s="26"/>
      <c r="H285" s="26"/>
      <c r="I285" s="26"/>
      <c r="J285" s="27"/>
    </row>
    <row r="286" spans="1:10" s="8" customFormat="1" ht="15" customHeight="1">
      <c r="A286" s="6"/>
      <c r="B286" s="19" t="s">
        <v>164</v>
      </c>
      <c r="C286" s="19" t="s">
        <v>167</v>
      </c>
      <c r="D286" s="30">
        <v>80.725187897096689</v>
      </c>
      <c r="E286" s="30">
        <v>80.638522678000101</v>
      </c>
      <c r="F286" s="30">
        <v>80.811853116193276</v>
      </c>
      <c r="G286" s="26"/>
      <c r="H286" s="26"/>
      <c r="I286" s="26"/>
      <c r="J286" s="27"/>
    </row>
    <row r="287" spans="1:10" s="8" customFormat="1" ht="15" customHeight="1">
      <c r="A287" s="6"/>
      <c r="B287" s="19"/>
      <c r="C287" s="19" t="s">
        <v>168</v>
      </c>
      <c r="D287" s="30">
        <v>80.831149113552243</v>
      </c>
      <c r="E287" s="30">
        <v>80.745660969546236</v>
      </c>
      <c r="F287" s="30">
        <v>80.91663725755825</v>
      </c>
      <c r="G287" s="26"/>
      <c r="H287" s="26"/>
      <c r="I287" s="26"/>
      <c r="J287" s="27"/>
    </row>
    <row r="288" spans="1:10" s="8" customFormat="1" ht="15" customHeight="1">
      <c r="A288" s="6"/>
      <c r="B288" s="19"/>
      <c r="C288" s="134" t="s">
        <v>234</v>
      </c>
      <c r="D288" s="30">
        <v>80.96573740463667</v>
      </c>
      <c r="E288" s="30">
        <v>80.881055062113475</v>
      </c>
      <c r="F288" s="30">
        <v>81.050419747159864</v>
      </c>
      <c r="G288" s="26"/>
      <c r="H288" s="26"/>
      <c r="I288" s="26"/>
      <c r="J288" s="27"/>
    </row>
    <row r="289" spans="1:15" s="8" customFormat="1" ht="15" customHeight="1">
      <c r="A289" s="23"/>
      <c r="B289" s="24"/>
      <c r="C289" s="25"/>
      <c r="D289" s="26"/>
      <c r="E289" s="26"/>
      <c r="F289" s="26"/>
      <c r="G289" s="26"/>
      <c r="H289" s="26"/>
      <c r="I289" s="26"/>
      <c r="J289" s="27"/>
    </row>
    <row r="290" spans="1:15" s="8" customFormat="1" ht="24" customHeight="1">
      <c r="A290" s="28" t="s">
        <v>158</v>
      </c>
      <c r="B290" s="19"/>
      <c r="C290" s="19" t="s">
        <v>39</v>
      </c>
      <c r="D290" s="29">
        <v>77.378486060779352</v>
      </c>
      <c r="E290" s="29">
        <v>76.7</v>
      </c>
      <c r="F290" s="29">
        <v>78.099999999999994</v>
      </c>
      <c r="G290" s="26"/>
      <c r="H290" s="26"/>
      <c r="I290" s="26"/>
      <c r="J290" s="5"/>
      <c r="K290" s="5"/>
      <c r="L290" s="5"/>
      <c r="M290" s="5"/>
      <c r="N290" s="5"/>
      <c r="O290" s="5"/>
    </row>
    <row r="291" spans="1:15" s="8" customFormat="1" ht="15" customHeight="1">
      <c r="A291" s="28"/>
      <c r="B291" s="19"/>
      <c r="C291" s="19" t="s">
        <v>40</v>
      </c>
      <c r="D291" s="29">
        <v>77.976992493730506</v>
      </c>
      <c r="E291" s="29">
        <v>77.2</v>
      </c>
      <c r="F291" s="29">
        <v>78.7</v>
      </c>
      <c r="G291" s="26"/>
      <c r="H291" s="26"/>
      <c r="I291" s="26"/>
      <c r="J291" s="5"/>
      <c r="K291" s="5"/>
      <c r="L291" s="5"/>
      <c r="M291" s="5"/>
      <c r="N291" s="5"/>
      <c r="O291" s="5"/>
    </row>
    <row r="292" spans="1:15" s="8" customFormat="1" ht="15" customHeight="1">
      <c r="A292" s="28"/>
      <c r="B292" s="19"/>
      <c r="C292" s="19" t="s">
        <v>41</v>
      </c>
      <c r="D292" s="29">
        <v>77.296413532130785</v>
      </c>
      <c r="E292" s="29">
        <v>76.5</v>
      </c>
      <c r="F292" s="29">
        <v>78.099999999999994</v>
      </c>
      <c r="G292" s="26"/>
      <c r="H292" s="26"/>
      <c r="I292" s="26"/>
      <c r="J292" s="5"/>
      <c r="K292" s="5"/>
      <c r="L292" s="5"/>
      <c r="M292" s="5"/>
      <c r="N292" s="5"/>
      <c r="O292" s="5"/>
    </row>
    <row r="293" spans="1:15" s="8" customFormat="1" ht="15" customHeight="1">
      <c r="A293" s="28"/>
      <c r="B293" s="19"/>
      <c r="C293" s="19" t="s">
        <v>42</v>
      </c>
      <c r="D293" s="29">
        <v>77.435610450140274</v>
      </c>
      <c r="E293" s="29">
        <v>76.7</v>
      </c>
      <c r="F293" s="29">
        <v>78.2</v>
      </c>
      <c r="G293" s="26"/>
      <c r="H293" s="26"/>
      <c r="I293" s="26"/>
      <c r="J293" s="5"/>
      <c r="K293" s="5"/>
      <c r="L293" s="5"/>
      <c r="M293" s="5"/>
      <c r="N293" s="5"/>
      <c r="O293" s="5"/>
    </row>
    <row r="294" spans="1:15" s="8" customFormat="1" ht="15" customHeight="1">
      <c r="A294" s="28"/>
      <c r="B294" s="19" t="s">
        <v>43</v>
      </c>
      <c r="C294" s="19" t="s">
        <v>43</v>
      </c>
      <c r="D294" s="29">
        <v>77.514971873722331</v>
      </c>
      <c r="E294" s="29">
        <v>76.8</v>
      </c>
      <c r="F294" s="29">
        <v>78.2</v>
      </c>
      <c r="G294" s="26"/>
      <c r="H294" s="26"/>
      <c r="I294" s="26"/>
      <c r="J294" s="5"/>
      <c r="K294" s="5"/>
      <c r="L294" s="5"/>
      <c r="M294" s="5"/>
      <c r="N294" s="5"/>
      <c r="O294" s="5"/>
    </row>
    <row r="295" spans="1:15" s="8" customFormat="1" ht="24" customHeight="1">
      <c r="A295" s="28"/>
      <c r="B295" s="19"/>
      <c r="C295" s="19" t="s">
        <v>44</v>
      </c>
      <c r="D295" s="29">
        <v>78.082736853972662</v>
      </c>
      <c r="E295" s="29">
        <v>77.3</v>
      </c>
      <c r="F295" s="29">
        <v>78.8</v>
      </c>
      <c r="G295" s="26"/>
      <c r="H295" s="26"/>
      <c r="I295" s="26"/>
      <c r="J295" s="5"/>
      <c r="K295" s="5"/>
      <c r="L295" s="5"/>
      <c r="M295" s="5"/>
      <c r="N295" s="5"/>
      <c r="O295" s="5"/>
    </row>
    <row r="296" spans="1:15" s="8" customFormat="1" ht="15" customHeight="1">
      <c r="A296" s="28"/>
      <c r="B296" s="19"/>
      <c r="C296" s="19" t="s">
        <v>45</v>
      </c>
      <c r="D296" s="29">
        <v>78.590089981751277</v>
      </c>
      <c r="E296" s="29">
        <v>77.900000000000006</v>
      </c>
      <c r="F296" s="29">
        <v>79.3</v>
      </c>
      <c r="G296" s="26"/>
      <c r="H296" s="26"/>
      <c r="I296" s="26"/>
      <c r="J296" s="5"/>
      <c r="K296" s="5"/>
      <c r="L296" s="5"/>
      <c r="M296" s="5"/>
      <c r="N296" s="5"/>
      <c r="O296" s="5"/>
    </row>
    <row r="297" spans="1:15" s="8" customFormat="1" ht="15" customHeight="1">
      <c r="A297" s="28"/>
      <c r="B297" s="19"/>
      <c r="C297" s="19" t="s">
        <v>46</v>
      </c>
      <c r="D297" s="29">
        <v>78.851349809155451</v>
      </c>
      <c r="E297" s="29">
        <v>78.099999999999994</v>
      </c>
      <c r="F297" s="29">
        <v>79.599999999999994</v>
      </c>
      <c r="G297" s="26"/>
      <c r="H297" s="26"/>
      <c r="I297" s="26"/>
      <c r="J297" s="5"/>
      <c r="K297" s="5"/>
      <c r="L297" s="5"/>
      <c r="M297" s="5"/>
      <c r="N297" s="5"/>
      <c r="O297" s="5"/>
    </row>
    <row r="298" spans="1:15" s="8" customFormat="1" ht="15" customHeight="1">
      <c r="A298" s="28"/>
      <c r="B298" s="19"/>
      <c r="C298" s="19" t="s">
        <v>47</v>
      </c>
      <c r="D298" s="29">
        <v>78.881947267917241</v>
      </c>
      <c r="E298" s="29">
        <v>78.2</v>
      </c>
      <c r="F298" s="29">
        <v>79.599999999999994</v>
      </c>
      <c r="G298" s="26"/>
      <c r="H298" s="26"/>
      <c r="I298" s="26"/>
      <c r="J298" s="5"/>
      <c r="K298" s="5"/>
      <c r="L298" s="5"/>
      <c r="M298" s="5"/>
      <c r="N298" s="5"/>
      <c r="O298" s="5"/>
    </row>
    <row r="299" spans="1:15" s="8" customFormat="1" ht="15" customHeight="1">
      <c r="A299" s="28"/>
      <c r="B299" s="19"/>
      <c r="C299" s="19" t="s">
        <v>48</v>
      </c>
      <c r="D299" s="30">
        <v>78.635975742159573</v>
      </c>
      <c r="E299" s="30">
        <v>77.945389357803421</v>
      </c>
      <c r="F299" s="30">
        <v>79.326562126515725</v>
      </c>
      <c r="G299" s="26"/>
      <c r="H299" s="26"/>
      <c r="I299" s="26"/>
      <c r="J299" s="5"/>
      <c r="K299" s="5"/>
      <c r="L299" s="5"/>
      <c r="M299" s="5"/>
      <c r="N299" s="5"/>
      <c r="O299" s="5"/>
    </row>
    <row r="300" spans="1:15" s="8" customFormat="1" ht="24" customHeight="1">
      <c r="A300" s="28"/>
      <c r="B300" s="19"/>
      <c r="C300" s="19" t="s">
        <v>49</v>
      </c>
      <c r="D300" s="30">
        <v>78.616041273483546</v>
      </c>
      <c r="E300" s="30">
        <v>77.915556561570924</v>
      </c>
      <c r="F300" s="30">
        <v>79.316525985396169</v>
      </c>
      <c r="G300" s="26"/>
      <c r="H300" s="26"/>
      <c r="I300" s="26"/>
      <c r="J300" s="5"/>
      <c r="K300" s="5"/>
      <c r="L300" s="5"/>
      <c r="M300" s="5"/>
      <c r="N300" s="5"/>
      <c r="O300" s="5"/>
    </row>
    <row r="301" spans="1:15" s="8" customFormat="1" ht="15" customHeight="1">
      <c r="A301" s="28"/>
      <c r="B301" s="19" t="s">
        <v>50</v>
      </c>
      <c r="C301" s="19" t="s">
        <v>50</v>
      </c>
      <c r="D301" s="30">
        <v>79.124141363654161</v>
      </c>
      <c r="E301" s="30">
        <v>78.447457386712671</v>
      </c>
      <c r="F301" s="30">
        <v>79.800825340595651</v>
      </c>
      <c r="G301" s="26"/>
      <c r="H301" s="26"/>
      <c r="I301" s="26"/>
      <c r="J301" s="5"/>
      <c r="K301" s="5"/>
      <c r="L301" s="5"/>
      <c r="M301" s="5"/>
      <c r="N301" s="5"/>
      <c r="O301" s="5"/>
    </row>
    <row r="302" spans="1:15" s="8" customFormat="1" ht="15" customHeight="1">
      <c r="A302" s="28"/>
      <c r="B302" s="19"/>
      <c r="C302" s="19" t="s">
        <v>51</v>
      </c>
      <c r="D302" s="30">
        <v>79.506965293247433</v>
      </c>
      <c r="E302" s="30">
        <v>78.831206638346231</v>
      </c>
      <c r="F302" s="30">
        <v>80.182723948148634</v>
      </c>
      <c r="G302" s="26"/>
      <c r="H302" s="26"/>
      <c r="I302" s="26"/>
      <c r="J302" s="5"/>
      <c r="K302" s="5"/>
      <c r="L302" s="5"/>
      <c r="M302" s="5"/>
      <c r="N302" s="5"/>
      <c r="O302" s="5"/>
    </row>
    <row r="303" spans="1:15" s="8" customFormat="1" ht="15" customHeight="1">
      <c r="A303" s="28"/>
      <c r="B303" s="19"/>
      <c r="C303" s="19" t="s">
        <v>52</v>
      </c>
      <c r="D303" s="30">
        <v>79.713321944052453</v>
      </c>
      <c r="E303" s="30">
        <v>79.046991556894255</v>
      </c>
      <c r="F303" s="30">
        <v>80.37965233121065</v>
      </c>
      <c r="G303" s="26"/>
      <c r="H303" s="26"/>
      <c r="I303" s="26"/>
      <c r="J303" s="5"/>
      <c r="K303" s="5"/>
      <c r="L303" s="5"/>
      <c r="M303" s="5"/>
      <c r="N303" s="5"/>
      <c r="O303" s="5"/>
    </row>
    <row r="304" spans="1:15" s="8" customFormat="1" ht="15" customHeight="1">
      <c r="A304" s="28"/>
      <c r="B304" s="19"/>
      <c r="C304" s="19" t="s">
        <v>53</v>
      </c>
      <c r="D304" s="30">
        <v>79.729283541352103</v>
      </c>
      <c r="E304" s="30">
        <v>79.067687241727</v>
      </c>
      <c r="F304" s="30">
        <v>80.390879840977206</v>
      </c>
      <c r="G304" s="26"/>
      <c r="H304" s="26"/>
      <c r="I304" s="26"/>
      <c r="J304" s="5"/>
      <c r="K304" s="5"/>
      <c r="L304" s="5"/>
      <c r="M304" s="5"/>
      <c r="N304" s="5"/>
      <c r="O304" s="5"/>
    </row>
    <row r="305" spans="1:16" s="8" customFormat="1" ht="24" customHeight="1">
      <c r="A305" s="28"/>
      <c r="B305" s="19"/>
      <c r="C305" s="19" t="s">
        <v>54</v>
      </c>
      <c r="D305" s="30">
        <v>80.506597111764862</v>
      </c>
      <c r="E305" s="30">
        <v>79.873309983988193</v>
      </c>
      <c r="F305" s="30">
        <v>81.13988423954153</v>
      </c>
      <c r="G305" s="26"/>
      <c r="H305" s="26"/>
      <c r="I305" s="26"/>
      <c r="J305" s="5"/>
      <c r="K305" s="5"/>
      <c r="L305" s="5"/>
      <c r="M305" s="5"/>
      <c r="N305" s="5"/>
      <c r="O305" s="5"/>
    </row>
    <row r="306" spans="1:16" s="8" customFormat="1" ht="15" customHeight="1">
      <c r="A306" s="28"/>
      <c r="B306" s="19"/>
      <c r="C306" s="19" t="s">
        <v>55</v>
      </c>
      <c r="D306" s="30">
        <v>81.255460132261689</v>
      </c>
      <c r="E306" s="30">
        <v>80.649603989516052</v>
      </c>
      <c r="F306" s="30">
        <v>81.861316275007326</v>
      </c>
      <c r="G306" s="26"/>
      <c r="H306" s="26"/>
      <c r="I306" s="26"/>
      <c r="J306" s="5"/>
      <c r="K306" s="5"/>
      <c r="L306" s="5"/>
      <c r="M306" s="5"/>
      <c r="N306" s="5"/>
      <c r="O306" s="5"/>
    </row>
    <row r="307" spans="1:16" s="8" customFormat="1" ht="15" customHeight="1">
      <c r="A307" s="28"/>
      <c r="B307" s="19"/>
      <c r="C307" s="19" t="s">
        <v>141</v>
      </c>
      <c r="D307" s="30">
        <v>81.417188161922383</v>
      </c>
      <c r="E307" s="30">
        <v>80.819847765885186</v>
      </c>
      <c r="F307" s="30">
        <v>82.014528557959579</v>
      </c>
      <c r="G307" s="26"/>
      <c r="H307" s="26"/>
      <c r="I307" s="26"/>
      <c r="J307" s="5"/>
      <c r="K307" s="5"/>
      <c r="L307" s="5"/>
      <c r="M307" s="5"/>
      <c r="N307" s="5"/>
      <c r="O307" s="5"/>
    </row>
    <row r="308" spans="1:16" s="8" customFormat="1" ht="15" customHeight="1">
      <c r="A308" s="28"/>
      <c r="B308" s="19" t="s">
        <v>164</v>
      </c>
      <c r="C308" s="19" t="s">
        <v>164</v>
      </c>
      <c r="D308" s="30">
        <v>81.465220140561755</v>
      </c>
      <c r="E308" s="30">
        <v>80.849625322332528</v>
      </c>
      <c r="F308" s="30">
        <v>82.080814958790981</v>
      </c>
      <c r="G308" s="26"/>
      <c r="H308" s="26"/>
      <c r="I308" s="26"/>
      <c r="J308" s="5"/>
      <c r="K308" s="5"/>
      <c r="L308" s="5"/>
      <c r="M308" s="5"/>
      <c r="N308" s="5"/>
      <c r="O308" s="5"/>
    </row>
    <row r="309" spans="1:16" s="8" customFormat="1" ht="15" customHeight="1">
      <c r="A309" s="28"/>
      <c r="B309" s="19"/>
      <c r="C309" s="19" t="s">
        <v>165</v>
      </c>
      <c r="D309" s="30">
        <v>81.262439338568313</v>
      </c>
      <c r="E309" s="30">
        <v>80.629000277712819</v>
      </c>
      <c r="F309" s="30">
        <v>81.895878399423808</v>
      </c>
      <c r="G309" s="26"/>
      <c r="H309" s="26"/>
      <c r="I309" s="26"/>
      <c r="J309" s="5"/>
      <c r="K309" s="5"/>
      <c r="L309" s="5"/>
      <c r="M309" s="5"/>
      <c r="N309" s="5"/>
      <c r="O309" s="5"/>
    </row>
    <row r="310" spans="1:16" s="8" customFormat="1" ht="15" customHeight="1">
      <c r="A310" s="28"/>
      <c r="B310" s="19"/>
      <c r="C310" s="134" t="s">
        <v>233</v>
      </c>
      <c r="D310" s="30">
        <v>81.745868028278494</v>
      </c>
      <c r="E310" s="30">
        <v>81.124194641291311</v>
      </c>
      <c r="F310" s="30">
        <v>82.367541415265677</v>
      </c>
      <c r="G310" s="26"/>
      <c r="H310" s="26"/>
      <c r="I310" s="26"/>
      <c r="J310" s="5"/>
      <c r="K310" s="5"/>
      <c r="L310" s="5"/>
      <c r="M310" s="5"/>
      <c r="N310" s="5"/>
      <c r="O310" s="5"/>
    </row>
    <row r="311" spans="1:16" s="8" customFormat="1" ht="15" customHeight="1">
      <c r="A311" s="23"/>
      <c r="B311" s="24"/>
      <c r="C311" s="25"/>
      <c r="D311" s="26"/>
      <c r="E311" s="26"/>
      <c r="F311" s="26"/>
      <c r="G311" s="26"/>
      <c r="H311" s="26"/>
      <c r="I311" s="26"/>
      <c r="J311" s="27"/>
    </row>
    <row r="312" spans="1:16" s="8" customFormat="1" ht="24" customHeight="1">
      <c r="A312" s="6" t="s">
        <v>100</v>
      </c>
      <c r="B312" s="19"/>
      <c r="C312" s="19" t="s">
        <v>39</v>
      </c>
      <c r="D312" s="29">
        <v>77.458008198108061</v>
      </c>
      <c r="E312" s="29">
        <v>77.099999999999994</v>
      </c>
      <c r="F312" s="29">
        <v>77.8</v>
      </c>
      <c r="G312" s="26"/>
      <c r="H312" s="26"/>
      <c r="I312" s="26"/>
      <c r="J312" s="27"/>
      <c r="K312" s="5"/>
      <c r="L312" s="5"/>
      <c r="M312" s="5"/>
      <c r="N312" s="5"/>
      <c r="O312" s="5"/>
      <c r="P312" s="5"/>
    </row>
    <row r="313" spans="1:16" s="8" customFormat="1" ht="15" customHeight="1">
      <c r="A313" s="6"/>
      <c r="B313" s="19"/>
      <c r="C313" s="19" t="s">
        <v>40</v>
      </c>
      <c r="D313" s="29">
        <v>77.982801662158522</v>
      </c>
      <c r="E313" s="29">
        <v>77.599999999999994</v>
      </c>
      <c r="F313" s="29">
        <v>78.3</v>
      </c>
      <c r="G313" s="26"/>
      <c r="H313" s="26"/>
      <c r="I313" s="26"/>
      <c r="J313" s="27"/>
      <c r="K313" s="5"/>
      <c r="L313" s="5"/>
      <c r="M313" s="5"/>
      <c r="N313" s="5"/>
      <c r="O313" s="5"/>
      <c r="P313" s="5"/>
    </row>
    <row r="314" spans="1:16" s="8" customFormat="1" ht="15" customHeight="1">
      <c r="A314" s="6"/>
      <c r="B314" s="19"/>
      <c r="C314" s="19" t="s">
        <v>41</v>
      </c>
      <c r="D314" s="29">
        <v>78.305836941329758</v>
      </c>
      <c r="E314" s="29">
        <v>78</v>
      </c>
      <c r="F314" s="29">
        <v>78.7</v>
      </c>
      <c r="G314" s="26"/>
      <c r="H314" s="26"/>
      <c r="I314" s="26"/>
      <c r="J314" s="27"/>
      <c r="K314" s="5"/>
      <c r="L314" s="5"/>
      <c r="M314" s="5"/>
      <c r="N314" s="5"/>
      <c r="O314" s="5"/>
      <c r="P314" s="5"/>
    </row>
    <row r="315" spans="1:16" s="8" customFormat="1" ht="15" customHeight="1">
      <c r="A315" s="6"/>
      <c r="B315" s="19"/>
      <c r="C315" s="19" t="s">
        <v>42</v>
      </c>
      <c r="D315" s="29">
        <v>78.613320680883334</v>
      </c>
      <c r="E315" s="29">
        <v>78.3</v>
      </c>
      <c r="F315" s="29">
        <v>79</v>
      </c>
      <c r="G315" s="26"/>
      <c r="H315" s="26"/>
      <c r="I315" s="26"/>
      <c r="J315" s="27"/>
      <c r="K315" s="5"/>
      <c r="L315" s="5"/>
      <c r="M315" s="5"/>
      <c r="N315" s="5"/>
      <c r="O315" s="5"/>
      <c r="P315" s="5"/>
    </row>
    <row r="316" spans="1:16" s="8" customFormat="1" ht="15" customHeight="1">
      <c r="A316" s="6"/>
      <c r="B316" s="19" t="s">
        <v>43</v>
      </c>
      <c r="C316" s="19" t="s">
        <v>43</v>
      </c>
      <c r="D316" s="29">
        <v>78.851348648381617</v>
      </c>
      <c r="E316" s="29">
        <v>78.5</v>
      </c>
      <c r="F316" s="29">
        <v>79.2</v>
      </c>
      <c r="G316" s="26"/>
      <c r="H316" s="26"/>
      <c r="I316" s="26"/>
      <c r="J316" s="27"/>
      <c r="K316" s="5"/>
      <c r="L316" s="5"/>
      <c r="M316" s="5"/>
      <c r="N316" s="5"/>
      <c r="O316" s="5"/>
      <c r="P316" s="5"/>
    </row>
    <row r="317" spans="1:16" s="8" customFormat="1" ht="24" customHeight="1">
      <c r="A317" s="6"/>
      <c r="B317" s="19"/>
      <c r="C317" s="19" t="s">
        <v>44</v>
      </c>
      <c r="D317" s="29">
        <v>78.909378048246552</v>
      </c>
      <c r="E317" s="29">
        <v>78.599999999999994</v>
      </c>
      <c r="F317" s="29">
        <v>79.2</v>
      </c>
      <c r="G317" s="26"/>
      <c r="H317" s="26"/>
      <c r="I317" s="26"/>
      <c r="J317" s="27"/>
      <c r="K317" s="5"/>
      <c r="L317" s="5"/>
      <c r="M317" s="5"/>
      <c r="N317" s="5"/>
      <c r="O317" s="5"/>
      <c r="P317" s="5"/>
    </row>
    <row r="318" spans="1:16" s="8" customFormat="1" ht="15" customHeight="1">
      <c r="A318" s="6"/>
      <c r="B318" s="19"/>
      <c r="C318" s="19" t="s">
        <v>45</v>
      </c>
      <c r="D318" s="29">
        <v>79.130263215114738</v>
      </c>
      <c r="E318" s="29">
        <v>78.8</v>
      </c>
      <c r="F318" s="29">
        <v>79.5</v>
      </c>
      <c r="G318" s="26"/>
      <c r="H318" s="26"/>
      <c r="I318" s="26"/>
      <c r="J318" s="27"/>
      <c r="K318" s="5"/>
      <c r="L318" s="5"/>
      <c r="M318" s="5"/>
      <c r="N318" s="5"/>
      <c r="O318" s="5"/>
      <c r="P318" s="5"/>
    </row>
    <row r="319" spans="1:16" s="8" customFormat="1" ht="15" customHeight="1">
      <c r="A319" s="6"/>
      <c r="B319" s="19"/>
      <c r="C319" s="19" t="s">
        <v>46</v>
      </c>
      <c r="D319" s="29">
        <v>79.318642012522247</v>
      </c>
      <c r="E319" s="29">
        <v>79</v>
      </c>
      <c r="F319" s="29">
        <v>79.599999999999994</v>
      </c>
      <c r="G319" s="26"/>
      <c r="H319" s="26"/>
      <c r="I319" s="26"/>
      <c r="J319" s="27"/>
      <c r="K319" s="5"/>
      <c r="L319" s="5"/>
      <c r="M319" s="5"/>
      <c r="N319" s="5"/>
      <c r="O319" s="5"/>
      <c r="P319" s="5"/>
    </row>
    <row r="320" spans="1:16" s="8" customFormat="1" ht="15" customHeight="1">
      <c r="A320" s="6"/>
      <c r="B320" s="19"/>
      <c r="C320" s="19" t="s">
        <v>47</v>
      </c>
      <c r="D320" s="29">
        <v>79.559025915434034</v>
      </c>
      <c r="E320" s="29">
        <v>79.2</v>
      </c>
      <c r="F320" s="29">
        <v>79.900000000000006</v>
      </c>
      <c r="G320" s="26"/>
      <c r="H320" s="26"/>
      <c r="I320" s="26"/>
      <c r="J320" s="27"/>
      <c r="K320" s="5"/>
      <c r="L320" s="5"/>
      <c r="M320" s="5"/>
      <c r="N320" s="5"/>
      <c r="O320" s="5"/>
      <c r="P320" s="5"/>
    </row>
    <row r="321" spans="1:17" s="8" customFormat="1" ht="15" customHeight="1">
      <c r="A321" s="6"/>
      <c r="B321" s="19"/>
      <c r="C321" s="19" t="s">
        <v>48</v>
      </c>
      <c r="D321" s="30">
        <v>79.505704697180107</v>
      </c>
      <c r="E321" s="30">
        <v>79.170291400384997</v>
      </c>
      <c r="F321" s="30">
        <v>79.841117993975217</v>
      </c>
      <c r="G321" s="26"/>
      <c r="H321" s="26"/>
      <c r="I321" s="26"/>
      <c r="J321" s="27"/>
      <c r="K321" s="5"/>
      <c r="L321" s="5"/>
      <c r="M321" s="5"/>
      <c r="N321" s="5"/>
      <c r="O321" s="5"/>
      <c r="P321" s="5"/>
    </row>
    <row r="322" spans="1:17" s="8" customFormat="1" ht="24" customHeight="1">
      <c r="A322" s="6"/>
      <c r="B322" s="19"/>
      <c r="C322" s="19" t="s">
        <v>49</v>
      </c>
      <c r="D322" s="30">
        <v>79.354070992721603</v>
      </c>
      <c r="E322" s="30">
        <v>79.019879147267389</v>
      </c>
      <c r="F322" s="30">
        <v>79.688262838175817</v>
      </c>
      <c r="G322" s="26"/>
      <c r="H322" s="26"/>
      <c r="I322" s="26"/>
      <c r="J322" s="27"/>
      <c r="K322" s="5"/>
      <c r="L322" s="5"/>
      <c r="M322" s="5"/>
      <c r="N322" s="5"/>
      <c r="O322" s="5"/>
      <c r="P322" s="5"/>
    </row>
    <row r="323" spans="1:17" s="8" customFormat="1" ht="15" customHeight="1">
      <c r="A323" s="6"/>
      <c r="B323" s="19" t="s">
        <v>50</v>
      </c>
      <c r="C323" s="19" t="s">
        <v>50</v>
      </c>
      <c r="D323" s="30">
        <v>79.417911621315923</v>
      </c>
      <c r="E323" s="30">
        <v>79.07838135699798</v>
      </c>
      <c r="F323" s="30">
        <v>79.757441885633867</v>
      </c>
      <c r="G323" s="26"/>
      <c r="H323" s="26"/>
      <c r="I323" s="26"/>
      <c r="J323" s="27"/>
      <c r="K323" s="5"/>
      <c r="L323" s="5"/>
      <c r="M323" s="5"/>
      <c r="N323" s="5"/>
      <c r="O323" s="5"/>
      <c r="P323" s="5"/>
    </row>
    <row r="324" spans="1:17" s="8" customFormat="1" ht="15" customHeight="1">
      <c r="A324" s="6"/>
      <c r="B324" s="19"/>
      <c r="C324" s="19" t="s">
        <v>51</v>
      </c>
      <c r="D324" s="30">
        <v>79.566814700508118</v>
      </c>
      <c r="E324" s="30">
        <v>79.227288524612632</v>
      </c>
      <c r="F324" s="30">
        <v>79.906340876403604</v>
      </c>
      <c r="G324" s="26"/>
      <c r="H324" s="26"/>
      <c r="I324" s="26"/>
      <c r="J324" s="27"/>
      <c r="K324" s="5"/>
      <c r="L324" s="5"/>
      <c r="M324" s="5"/>
      <c r="N324" s="5"/>
      <c r="O324" s="5"/>
      <c r="P324" s="5"/>
    </row>
    <row r="325" spans="1:17" s="8" customFormat="1" ht="15" customHeight="1">
      <c r="A325" s="6"/>
      <c r="B325" s="19"/>
      <c r="C325" s="19" t="s">
        <v>52</v>
      </c>
      <c r="D325" s="30">
        <v>79.914756178337299</v>
      </c>
      <c r="E325" s="30">
        <v>79.570595362922163</v>
      </c>
      <c r="F325" s="30">
        <v>80.258916993752436</v>
      </c>
      <c r="G325" s="26"/>
      <c r="H325" s="26"/>
      <c r="I325" s="26"/>
      <c r="J325" s="27"/>
      <c r="K325" s="5"/>
      <c r="L325" s="5"/>
      <c r="M325" s="5"/>
      <c r="N325" s="5"/>
      <c r="O325" s="5"/>
      <c r="P325" s="5"/>
    </row>
    <row r="326" spans="1:17" s="8" customFormat="1" ht="15" customHeight="1">
      <c r="A326" s="6"/>
      <c r="B326" s="19"/>
      <c r="C326" s="19" t="s">
        <v>53</v>
      </c>
      <c r="D326" s="30">
        <v>80.148209057886305</v>
      </c>
      <c r="E326" s="30">
        <v>79.805486669293089</v>
      </c>
      <c r="F326" s="30">
        <v>80.490931446479522</v>
      </c>
      <c r="G326" s="26"/>
      <c r="H326" s="26"/>
      <c r="I326" s="26"/>
      <c r="J326" s="27"/>
      <c r="K326" s="5"/>
      <c r="L326" s="5"/>
      <c r="M326" s="5"/>
      <c r="N326" s="5"/>
      <c r="O326" s="5"/>
      <c r="P326" s="5"/>
    </row>
    <row r="327" spans="1:17" s="8" customFormat="1" ht="24" customHeight="1">
      <c r="A327" s="6"/>
      <c r="B327" s="19"/>
      <c r="C327" s="19" t="s">
        <v>54</v>
      </c>
      <c r="D327" s="30">
        <v>80.158987800562016</v>
      </c>
      <c r="E327" s="30">
        <v>79.817417035455207</v>
      </c>
      <c r="F327" s="30">
        <v>80.500558565668825</v>
      </c>
      <c r="G327" s="26"/>
      <c r="H327" s="26"/>
      <c r="I327" s="26"/>
      <c r="J327" s="27"/>
      <c r="K327" s="5"/>
      <c r="L327" s="5"/>
      <c r="M327" s="5"/>
      <c r="N327" s="5"/>
      <c r="O327" s="5"/>
      <c r="P327" s="5"/>
    </row>
    <row r="328" spans="1:17" s="8" customFormat="1" ht="15" customHeight="1">
      <c r="A328" s="6"/>
      <c r="B328" s="19"/>
      <c r="C328" s="19" t="s">
        <v>55</v>
      </c>
      <c r="D328" s="30">
        <v>80.106079870753888</v>
      </c>
      <c r="E328" s="30">
        <v>79.765049278186112</v>
      </c>
      <c r="F328" s="30">
        <v>80.447110463321664</v>
      </c>
      <c r="G328" s="26"/>
      <c r="H328" s="26"/>
      <c r="I328" s="26"/>
      <c r="J328" s="27"/>
      <c r="K328" s="5"/>
      <c r="L328" s="5"/>
      <c r="M328" s="5"/>
      <c r="N328" s="5"/>
      <c r="O328" s="5"/>
      <c r="P328" s="5"/>
    </row>
    <row r="329" spans="1:17" s="8" customFormat="1" ht="15" customHeight="1">
      <c r="A329" s="6"/>
      <c r="B329" s="19"/>
      <c r="C329" s="19" t="s">
        <v>141</v>
      </c>
      <c r="D329" s="30">
        <v>80.405574104726952</v>
      </c>
      <c r="E329" s="30">
        <v>80.070260520345087</v>
      </c>
      <c r="F329" s="30">
        <v>80.740887689108817</v>
      </c>
      <c r="G329" s="26"/>
      <c r="H329" s="26"/>
      <c r="I329" s="26"/>
      <c r="J329" s="27"/>
      <c r="K329" s="5"/>
      <c r="L329" s="5"/>
      <c r="M329" s="5"/>
      <c r="N329" s="5"/>
      <c r="O329" s="5"/>
      <c r="P329" s="5"/>
    </row>
    <row r="330" spans="1:17" s="8" customFormat="1" ht="15" customHeight="1">
      <c r="A330" s="6"/>
      <c r="B330" s="19" t="s">
        <v>164</v>
      </c>
      <c r="C330" s="19" t="s">
        <v>164</v>
      </c>
      <c r="D330" s="30">
        <v>80.985778181614904</v>
      </c>
      <c r="E330" s="30">
        <v>80.659666459837624</v>
      </c>
      <c r="F330" s="30">
        <v>81.311889903392185</v>
      </c>
      <c r="G330" s="26"/>
      <c r="H330" s="26"/>
      <c r="I330" s="26"/>
      <c r="J330" s="27"/>
      <c r="K330" s="5"/>
      <c r="L330" s="5"/>
      <c r="M330" s="5"/>
      <c r="N330" s="5"/>
      <c r="O330" s="5"/>
      <c r="P330" s="5"/>
    </row>
    <row r="331" spans="1:17" s="8" customFormat="1" ht="15" customHeight="1">
      <c r="A331" s="6"/>
      <c r="B331" s="19"/>
      <c r="C331" s="19" t="s">
        <v>165</v>
      </c>
      <c r="D331" s="30">
        <v>81.14761150629046</v>
      </c>
      <c r="E331" s="30">
        <v>80.819665794241971</v>
      </c>
      <c r="F331" s="30">
        <v>81.475557218338949</v>
      </c>
      <c r="G331" s="26"/>
      <c r="H331" s="26"/>
      <c r="I331" s="26"/>
      <c r="J331" s="27"/>
      <c r="K331" s="5"/>
      <c r="L331" s="5"/>
      <c r="M331" s="5"/>
      <c r="N331" s="5"/>
      <c r="O331" s="5"/>
      <c r="P331" s="5"/>
    </row>
    <row r="332" spans="1:17" s="8" customFormat="1" ht="15" customHeight="1">
      <c r="A332" s="6"/>
      <c r="B332" s="19"/>
      <c r="C332" s="134" t="s">
        <v>233</v>
      </c>
      <c r="D332" s="30">
        <v>81.202915961836268</v>
      </c>
      <c r="E332" s="30">
        <v>80.880533404748917</v>
      </c>
      <c r="F332" s="30">
        <v>81.52529851892362</v>
      </c>
      <c r="G332" s="26"/>
      <c r="H332" s="26"/>
      <c r="I332" s="26"/>
      <c r="J332" s="27"/>
      <c r="K332" s="5"/>
      <c r="L332" s="5"/>
      <c r="M332" s="5"/>
      <c r="N332" s="5"/>
      <c r="O332" s="5"/>
      <c r="P332" s="5"/>
    </row>
    <row r="333" spans="1:17" s="8" customFormat="1" ht="15" customHeight="1">
      <c r="A333" s="23"/>
      <c r="B333" s="24"/>
      <c r="C333" s="25"/>
      <c r="D333" s="26"/>
      <c r="E333" s="26"/>
      <c r="F333" s="26"/>
      <c r="G333" s="26"/>
      <c r="H333" s="26"/>
      <c r="I333" s="26"/>
      <c r="J333" s="27"/>
    </row>
    <row r="334" spans="1:17" s="8" customFormat="1" ht="24" customHeight="1">
      <c r="A334" s="28" t="s">
        <v>113</v>
      </c>
      <c r="B334" s="19"/>
      <c r="C334" s="19" t="s">
        <v>39</v>
      </c>
      <c r="D334" s="29">
        <v>77.519410766739838</v>
      </c>
      <c r="E334" s="29">
        <v>76.900000000000006</v>
      </c>
      <c r="F334" s="29">
        <v>78.099999999999994</v>
      </c>
      <c r="G334" s="26"/>
      <c r="H334" s="26"/>
      <c r="I334" s="26"/>
      <c r="J334" s="27"/>
      <c r="L334" s="5"/>
      <c r="M334" s="5"/>
      <c r="N334" s="5"/>
      <c r="O334" s="5"/>
      <c r="P334" s="5"/>
      <c r="Q334" s="5"/>
    </row>
    <row r="335" spans="1:17" s="8" customFormat="1" ht="15" customHeight="1">
      <c r="A335" s="6"/>
      <c r="B335" s="19"/>
      <c r="C335" s="19" t="s">
        <v>40</v>
      </c>
      <c r="D335" s="29">
        <v>77.939478634396082</v>
      </c>
      <c r="E335" s="29">
        <v>77.400000000000006</v>
      </c>
      <c r="F335" s="29">
        <v>78.5</v>
      </c>
      <c r="G335" s="26"/>
      <c r="H335" s="26"/>
      <c r="I335" s="26"/>
      <c r="J335" s="27"/>
      <c r="L335" s="5"/>
      <c r="M335" s="5"/>
      <c r="N335" s="5"/>
      <c r="O335" s="5"/>
      <c r="P335" s="5"/>
      <c r="Q335" s="5"/>
    </row>
    <row r="336" spans="1:17" s="8" customFormat="1" ht="15" customHeight="1">
      <c r="A336" s="6"/>
      <c r="B336" s="19"/>
      <c r="C336" s="19" t="s">
        <v>41</v>
      </c>
      <c r="D336" s="29">
        <v>77.937404431702618</v>
      </c>
      <c r="E336" s="29">
        <v>77.400000000000006</v>
      </c>
      <c r="F336" s="29">
        <v>78.5</v>
      </c>
      <c r="G336" s="26"/>
      <c r="H336" s="26"/>
      <c r="I336" s="26"/>
      <c r="J336" s="27"/>
      <c r="L336" s="5"/>
      <c r="M336" s="5"/>
      <c r="N336" s="5"/>
      <c r="O336" s="5"/>
      <c r="P336" s="5"/>
      <c r="Q336" s="5"/>
    </row>
    <row r="337" spans="1:17" s="8" customFormat="1" ht="15" customHeight="1">
      <c r="A337" s="6"/>
      <c r="B337" s="19"/>
      <c r="C337" s="19" t="s">
        <v>42</v>
      </c>
      <c r="D337" s="29">
        <v>78.340348225873257</v>
      </c>
      <c r="E337" s="29">
        <v>77.8</v>
      </c>
      <c r="F337" s="29">
        <v>78.900000000000006</v>
      </c>
      <c r="G337" s="26"/>
      <c r="H337" s="26"/>
      <c r="I337" s="26"/>
      <c r="J337" s="27"/>
      <c r="L337" s="5"/>
      <c r="M337" s="5"/>
      <c r="N337" s="5"/>
      <c r="O337" s="5"/>
      <c r="P337" s="5"/>
      <c r="Q337" s="5"/>
    </row>
    <row r="338" spans="1:17" s="8" customFormat="1" ht="15" customHeight="1">
      <c r="A338" s="6"/>
      <c r="B338" s="19" t="s">
        <v>43</v>
      </c>
      <c r="C338" s="19" t="s">
        <v>43</v>
      </c>
      <c r="D338" s="29">
        <v>78.271451825372097</v>
      </c>
      <c r="E338" s="29">
        <v>77.7</v>
      </c>
      <c r="F338" s="29">
        <v>78.8</v>
      </c>
      <c r="G338" s="26"/>
      <c r="H338" s="26"/>
      <c r="I338" s="26"/>
      <c r="J338" s="27"/>
      <c r="L338" s="5"/>
      <c r="M338" s="5"/>
      <c r="N338" s="5"/>
      <c r="O338" s="5"/>
      <c r="P338" s="5"/>
      <c r="Q338" s="5"/>
    </row>
    <row r="339" spans="1:17" s="8" customFormat="1" ht="24" customHeight="1">
      <c r="A339" s="6"/>
      <c r="B339" s="19"/>
      <c r="C339" s="19" t="s">
        <v>44</v>
      </c>
      <c r="D339" s="29">
        <v>78.769994242769684</v>
      </c>
      <c r="E339" s="29">
        <v>78.2</v>
      </c>
      <c r="F339" s="29">
        <v>79.3</v>
      </c>
      <c r="G339" s="26"/>
      <c r="H339" s="26"/>
      <c r="I339" s="26"/>
      <c r="J339" s="27"/>
      <c r="L339" s="5"/>
      <c r="M339" s="5"/>
      <c r="N339" s="5"/>
      <c r="O339" s="5"/>
      <c r="P339" s="5"/>
      <c r="Q339" s="5"/>
    </row>
    <row r="340" spans="1:17" s="8" customFormat="1" ht="15" customHeight="1">
      <c r="A340" s="6"/>
      <c r="B340" s="19"/>
      <c r="C340" s="19" t="s">
        <v>45</v>
      </c>
      <c r="D340" s="29">
        <v>78.650008619730016</v>
      </c>
      <c r="E340" s="29">
        <v>78</v>
      </c>
      <c r="F340" s="29">
        <v>79.3</v>
      </c>
      <c r="G340" s="26"/>
      <c r="H340" s="26"/>
      <c r="I340" s="26"/>
      <c r="J340" s="27"/>
      <c r="L340" s="5"/>
      <c r="M340" s="5"/>
      <c r="N340" s="5"/>
      <c r="O340" s="5"/>
      <c r="P340" s="5"/>
      <c r="Q340" s="5"/>
    </row>
    <row r="341" spans="1:17" s="8" customFormat="1" ht="15" customHeight="1">
      <c r="A341" s="6"/>
      <c r="B341" s="19"/>
      <c r="C341" s="19" t="s">
        <v>46</v>
      </c>
      <c r="D341" s="29">
        <v>78.604565286672624</v>
      </c>
      <c r="E341" s="29">
        <v>77.900000000000006</v>
      </c>
      <c r="F341" s="29">
        <v>79.3</v>
      </c>
      <c r="G341" s="26"/>
      <c r="H341" s="26"/>
      <c r="I341" s="26"/>
      <c r="J341" s="27"/>
      <c r="L341" s="5"/>
      <c r="M341" s="5"/>
      <c r="N341" s="5"/>
      <c r="O341" s="5"/>
      <c r="P341" s="5"/>
      <c r="Q341" s="5"/>
    </row>
    <row r="342" spans="1:17" s="8" customFormat="1" ht="15" customHeight="1">
      <c r="A342" s="6"/>
      <c r="B342" s="19"/>
      <c r="C342" s="19" t="s">
        <v>47</v>
      </c>
      <c r="D342" s="29">
        <v>78.714785582435894</v>
      </c>
      <c r="E342" s="29">
        <v>78.099999999999994</v>
      </c>
      <c r="F342" s="29">
        <v>79.400000000000006</v>
      </c>
      <c r="G342" s="26"/>
      <c r="H342" s="26"/>
      <c r="I342" s="26"/>
      <c r="J342" s="27"/>
      <c r="L342" s="5"/>
      <c r="M342" s="5"/>
      <c r="N342" s="5"/>
      <c r="O342" s="5"/>
      <c r="P342" s="5"/>
      <c r="Q342" s="5"/>
    </row>
    <row r="343" spans="1:17" s="8" customFormat="1" ht="15" customHeight="1">
      <c r="A343" s="6"/>
      <c r="B343" s="19"/>
      <c r="C343" s="19" t="s">
        <v>48</v>
      </c>
      <c r="D343" s="30">
        <v>78.866598046445304</v>
      </c>
      <c r="E343" s="30">
        <v>78.227600591793717</v>
      </c>
      <c r="F343" s="30">
        <v>79.505595501096892</v>
      </c>
      <c r="G343" s="26"/>
      <c r="H343" s="26"/>
      <c r="I343" s="26"/>
      <c r="J343" s="27"/>
      <c r="L343" s="5"/>
      <c r="M343" s="5"/>
      <c r="N343" s="5"/>
      <c r="O343" s="5"/>
      <c r="P343" s="5"/>
      <c r="Q343" s="5"/>
    </row>
    <row r="344" spans="1:17" s="8" customFormat="1" ht="24" customHeight="1">
      <c r="A344" s="6"/>
      <c r="B344" s="19"/>
      <c r="C344" s="19" t="s">
        <v>49</v>
      </c>
      <c r="D344" s="30">
        <v>79.208828826900188</v>
      </c>
      <c r="E344" s="30">
        <v>78.599137469452572</v>
      </c>
      <c r="F344" s="30">
        <v>79.818520184347804</v>
      </c>
      <c r="G344" s="26"/>
      <c r="H344" s="26"/>
      <c r="I344" s="26"/>
      <c r="J344" s="27"/>
      <c r="L344" s="5"/>
      <c r="M344" s="5"/>
      <c r="N344" s="5"/>
      <c r="O344" s="5"/>
      <c r="P344" s="5"/>
      <c r="Q344" s="5"/>
    </row>
    <row r="345" spans="1:17" s="8" customFormat="1" ht="15" customHeight="1">
      <c r="A345" s="6"/>
      <c r="B345" s="19" t="s">
        <v>50</v>
      </c>
      <c r="C345" s="19" t="s">
        <v>50</v>
      </c>
      <c r="D345" s="30">
        <v>79.600583068413215</v>
      </c>
      <c r="E345" s="30">
        <v>79.011588812755193</v>
      </c>
      <c r="F345" s="30">
        <v>80.189577324071237</v>
      </c>
      <c r="G345" s="26"/>
      <c r="H345" s="26"/>
      <c r="I345" s="26"/>
      <c r="J345" s="27"/>
      <c r="L345" s="5"/>
      <c r="M345" s="5"/>
      <c r="N345" s="5"/>
      <c r="O345" s="5"/>
      <c r="P345" s="5"/>
      <c r="Q345" s="5"/>
    </row>
    <row r="346" spans="1:17" s="8" customFormat="1" ht="15" customHeight="1">
      <c r="A346" s="6"/>
      <c r="B346" s="19"/>
      <c r="C346" s="19" t="s">
        <v>51</v>
      </c>
      <c r="D346" s="30">
        <v>79.997088403979077</v>
      </c>
      <c r="E346" s="30">
        <v>79.411086533748133</v>
      </c>
      <c r="F346" s="30">
        <v>80.583090274210022</v>
      </c>
      <c r="G346" s="26"/>
      <c r="H346" s="26"/>
      <c r="I346" s="26"/>
      <c r="J346" s="27"/>
      <c r="L346" s="5"/>
      <c r="M346" s="5"/>
      <c r="N346" s="5"/>
      <c r="O346" s="5"/>
      <c r="P346" s="5"/>
      <c r="Q346" s="5"/>
    </row>
    <row r="347" spans="1:17" s="8" customFormat="1" ht="15" customHeight="1">
      <c r="A347" s="6"/>
      <c r="B347" s="19"/>
      <c r="C347" s="19" t="s">
        <v>52</v>
      </c>
      <c r="D347" s="30">
        <v>80.469161762914865</v>
      </c>
      <c r="E347" s="30">
        <v>79.910170651061932</v>
      </c>
      <c r="F347" s="30">
        <v>81.028152874767798</v>
      </c>
      <c r="G347" s="26"/>
      <c r="H347" s="26"/>
      <c r="I347" s="26"/>
      <c r="J347" s="27"/>
      <c r="L347" s="5"/>
      <c r="M347" s="5"/>
      <c r="N347" s="5"/>
      <c r="O347" s="5"/>
      <c r="P347" s="5"/>
      <c r="Q347" s="5"/>
    </row>
    <row r="348" spans="1:17" s="8" customFormat="1" ht="15" customHeight="1">
      <c r="A348" s="6"/>
      <c r="B348" s="19"/>
      <c r="C348" s="19" t="s">
        <v>53</v>
      </c>
      <c r="D348" s="30">
        <v>80.616320952459418</v>
      </c>
      <c r="E348" s="30">
        <v>80.038820716978094</v>
      </c>
      <c r="F348" s="30">
        <v>81.193821187940742</v>
      </c>
      <c r="G348" s="26"/>
      <c r="H348" s="26"/>
      <c r="I348" s="26"/>
      <c r="J348" s="27"/>
      <c r="L348" s="5"/>
      <c r="M348" s="5"/>
      <c r="N348" s="5"/>
      <c r="O348" s="5"/>
      <c r="P348" s="5"/>
      <c r="Q348" s="5"/>
    </row>
    <row r="349" spans="1:17" s="8" customFormat="1" ht="24" customHeight="1">
      <c r="A349" s="6"/>
      <c r="C349" s="19" t="s">
        <v>54</v>
      </c>
      <c r="D349" s="30">
        <v>80.928048541405104</v>
      </c>
      <c r="E349" s="30">
        <v>80.35926216408329</v>
      </c>
      <c r="F349" s="30">
        <v>81.496834918726918</v>
      </c>
      <c r="G349" s="26"/>
      <c r="H349" s="26"/>
      <c r="I349" s="26"/>
      <c r="J349" s="27"/>
      <c r="L349" s="5"/>
      <c r="M349" s="5"/>
      <c r="N349" s="5"/>
      <c r="O349" s="5"/>
      <c r="P349" s="5"/>
      <c r="Q349" s="5"/>
    </row>
    <row r="350" spans="1:17" s="8" customFormat="1" ht="15" customHeight="1">
      <c r="A350" s="6"/>
      <c r="B350" s="19"/>
      <c r="C350" s="19" t="s">
        <v>55</v>
      </c>
      <c r="D350" s="30">
        <v>80.909163683523758</v>
      </c>
      <c r="E350" s="30">
        <v>80.331671169892346</v>
      </c>
      <c r="F350" s="30">
        <v>81.48665619715517</v>
      </c>
      <c r="G350" s="26"/>
      <c r="H350" s="26"/>
      <c r="I350" s="26"/>
      <c r="J350" s="27"/>
      <c r="L350" s="5"/>
      <c r="M350" s="5"/>
      <c r="N350" s="5"/>
      <c r="O350" s="5"/>
      <c r="P350" s="5"/>
      <c r="Q350" s="5"/>
    </row>
    <row r="351" spans="1:17" s="8" customFormat="1" ht="15" customHeight="1">
      <c r="A351" s="6"/>
      <c r="B351" s="19"/>
      <c r="C351" s="19" t="s">
        <v>141</v>
      </c>
      <c r="D351" s="30">
        <v>81.141704020434403</v>
      </c>
      <c r="E351" s="30">
        <v>80.579099842832221</v>
      </c>
      <c r="F351" s="30">
        <v>81.704308198036586</v>
      </c>
      <c r="G351" s="26"/>
      <c r="H351" s="26"/>
      <c r="I351" s="26"/>
      <c r="J351" s="27"/>
      <c r="L351" s="5"/>
      <c r="M351" s="5"/>
      <c r="N351" s="5"/>
      <c r="O351" s="5"/>
      <c r="P351" s="5"/>
      <c r="Q351" s="5"/>
    </row>
    <row r="352" spans="1:17" s="8" customFormat="1" ht="15" customHeight="1">
      <c r="A352" s="6"/>
      <c r="B352" s="19" t="s">
        <v>164</v>
      </c>
      <c r="C352" s="19" t="s">
        <v>164</v>
      </c>
      <c r="D352" s="30">
        <v>80.971430301680044</v>
      </c>
      <c r="E352" s="30">
        <v>80.399416885488023</v>
      </c>
      <c r="F352" s="30">
        <v>81.543443717872066</v>
      </c>
      <c r="G352" s="26"/>
      <c r="H352" s="26"/>
      <c r="I352" s="26"/>
      <c r="J352" s="27"/>
      <c r="L352" s="5"/>
      <c r="M352" s="5"/>
      <c r="N352" s="5"/>
      <c r="O352" s="5"/>
      <c r="P352" s="5"/>
      <c r="Q352" s="5"/>
    </row>
    <row r="353" spans="1:17" s="8" customFormat="1" ht="15" customHeight="1">
      <c r="A353" s="6"/>
      <c r="B353" s="19"/>
      <c r="C353" s="19" t="s">
        <v>165</v>
      </c>
      <c r="D353" s="30">
        <v>81.181697079121022</v>
      </c>
      <c r="E353" s="30">
        <v>80.614314313406595</v>
      </c>
      <c r="F353" s="30">
        <v>81.74907984483545</v>
      </c>
      <c r="G353" s="26"/>
      <c r="H353" s="26"/>
      <c r="I353" s="26"/>
      <c r="J353" s="27"/>
      <c r="L353" s="5"/>
      <c r="M353" s="5"/>
      <c r="N353" s="5"/>
      <c r="O353" s="5"/>
      <c r="P353" s="5"/>
      <c r="Q353" s="5"/>
    </row>
    <row r="354" spans="1:17" s="8" customFormat="1" ht="15" customHeight="1">
      <c r="A354" s="6"/>
      <c r="B354" s="19"/>
      <c r="C354" s="134" t="s">
        <v>233</v>
      </c>
      <c r="D354" s="30">
        <v>80.922640013313128</v>
      </c>
      <c r="E354" s="30">
        <v>80.342081516847742</v>
      </c>
      <c r="F354" s="30">
        <v>81.503198509778514</v>
      </c>
      <c r="G354" s="26"/>
      <c r="H354" s="26"/>
      <c r="I354" s="26"/>
      <c r="J354" s="27"/>
      <c r="L354" s="5"/>
      <c r="M354" s="5"/>
      <c r="N354" s="5"/>
      <c r="O354" s="5"/>
      <c r="P354" s="5"/>
      <c r="Q354" s="5"/>
    </row>
    <row r="355" spans="1:17" s="8" customFormat="1" ht="15" customHeight="1">
      <c r="A355" s="23"/>
      <c r="B355" s="24"/>
      <c r="C355" s="25"/>
      <c r="D355" s="26"/>
      <c r="E355" s="26"/>
      <c r="F355" s="26"/>
      <c r="G355" s="26"/>
      <c r="H355" s="26"/>
      <c r="I355" s="26"/>
      <c r="J355" s="27"/>
    </row>
    <row r="356" spans="1:17" s="8" customFormat="1" ht="24" customHeight="1">
      <c r="A356" s="6" t="s">
        <v>90</v>
      </c>
      <c r="B356" s="19"/>
      <c r="C356" s="19" t="s">
        <v>39</v>
      </c>
      <c r="D356" s="30">
        <v>77.672416918081055</v>
      </c>
      <c r="E356" s="30">
        <v>77</v>
      </c>
      <c r="F356" s="30">
        <v>78.400000000000006</v>
      </c>
      <c r="G356" s="5"/>
      <c r="H356" s="26"/>
      <c r="I356" s="26"/>
      <c r="J356" s="27"/>
    </row>
    <row r="357" spans="1:17" s="8" customFormat="1" ht="15" customHeight="1">
      <c r="A357" s="6"/>
      <c r="B357" s="19"/>
      <c r="C357" s="19" t="s">
        <v>40</v>
      </c>
      <c r="D357" s="30">
        <v>77.95626632415204</v>
      </c>
      <c r="E357" s="30">
        <v>77.3</v>
      </c>
      <c r="F357" s="30">
        <v>78.599999999999994</v>
      </c>
      <c r="G357" s="5"/>
      <c r="H357" s="26"/>
      <c r="I357" s="26"/>
      <c r="J357" s="27"/>
    </row>
    <row r="358" spans="1:17" s="8" customFormat="1" ht="15" customHeight="1">
      <c r="A358" s="6"/>
      <c r="B358" s="19"/>
      <c r="C358" s="19" t="s">
        <v>41</v>
      </c>
      <c r="D358" s="30">
        <v>77.963462893357487</v>
      </c>
      <c r="E358" s="30">
        <v>77.3</v>
      </c>
      <c r="F358" s="30">
        <v>78.599999999999994</v>
      </c>
      <c r="G358" s="5"/>
      <c r="H358" s="26"/>
      <c r="I358" s="26"/>
      <c r="J358" s="27"/>
    </row>
    <row r="359" spans="1:17" s="8" customFormat="1" ht="15" customHeight="1">
      <c r="A359" s="6"/>
      <c r="B359" s="19"/>
      <c r="C359" s="19" t="s">
        <v>42</v>
      </c>
      <c r="D359" s="30">
        <v>78.370472290225024</v>
      </c>
      <c r="E359" s="30">
        <v>77.7</v>
      </c>
      <c r="F359" s="30">
        <v>79</v>
      </c>
      <c r="G359" s="5"/>
      <c r="H359" s="26"/>
      <c r="I359" s="26"/>
      <c r="J359" s="27"/>
    </row>
    <row r="360" spans="1:17" s="8" customFormat="1" ht="15" customHeight="1">
      <c r="A360" s="6"/>
      <c r="B360" s="19" t="s">
        <v>43</v>
      </c>
      <c r="C360" s="19" t="s">
        <v>43</v>
      </c>
      <c r="D360" s="30">
        <v>78.487668502439291</v>
      </c>
      <c r="E360" s="30">
        <v>77.8</v>
      </c>
      <c r="F360" s="30">
        <v>79.2</v>
      </c>
      <c r="G360" s="5"/>
      <c r="H360" s="26"/>
      <c r="I360" s="26"/>
      <c r="J360" s="27"/>
    </row>
    <row r="361" spans="1:17" s="8" customFormat="1" ht="24" customHeight="1">
      <c r="A361" s="6"/>
      <c r="B361" s="19"/>
      <c r="C361" s="19" t="s">
        <v>44</v>
      </c>
      <c r="D361" s="30">
        <v>78.23805391423214</v>
      </c>
      <c r="E361" s="30">
        <v>77.5</v>
      </c>
      <c r="F361" s="30">
        <v>78.900000000000006</v>
      </c>
      <c r="G361" s="5"/>
      <c r="H361" s="26"/>
      <c r="I361" s="26"/>
      <c r="J361" s="27"/>
    </row>
    <row r="362" spans="1:17" s="8" customFormat="1" ht="15" customHeight="1">
      <c r="A362" s="6"/>
      <c r="B362" s="19"/>
      <c r="C362" s="19" t="s">
        <v>45</v>
      </c>
      <c r="D362" s="30">
        <v>78.794508221990341</v>
      </c>
      <c r="E362" s="30">
        <v>78.099999999999994</v>
      </c>
      <c r="F362" s="30">
        <v>79.5</v>
      </c>
      <c r="G362" s="5"/>
      <c r="H362" s="26"/>
      <c r="I362" s="26"/>
      <c r="J362" s="27"/>
    </row>
    <row r="363" spans="1:17" s="8" customFormat="1" ht="15" customHeight="1">
      <c r="A363" s="6"/>
      <c r="B363" s="19"/>
      <c r="C363" s="19" t="s">
        <v>46</v>
      </c>
      <c r="D363" s="30">
        <v>78.606982950937933</v>
      </c>
      <c r="E363" s="30">
        <v>77.900000000000006</v>
      </c>
      <c r="F363" s="30">
        <v>79.3</v>
      </c>
      <c r="G363" s="5"/>
      <c r="H363" s="26"/>
      <c r="I363" s="26"/>
      <c r="J363" s="27"/>
    </row>
    <row r="364" spans="1:17" s="8" customFormat="1" ht="15" customHeight="1">
      <c r="A364" s="6"/>
      <c r="B364" s="19"/>
      <c r="C364" s="19" t="s">
        <v>47</v>
      </c>
      <c r="D364" s="30">
        <v>79.175158034756208</v>
      </c>
      <c r="E364" s="30">
        <v>78.5</v>
      </c>
      <c r="F364" s="30">
        <v>79.900000000000006</v>
      </c>
      <c r="G364" s="5"/>
      <c r="H364" s="26"/>
      <c r="I364" s="26"/>
      <c r="J364" s="27"/>
    </row>
    <row r="365" spans="1:17" s="8" customFormat="1" ht="15" customHeight="1">
      <c r="A365" s="6"/>
      <c r="B365" s="19"/>
      <c r="C365" s="19" t="s">
        <v>48</v>
      </c>
      <c r="D365" s="30">
        <v>79.006373016345862</v>
      </c>
      <c r="E365" s="30">
        <v>78.277668537343501</v>
      </c>
      <c r="F365" s="30">
        <v>79.735077495348222</v>
      </c>
      <c r="G365" s="5"/>
      <c r="H365" s="26"/>
      <c r="I365" s="26"/>
      <c r="J365" s="27"/>
    </row>
    <row r="366" spans="1:17" s="8" customFormat="1" ht="24" customHeight="1">
      <c r="A366" s="6"/>
      <c r="B366" s="19"/>
      <c r="C366" s="19" t="s">
        <v>49</v>
      </c>
      <c r="D366" s="30">
        <v>79.608062951055629</v>
      </c>
      <c r="E366" s="30">
        <v>78.929628592140318</v>
      </c>
      <c r="F366" s="30">
        <v>80.28649730997094</v>
      </c>
      <c r="G366" s="5"/>
      <c r="H366" s="26"/>
      <c r="I366" s="26"/>
      <c r="J366" s="27"/>
    </row>
    <row r="367" spans="1:17" s="8" customFormat="1" ht="15" customHeight="1">
      <c r="A367" s="6"/>
      <c r="B367" s="19" t="s">
        <v>50</v>
      </c>
      <c r="C367" s="19" t="s">
        <v>50</v>
      </c>
      <c r="D367" s="30">
        <v>79.946455430847607</v>
      </c>
      <c r="E367" s="30">
        <v>79.303368192049803</v>
      </c>
      <c r="F367" s="30">
        <v>80.589542669645411</v>
      </c>
      <c r="G367" s="5"/>
      <c r="H367" s="26"/>
      <c r="I367" s="26"/>
      <c r="J367" s="27"/>
    </row>
    <row r="368" spans="1:17" s="8" customFormat="1" ht="15" customHeight="1">
      <c r="A368" s="6"/>
      <c r="B368" s="19"/>
      <c r="C368" s="19" t="s">
        <v>51</v>
      </c>
      <c r="D368" s="30">
        <v>80.603232443531141</v>
      </c>
      <c r="E368" s="30">
        <v>80.001871949572646</v>
      </c>
      <c r="F368" s="30">
        <v>81.204592937489636</v>
      </c>
      <c r="G368" s="5"/>
      <c r="H368" s="26"/>
      <c r="I368" s="26"/>
      <c r="J368" s="27"/>
    </row>
    <row r="369" spans="1:10" s="8" customFormat="1" ht="15" customHeight="1">
      <c r="A369" s="6"/>
      <c r="B369" s="19"/>
      <c r="C369" s="19" t="s">
        <v>52</v>
      </c>
      <c r="D369" s="30">
        <v>80.47772417004424</v>
      </c>
      <c r="E369" s="30">
        <v>79.82487163272657</v>
      </c>
      <c r="F369" s="30">
        <v>81.130576707361911</v>
      </c>
      <c r="G369" s="5"/>
      <c r="H369" s="26"/>
      <c r="I369" s="26"/>
      <c r="J369" s="27"/>
    </row>
    <row r="370" spans="1:10" s="8" customFormat="1" ht="15" customHeight="1">
      <c r="A370" s="6"/>
      <c r="B370" s="19"/>
      <c r="C370" s="19" t="s">
        <v>53</v>
      </c>
      <c r="D370" s="30">
        <v>79.985956373421985</v>
      </c>
      <c r="E370" s="30">
        <v>79.265265185235549</v>
      </c>
      <c r="F370" s="30">
        <v>80.70664756160842</v>
      </c>
      <c r="G370" s="5"/>
      <c r="H370" s="26"/>
      <c r="I370" s="26"/>
      <c r="J370" s="27"/>
    </row>
    <row r="371" spans="1:10" s="8" customFormat="1" ht="24" customHeight="1">
      <c r="A371" s="6"/>
      <c r="C371" s="19" t="s">
        <v>54</v>
      </c>
      <c r="D371" s="30">
        <v>79.827943154978982</v>
      </c>
      <c r="E371" s="30">
        <v>79.092476206935686</v>
      </c>
      <c r="F371" s="30">
        <v>80.563410103022278</v>
      </c>
      <c r="G371" s="5"/>
      <c r="H371" s="26"/>
      <c r="I371" s="26"/>
      <c r="J371" s="27"/>
    </row>
    <row r="372" spans="1:10" s="8" customFormat="1" ht="15" customHeight="1">
      <c r="A372" s="6"/>
      <c r="B372" s="19"/>
      <c r="C372" s="19" t="s">
        <v>55</v>
      </c>
      <c r="D372" s="30">
        <v>80.358996163323496</v>
      </c>
      <c r="E372" s="30">
        <v>79.671707066820829</v>
      </c>
      <c r="F372" s="30">
        <v>81.046285259826163</v>
      </c>
      <c r="G372" s="5"/>
      <c r="H372" s="26"/>
      <c r="I372" s="26"/>
      <c r="J372" s="27"/>
    </row>
    <row r="373" spans="1:10" s="8" customFormat="1" ht="15" customHeight="1">
      <c r="A373" s="6"/>
      <c r="B373" s="19"/>
      <c r="C373" s="19" t="s">
        <v>141</v>
      </c>
      <c r="D373" s="30">
        <v>80.854311232513041</v>
      </c>
      <c r="E373" s="30">
        <v>80.213544521552208</v>
      </c>
      <c r="F373" s="30">
        <v>81.495077943473873</v>
      </c>
      <c r="G373" s="5"/>
      <c r="H373" s="26"/>
      <c r="I373" s="26"/>
      <c r="J373" s="27"/>
    </row>
    <row r="374" spans="1:10" s="8" customFormat="1" ht="15" customHeight="1">
      <c r="A374" s="6"/>
      <c r="B374" s="19" t="s">
        <v>164</v>
      </c>
      <c r="C374" s="19" t="s">
        <v>164</v>
      </c>
      <c r="D374" s="30">
        <v>81.307779954306142</v>
      </c>
      <c r="E374" s="30">
        <v>80.646223348237413</v>
      </c>
      <c r="F374" s="30">
        <v>81.96933656037487</v>
      </c>
      <c r="G374" s="5"/>
      <c r="H374" s="26"/>
      <c r="I374" s="26"/>
      <c r="J374" s="27"/>
    </row>
    <row r="375" spans="1:10" s="8" customFormat="1" ht="15" customHeight="1">
      <c r="A375" s="6"/>
      <c r="B375" s="19" t="s">
        <v>226</v>
      </c>
      <c r="C375" s="19" t="s">
        <v>165</v>
      </c>
      <c r="D375" s="30">
        <v>81.196892712611458</v>
      </c>
      <c r="E375" s="30">
        <v>80.510607686747477</v>
      </c>
      <c r="F375" s="30">
        <v>81.883177738475439</v>
      </c>
      <c r="G375" s="5"/>
      <c r="H375" s="26"/>
      <c r="I375" s="26"/>
      <c r="J375" s="27"/>
    </row>
    <row r="376" spans="1:10" s="8" customFormat="1" ht="15" customHeight="1">
      <c r="A376" s="6"/>
      <c r="B376" s="19"/>
      <c r="C376" s="134" t="s">
        <v>233</v>
      </c>
      <c r="D376" s="30">
        <v>81.47504585323</v>
      </c>
      <c r="E376" s="30">
        <v>80.78208429590083</v>
      </c>
      <c r="F376" s="30">
        <v>82.16800741055917</v>
      </c>
      <c r="G376" s="5"/>
      <c r="H376" s="26"/>
      <c r="I376" s="26"/>
      <c r="J376" s="27"/>
    </row>
    <row r="378" spans="1:10" ht="24" customHeight="1">
      <c r="A378" s="6" t="s">
        <v>161</v>
      </c>
      <c r="C378" s="19" t="s">
        <v>8</v>
      </c>
      <c r="D378" s="29">
        <v>77.165748365677743</v>
      </c>
      <c r="E378" s="29">
        <v>77.074723888593539</v>
      </c>
      <c r="F378" s="29">
        <v>77.256772842761947</v>
      </c>
    </row>
    <row r="379" spans="1:10" ht="15" customHeight="1">
      <c r="A379" s="6"/>
      <c r="C379" s="19" t="s">
        <v>9</v>
      </c>
      <c r="D379" s="29">
        <v>77.348182388918943</v>
      </c>
      <c r="E379" s="29">
        <v>77.257472688598597</v>
      </c>
      <c r="F379" s="29">
        <v>77.438892089239289</v>
      </c>
    </row>
    <row r="380" spans="1:10" ht="15" customHeight="1">
      <c r="A380" s="6"/>
      <c r="C380" s="19" t="s">
        <v>10</v>
      </c>
      <c r="D380" s="29">
        <v>77.465322560003898</v>
      </c>
      <c r="E380" s="29">
        <v>77.374650226977309</v>
      </c>
      <c r="F380" s="29">
        <v>77.555994893030487</v>
      </c>
    </row>
    <row r="381" spans="1:10" ht="15" customHeight="1">
      <c r="A381" s="6"/>
      <c r="C381" s="19" t="s">
        <v>11</v>
      </c>
      <c r="D381" s="29">
        <v>77.770774379494753</v>
      </c>
      <c r="E381" s="29">
        <v>77.679516306285777</v>
      </c>
      <c r="F381" s="29">
        <v>77.86203245270373</v>
      </c>
    </row>
    <row r="382" spans="1:10" ht="15" customHeight="1">
      <c r="A382" s="6"/>
      <c r="B382" s="19" t="s">
        <v>43</v>
      </c>
      <c r="C382" s="19" t="s">
        <v>12</v>
      </c>
      <c r="D382" s="29">
        <v>77.895818203660212</v>
      </c>
      <c r="E382" s="29">
        <v>77.804939720951452</v>
      </c>
      <c r="F382" s="29">
        <v>77.986696686368973</v>
      </c>
    </row>
    <row r="383" spans="1:10" ht="24" customHeight="1">
      <c r="A383" s="6"/>
      <c r="C383" s="19" t="s">
        <v>13</v>
      </c>
      <c r="D383" s="29">
        <v>78.064704530121503</v>
      </c>
      <c r="E383" s="29">
        <v>77.974031560219515</v>
      </c>
      <c r="F383" s="29">
        <v>78.155377500023491</v>
      </c>
    </row>
    <row r="384" spans="1:10" ht="15" customHeight="1">
      <c r="A384" s="6"/>
      <c r="C384" s="19" t="s">
        <v>14</v>
      </c>
      <c r="D384" s="29">
        <v>78.18610901420044</v>
      </c>
      <c r="E384" s="29">
        <v>78.09643124149197</v>
      </c>
      <c r="F384" s="29">
        <v>78.27578678690891</v>
      </c>
    </row>
    <row r="385" spans="1:6" ht="15" customHeight="1">
      <c r="A385" s="6"/>
      <c r="C385" s="19" t="s">
        <v>15</v>
      </c>
      <c r="D385" s="29">
        <v>78.361708459025294</v>
      </c>
      <c r="E385" s="29">
        <v>78.271572048799356</v>
      </c>
      <c r="F385" s="29">
        <v>78.451844869251232</v>
      </c>
    </row>
    <row r="386" spans="1:6" ht="15" customHeight="1">
      <c r="A386" s="6"/>
      <c r="C386" s="19" t="s">
        <v>16</v>
      </c>
      <c r="D386" s="29">
        <v>78.577499633253979</v>
      </c>
      <c r="E386" s="29">
        <v>78.487062955546676</v>
      </c>
      <c r="F386" s="29">
        <v>78.667936310961281</v>
      </c>
    </row>
    <row r="387" spans="1:6" ht="15" customHeight="1">
      <c r="A387" s="6"/>
      <c r="C387" s="19" t="s">
        <v>17</v>
      </c>
      <c r="D387" s="30">
        <v>78.801333609130367</v>
      </c>
      <c r="E387" s="30">
        <v>78.710431920296529</v>
      </c>
      <c r="F387" s="30">
        <v>78.892235297964206</v>
      </c>
    </row>
    <row r="388" spans="1:6" ht="24" customHeight="1">
      <c r="A388" s="6"/>
      <c r="C388" s="19" t="s">
        <v>18</v>
      </c>
      <c r="D388" s="30">
        <v>78.841498415839794</v>
      </c>
      <c r="E388" s="30">
        <v>78.751044640932633</v>
      </c>
      <c r="F388" s="30">
        <v>78.931952190746955</v>
      </c>
    </row>
    <row r="389" spans="1:6" ht="15" customHeight="1">
      <c r="A389" s="6"/>
      <c r="B389" s="19" t="s">
        <v>50</v>
      </c>
      <c r="C389" s="19" t="s">
        <v>19</v>
      </c>
      <c r="D389" s="30">
        <v>78.987733198825183</v>
      </c>
      <c r="E389" s="30">
        <v>78.898342367967402</v>
      </c>
      <c r="F389" s="30">
        <v>79.077124029682963</v>
      </c>
    </row>
    <row r="390" spans="1:6" ht="15" customHeight="1">
      <c r="A390" s="6"/>
      <c r="C390" s="19" t="s">
        <v>20</v>
      </c>
      <c r="D390" s="30">
        <v>79.18909812570439</v>
      </c>
      <c r="E390" s="30">
        <v>79.099743803381827</v>
      </c>
      <c r="F390" s="30">
        <v>79.278452448026954</v>
      </c>
    </row>
    <row r="391" spans="1:6" ht="15" customHeight="1">
      <c r="A391" s="6"/>
      <c r="C391" s="19" t="s">
        <v>21</v>
      </c>
      <c r="D391" s="30">
        <v>79.535780995547555</v>
      </c>
      <c r="E391" s="30">
        <v>79.446818405291154</v>
      </c>
      <c r="F391" s="30">
        <v>79.624743585803955</v>
      </c>
    </row>
    <row r="392" spans="1:6" ht="15" customHeight="1">
      <c r="A392" s="6"/>
      <c r="C392" s="19" t="s">
        <v>22</v>
      </c>
      <c r="D392" s="30">
        <v>79.716714091877094</v>
      </c>
      <c r="E392" s="30">
        <v>79.6277453704907</v>
      </c>
      <c r="F392" s="30">
        <v>79.805682813263488</v>
      </c>
    </row>
    <row r="393" spans="1:6" ht="24" customHeight="1">
      <c r="A393" s="6"/>
      <c r="C393" s="19" t="s">
        <v>23</v>
      </c>
      <c r="D393" s="30">
        <v>79.892936759285931</v>
      </c>
      <c r="E393" s="30">
        <v>79.804902555863592</v>
      </c>
      <c r="F393" s="30">
        <v>79.98097096270827</v>
      </c>
    </row>
    <row r="394" spans="1:6" ht="15" customHeight="1">
      <c r="A394" s="6"/>
      <c r="C394" s="19" t="s">
        <v>24</v>
      </c>
      <c r="D394" s="30">
        <v>80.125312377844708</v>
      </c>
      <c r="E394" s="30">
        <v>80.037781696019323</v>
      </c>
      <c r="F394" s="30">
        <v>80.212843059670092</v>
      </c>
    </row>
    <row r="395" spans="1:6" ht="15" customHeight="1">
      <c r="A395" s="6"/>
      <c r="C395" s="19" t="s">
        <v>140</v>
      </c>
      <c r="D395" s="30">
        <v>80.406034349239306</v>
      </c>
      <c r="E395" s="30">
        <v>80.31915208344914</v>
      </c>
      <c r="F395" s="30">
        <v>80.492916615029472</v>
      </c>
    </row>
    <row r="396" spans="1:6" ht="15" customHeight="1">
      <c r="A396" s="6"/>
      <c r="B396" s="19" t="s">
        <v>164</v>
      </c>
      <c r="C396" s="19" t="s">
        <v>167</v>
      </c>
      <c r="D396" s="30">
        <v>80.725187897096689</v>
      </c>
      <c r="E396" s="30">
        <v>80.638522678000101</v>
      </c>
      <c r="F396" s="30">
        <v>80.811853116193276</v>
      </c>
    </row>
    <row r="397" spans="1:6" ht="15" customHeight="1">
      <c r="A397" s="6"/>
      <c r="C397" s="19" t="s">
        <v>168</v>
      </c>
      <c r="D397" s="30">
        <v>80.831149113552243</v>
      </c>
      <c r="E397" s="30">
        <v>80.745660969546236</v>
      </c>
      <c r="F397" s="30">
        <v>80.91663725755825</v>
      </c>
    </row>
    <row r="398" spans="1:6" ht="15" customHeight="1">
      <c r="A398" s="6"/>
      <c r="C398" s="134" t="s">
        <v>234</v>
      </c>
      <c r="D398" s="30">
        <v>80.96573740463667</v>
      </c>
      <c r="E398" s="30">
        <v>80.881055062113475</v>
      </c>
      <c r="F398" s="30">
        <v>81.050419747159864</v>
      </c>
    </row>
    <row r="399" spans="1:6" ht="15" customHeight="1">
      <c r="A399" s="23"/>
      <c r="B399" s="24"/>
      <c r="C399" s="25"/>
      <c r="D399" s="26"/>
      <c r="E399" s="26"/>
      <c r="F399" s="26"/>
    </row>
    <row r="400" spans="1:6" ht="24" customHeight="1">
      <c r="A400" s="6" t="s">
        <v>146</v>
      </c>
      <c r="C400" s="19" t="s">
        <v>39</v>
      </c>
      <c r="D400" s="30">
        <v>77.691853823255471</v>
      </c>
      <c r="E400" s="30">
        <v>76.7</v>
      </c>
      <c r="F400" s="30">
        <v>78.599999999999994</v>
      </c>
    </row>
    <row r="401" spans="1:6" ht="15" customHeight="1">
      <c r="A401" s="6"/>
      <c r="C401" s="19" t="s">
        <v>40</v>
      </c>
      <c r="D401" s="30">
        <v>77.494735778254665</v>
      </c>
      <c r="E401" s="30">
        <v>76.5</v>
      </c>
      <c r="F401" s="30">
        <v>78.400000000000006</v>
      </c>
    </row>
    <row r="402" spans="1:6" ht="15" customHeight="1">
      <c r="A402" s="6"/>
      <c r="C402" s="19" t="s">
        <v>41</v>
      </c>
      <c r="D402" s="30">
        <v>77.40279887219333</v>
      </c>
      <c r="E402" s="30">
        <v>76.400000000000006</v>
      </c>
      <c r="F402" s="30">
        <v>78.400000000000006</v>
      </c>
    </row>
    <row r="403" spans="1:6" ht="15" customHeight="1">
      <c r="A403" s="6"/>
      <c r="C403" s="19" t="s">
        <v>42</v>
      </c>
      <c r="D403" s="30">
        <v>77.418678431363659</v>
      </c>
      <c r="E403" s="30">
        <v>76.400000000000006</v>
      </c>
      <c r="F403" s="30">
        <v>78.400000000000006</v>
      </c>
    </row>
    <row r="404" spans="1:6" ht="15" customHeight="1">
      <c r="A404" s="6"/>
      <c r="B404" s="19" t="s">
        <v>43</v>
      </c>
      <c r="C404" s="19" t="s">
        <v>43</v>
      </c>
      <c r="D404" s="30">
        <v>77.73369320818729</v>
      </c>
      <c r="E404" s="30">
        <v>76.8</v>
      </c>
      <c r="F404" s="30">
        <v>78.7</v>
      </c>
    </row>
    <row r="405" spans="1:6" ht="24" customHeight="1">
      <c r="A405" s="6"/>
      <c r="C405" s="19" t="s">
        <v>44</v>
      </c>
      <c r="D405" s="30">
        <v>78.108141565186742</v>
      </c>
      <c r="E405" s="30">
        <v>77.2</v>
      </c>
      <c r="F405" s="30">
        <v>79</v>
      </c>
    </row>
    <row r="406" spans="1:6" ht="15" customHeight="1">
      <c r="A406" s="6"/>
      <c r="C406" s="19" t="s">
        <v>45</v>
      </c>
      <c r="D406" s="30">
        <v>78.991765337681841</v>
      </c>
      <c r="E406" s="30">
        <v>78.099999999999994</v>
      </c>
      <c r="F406" s="30">
        <v>79.8</v>
      </c>
    </row>
    <row r="407" spans="1:6" ht="15" customHeight="1">
      <c r="A407" s="6"/>
      <c r="C407" s="19" t="s">
        <v>46</v>
      </c>
      <c r="D407" s="30">
        <v>78.459382126367828</v>
      </c>
      <c r="E407" s="30">
        <v>77.599999999999994</v>
      </c>
      <c r="F407" s="30">
        <v>79.400000000000006</v>
      </c>
    </row>
    <row r="408" spans="1:6" ht="15" customHeight="1">
      <c r="A408" s="6"/>
      <c r="C408" s="19" t="s">
        <v>47</v>
      </c>
      <c r="D408" s="30">
        <v>78.336870141584782</v>
      </c>
      <c r="E408" s="30">
        <v>77.400000000000006</v>
      </c>
      <c r="F408" s="30">
        <v>79.3</v>
      </c>
    </row>
    <row r="409" spans="1:6" ht="15" customHeight="1">
      <c r="A409" s="6"/>
      <c r="C409" s="19" t="s">
        <v>48</v>
      </c>
      <c r="D409" s="30">
        <v>78.159509260924168</v>
      </c>
      <c r="E409" s="30">
        <v>77.189587369467432</v>
      </c>
      <c r="F409" s="30">
        <v>79.129431152380903</v>
      </c>
    </row>
    <row r="410" spans="1:6" ht="24" customHeight="1">
      <c r="A410" s="6"/>
      <c r="C410" s="19" t="s">
        <v>49</v>
      </c>
      <c r="D410" s="30">
        <v>78.671250216426884</v>
      </c>
      <c r="E410" s="30">
        <v>77.69030827527655</v>
      </c>
      <c r="F410" s="30">
        <v>79.652192157577218</v>
      </c>
    </row>
    <row r="411" spans="1:6" ht="15" customHeight="1">
      <c r="A411" s="6"/>
      <c r="B411" s="19" t="s">
        <v>50</v>
      </c>
      <c r="C411" s="19" t="s">
        <v>50</v>
      </c>
      <c r="D411" s="30">
        <v>79.275430244394855</v>
      </c>
      <c r="E411" s="30">
        <v>78.325041586655132</v>
      </c>
      <c r="F411" s="30">
        <v>80.225818902134577</v>
      </c>
    </row>
    <row r="412" spans="1:6" ht="15" customHeight="1">
      <c r="A412" s="6"/>
      <c r="C412" s="19" t="s">
        <v>51</v>
      </c>
      <c r="D412" s="30">
        <v>78.73338588045236</v>
      </c>
      <c r="E412" s="30">
        <v>77.73499453341951</v>
      </c>
      <c r="F412" s="30">
        <v>79.73177722748521</v>
      </c>
    </row>
    <row r="413" spans="1:6" ht="15" customHeight="1">
      <c r="A413" s="6"/>
      <c r="C413" s="19" t="s">
        <v>52</v>
      </c>
      <c r="D413" s="30">
        <v>78.817686578111193</v>
      </c>
      <c r="E413" s="30">
        <v>77.875950763576853</v>
      </c>
      <c r="F413" s="30">
        <v>79.759422392645533</v>
      </c>
    </row>
    <row r="414" spans="1:6" ht="15" customHeight="1">
      <c r="A414" s="6"/>
      <c r="C414" s="19" t="s">
        <v>53</v>
      </c>
      <c r="D414" s="30">
        <v>79.50365223995172</v>
      </c>
      <c r="E414" s="30">
        <v>78.574050885876503</v>
      </c>
      <c r="F414" s="30">
        <v>80.433253594026937</v>
      </c>
    </row>
    <row r="415" spans="1:6" ht="24" customHeight="1">
      <c r="A415" s="6"/>
      <c r="B415" s="8"/>
      <c r="C415" s="19" t="s">
        <v>54</v>
      </c>
      <c r="D415" s="30">
        <v>80.473984107628851</v>
      </c>
      <c r="E415" s="30">
        <v>79.620051871136397</v>
      </c>
      <c r="F415" s="30">
        <v>81.327916344121306</v>
      </c>
    </row>
    <row r="416" spans="1:6" ht="15" customHeight="1">
      <c r="A416" s="6"/>
      <c r="C416" s="19" t="s">
        <v>55</v>
      </c>
      <c r="D416" s="30">
        <v>80.978541806123459</v>
      </c>
      <c r="E416" s="30">
        <v>80.132472155875718</v>
      </c>
      <c r="F416" s="30">
        <v>81.824611456371201</v>
      </c>
    </row>
    <row r="417" spans="1:6" ht="15" customHeight="1">
      <c r="A417" s="6"/>
      <c r="C417" s="19" t="s">
        <v>141</v>
      </c>
      <c r="D417" s="30">
        <v>80.633480987867628</v>
      </c>
      <c r="E417" s="30">
        <v>79.788693347668953</v>
      </c>
      <c r="F417" s="30">
        <v>81.478268628066303</v>
      </c>
    </row>
    <row r="418" spans="1:6" ht="15" customHeight="1">
      <c r="A418" s="6"/>
      <c r="B418" s="19" t="s">
        <v>164</v>
      </c>
      <c r="C418" s="19" t="s">
        <v>164</v>
      </c>
      <c r="D418" s="30">
        <v>80.771734152886765</v>
      </c>
      <c r="E418" s="30">
        <v>79.896566569506049</v>
      </c>
      <c r="F418" s="30">
        <v>81.64690173626748</v>
      </c>
    </row>
    <row r="419" spans="1:6" ht="15" customHeight="1">
      <c r="A419" s="6"/>
      <c r="C419" s="19" t="s">
        <v>165</v>
      </c>
      <c r="D419" s="30">
        <v>80.568780974391174</v>
      </c>
      <c r="E419" s="30">
        <v>79.713928445005138</v>
      </c>
      <c r="F419" s="30">
        <v>81.423633503777211</v>
      </c>
    </row>
    <row r="420" spans="1:6" ht="15" customHeight="1">
      <c r="A420" s="6"/>
      <c r="C420" s="134" t="s">
        <v>233</v>
      </c>
      <c r="D420" s="30">
        <v>79.905538835026249</v>
      </c>
      <c r="E420" s="30">
        <v>79.053417369926208</v>
      </c>
      <c r="F420" s="30">
        <v>80.75766030012629</v>
      </c>
    </row>
    <row r="421" spans="1:6" ht="15" customHeight="1">
      <c r="A421" s="23"/>
      <c r="B421" s="24"/>
      <c r="C421" s="25"/>
      <c r="D421" s="26"/>
      <c r="E421" s="26"/>
      <c r="F421" s="26"/>
    </row>
    <row r="422" spans="1:6" ht="24" customHeight="1">
      <c r="A422" s="6" t="s">
        <v>89</v>
      </c>
      <c r="C422" s="19" t="s">
        <v>39</v>
      </c>
      <c r="D422" s="30">
        <v>77.720998868362571</v>
      </c>
      <c r="E422" s="30">
        <v>77.099999999999994</v>
      </c>
      <c r="F422" s="30">
        <v>78.3</v>
      </c>
    </row>
    <row r="423" spans="1:6" ht="15" customHeight="1">
      <c r="C423" s="19" t="s">
        <v>40</v>
      </c>
      <c r="D423" s="30">
        <v>77.792997893261372</v>
      </c>
      <c r="E423" s="30">
        <v>77.2</v>
      </c>
      <c r="F423" s="30">
        <v>78.400000000000006</v>
      </c>
    </row>
    <row r="424" spans="1:6" ht="15" customHeight="1">
      <c r="C424" s="19" t="s">
        <v>41</v>
      </c>
      <c r="D424" s="30">
        <v>78.09923558574377</v>
      </c>
      <c r="E424" s="30">
        <v>77.5</v>
      </c>
      <c r="F424" s="30">
        <v>78.7</v>
      </c>
    </row>
    <row r="425" spans="1:6" ht="15" customHeight="1">
      <c r="C425" s="19" t="s">
        <v>42</v>
      </c>
      <c r="D425" s="30">
        <v>78.490576879135403</v>
      </c>
      <c r="E425" s="30">
        <v>77.900000000000006</v>
      </c>
      <c r="F425" s="30">
        <v>79.099999999999994</v>
      </c>
    </row>
    <row r="426" spans="1:6" ht="15" customHeight="1">
      <c r="B426" s="19" t="s">
        <v>43</v>
      </c>
      <c r="C426" s="19" t="s">
        <v>43</v>
      </c>
      <c r="D426" s="30">
        <v>78.756638213308392</v>
      </c>
      <c r="E426" s="30">
        <v>78.2</v>
      </c>
      <c r="F426" s="30">
        <v>79.3</v>
      </c>
    </row>
    <row r="427" spans="1:6" ht="24" customHeight="1">
      <c r="C427" s="19" t="s">
        <v>44</v>
      </c>
      <c r="D427" s="30">
        <v>79.113002721578113</v>
      </c>
      <c r="E427" s="30">
        <v>78.5</v>
      </c>
      <c r="F427" s="30">
        <v>79.7</v>
      </c>
    </row>
    <row r="428" spans="1:6" ht="15" customHeight="1">
      <c r="C428" s="19" t="s">
        <v>45</v>
      </c>
      <c r="D428" s="30">
        <v>78.667340263743256</v>
      </c>
      <c r="E428" s="30">
        <v>78.099999999999994</v>
      </c>
      <c r="F428" s="30">
        <v>79.3</v>
      </c>
    </row>
    <row r="429" spans="1:6" ht="15" customHeight="1">
      <c r="C429" s="19" t="s">
        <v>46</v>
      </c>
      <c r="D429" s="30">
        <v>78.676207835441062</v>
      </c>
      <c r="E429" s="30">
        <v>78.099999999999994</v>
      </c>
      <c r="F429" s="30">
        <v>79.3</v>
      </c>
    </row>
    <row r="430" spans="1:6" ht="15" customHeight="1">
      <c r="C430" s="19" t="s">
        <v>47</v>
      </c>
      <c r="D430" s="30">
        <v>78.947270599386158</v>
      </c>
      <c r="E430" s="30">
        <v>78.3</v>
      </c>
      <c r="F430" s="30">
        <v>79.5</v>
      </c>
    </row>
    <row r="431" spans="1:6" ht="15" customHeight="1">
      <c r="C431" s="19" t="s">
        <v>48</v>
      </c>
      <c r="D431" s="30">
        <v>79.809382964939147</v>
      </c>
      <c r="E431" s="30">
        <v>79.250380056987183</v>
      </c>
      <c r="F431" s="30">
        <v>80.36838587289111</v>
      </c>
    </row>
    <row r="432" spans="1:6" ht="24" customHeight="1">
      <c r="C432" s="19" t="s">
        <v>49</v>
      </c>
      <c r="D432" s="30">
        <v>79.931006761326486</v>
      </c>
      <c r="E432" s="30">
        <v>79.373958056577109</v>
      </c>
      <c r="F432" s="30">
        <v>80.488055466075863</v>
      </c>
    </row>
    <row r="433" spans="1:6" ht="15" customHeight="1">
      <c r="B433" s="19" t="s">
        <v>50</v>
      </c>
      <c r="C433" s="19" t="s">
        <v>50</v>
      </c>
      <c r="D433" s="30">
        <v>79.459396063959602</v>
      </c>
      <c r="E433" s="30">
        <v>78.85478052917469</v>
      </c>
      <c r="F433" s="30">
        <v>80.064011598744514</v>
      </c>
    </row>
    <row r="434" spans="1:6" ht="15" customHeight="1">
      <c r="C434" s="19" t="s">
        <v>51</v>
      </c>
      <c r="D434" s="30">
        <v>79.479880737425503</v>
      </c>
      <c r="E434" s="30">
        <v>78.845029442735409</v>
      </c>
      <c r="F434" s="30">
        <v>80.114732032115597</v>
      </c>
    </row>
    <row r="435" spans="1:6" ht="15" customHeight="1">
      <c r="C435" s="19" t="s">
        <v>52</v>
      </c>
      <c r="D435" s="30">
        <v>79.876682660859402</v>
      </c>
      <c r="E435" s="30">
        <v>79.23522669182195</v>
      </c>
      <c r="F435" s="30">
        <v>80.518138629896853</v>
      </c>
    </row>
    <row r="436" spans="1:6" ht="15" customHeight="1">
      <c r="C436" s="19" t="s">
        <v>53</v>
      </c>
      <c r="D436" s="30">
        <v>80.647748617302938</v>
      </c>
      <c r="E436" s="30">
        <v>80.057939345326616</v>
      </c>
      <c r="F436" s="30">
        <v>81.237557889279259</v>
      </c>
    </row>
    <row r="437" spans="1:6" ht="24" customHeight="1">
      <c r="C437" s="19" t="s">
        <v>54</v>
      </c>
      <c r="D437" s="30">
        <v>80.878772036228355</v>
      </c>
      <c r="E437" s="30">
        <v>80.311603065689653</v>
      </c>
      <c r="F437" s="30">
        <v>81.445941006767058</v>
      </c>
    </row>
    <row r="438" spans="1:6" ht="15" customHeight="1">
      <c r="C438" s="19" t="s">
        <v>55</v>
      </c>
      <c r="D438" s="30">
        <v>80.919932573132769</v>
      </c>
      <c r="E438" s="30">
        <v>80.325109677803979</v>
      </c>
      <c r="F438" s="30">
        <v>81.514755468461559</v>
      </c>
    </row>
    <row r="439" spans="1:6" ht="15" customHeight="1">
      <c r="C439" s="19" t="s">
        <v>141</v>
      </c>
      <c r="D439" s="30">
        <v>80.619175499162083</v>
      </c>
      <c r="E439" s="30">
        <v>79.993238912016238</v>
      </c>
      <c r="F439" s="30">
        <v>81.245112086307927</v>
      </c>
    </row>
    <row r="440" spans="1:6" ht="15" customHeight="1">
      <c r="B440" s="19" t="s">
        <v>164</v>
      </c>
      <c r="C440" s="19" t="s">
        <v>164</v>
      </c>
      <c r="D440" s="30">
        <v>80.924086274050012</v>
      </c>
      <c r="E440" s="30">
        <v>80.271368362470369</v>
      </c>
      <c r="F440" s="30">
        <v>81.576804185629655</v>
      </c>
    </row>
    <row r="441" spans="1:6" ht="15" customHeight="1">
      <c r="C441" s="19" t="s">
        <v>165</v>
      </c>
      <c r="D441" s="30">
        <v>81.101281075324394</v>
      </c>
      <c r="E441" s="30">
        <v>80.463954557227424</v>
      </c>
      <c r="F441" s="30">
        <v>81.738607593421364</v>
      </c>
    </row>
    <row r="442" spans="1:6" ht="15" customHeight="1">
      <c r="C442" s="134" t="s">
        <v>233</v>
      </c>
      <c r="D442" s="30">
        <v>81.561446144304085</v>
      </c>
      <c r="E442" s="30">
        <v>80.945029594004495</v>
      </c>
      <c r="F442" s="30">
        <v>82.177862694603675</v>
      </c>
    </row>
    <row r="443" spans="1:6" ht="15" customHeight="1">
      <c r="A443" s="23"/>
      <c r="B443" s="24"/>
      <c r="C443" s="25"/>
      <c r="D443" s="26"/>
      <c r="E443" s="26"/>
      <c r="F443" s="26"/>
    </row>
    <row r="444" spans="1:6" ht="24" customHeight="1">
      <c r="A444" s="28" t="s">
        <v>115</v>
      </c>
      <c r="C444" s="19" t="s">
        <v>39</v>
      </c>
      <c r="D444" s="29">
        <v>77.788220371884748</v>
      </c>
      <c r="E444" s="29">
        <v>77</v>
      </c>
      <c r="F444" s="29">
        <v>78.5</v>
      </c>
    </row>
    <row r="445" spans="1:6" ht="15" customHeight="1">
      <c r="A445" s="6"/>
      <c r="C445" s="19" t="s">
        <v>40</v>
      </c>
      <c r="D445" s="29">
        <v>78.131958246912177</v>
      </c>
      <c r="E445" s="29">
        <v>77.400000000000006</v>
      </c>
      <c r="F445" s="29">
        <v>78.900000000000006</v>
      </c>
    </row>
    <row r="446" spans="1:6" ht="15" customHeight="1">
      <c r="A446" s="6"/>
      <c r="C446" s="19" t="s">
        <v>41</v>
      </c>
      <c r="D446" s="29">
        <v>78.62838266023995</v>
      </c>
      <c r="E446" s="29">
        <v>77.900000000000006</v>
      </c>
      <c r="F446" s="29">
        <v>79.3</v>
      </c>
    </row>
    <row r="447" spans="1:6" ht="15" customHeight="1">
      <c r="A447" s="6"/>
      <c r="C447" s="19" t="s">
        <v>42</v>
      </c>
      <c r="D447" s="29">
        <v>78.177355479377709</v>
      </c>
      <c r="E447" s="29">
        <v>77.400000000000006</v>
      </c>
      <c r="F447" s="29">
        <v>79</v>
      </c>
    </row>
    <row r="448" spans="1:6" ht="15" customHeight="1">
      <c r="A448" s="6"/>
      <c r="B448" s="19" t="s">
        <v>43</v>
      </c>
      <c r="C448" s="19" t="s">
        <v>43</v>
      </c>
      <c r="D448" s="29">
        <v>78.433770591330628</v>
      </c>
      <c r="E448" s="29">
        <v>77.7</v>
      </c>
      <c r="F448" s="29">
        <v>79.2</v>
      </c>
    </row>
    <row r="449" spans="1:6" ht="24" customHeight="1">
      <c r="A449" s="6"/>
      <c r="C449" s="19" t="s">
        <v>44</v>
      </c>
      <c r="D449" s="29">
        <v>78.461169963579209</v>
      </c>
      <c r="E449" s="29">
        <v>77.7</v>
      </c>
      <c r="F449" s="29">
        <v>79.2</v>
      </c>
    </row>
    <row r="450" spans="1:6" ht="15" customHeight="1">
      <c r="A450" s="6"/>
      <c r="C450" s="19" t="s">
        <v>45</v>
      </c>
      <c r="D450" s="29">
        <v>79.165229598295127</v>
      </c>
      <c r="E450" s="29">
        <v>78.5</v>
      </c>
      <c r="F450" s="29">
        <v>79.900000000000006</v>
      </c>
    </row>
    <row r="451" spans="1:6" ht="15" customHeight="1">
      <c r="A451" s="6"/>
      <c r="C451" s="19" t="s">
        <v>46</v>
      </c>
      <c r="D451" s="29">
        <v>79.587578135514292</v>
      </c>
      <c r="E451" s="29">
        <v>78.900000000000006</v>
      </c>
      <c r="F451" s="29">
        <v>80.2</v>
      </c>
    </row>
    <row r="452" spans="1:6" ht="15" customHeight="1">
      <c r="A452" s="6"/>
      <c r="C452" s="19" t="s">
        <v>47</v>
      </c>
      <c r="D452" s="29">
        <v>79.409155920763482</v>
      </c>
      <c r="E452" s="29">
        <v>78.8</v>
      </c>
      <c r="F452" s="29">
        <v>80.099999999999994</v>
      </c>
    </row>
    <row r="453" spans="1:6" ht="15" customHeight="1">
      <c r="A453" s="6"/>
      <c r="C453" s="19" t="s">
        <v>48</v>
      </c>
      <c r="D453" s="30">
        <v>79.626575572263093</v>
      </c>
      <c r="E453" s="30">
        <v>78.97354430910832</v>
      </c>
      <c r="F453" s="30">
        <v>80.279606835417866</v>
      </c>
    </row>
    <row r="454" spans="1:6" ht="24" customHeight="1">
      <c r="A454" s="6"/>
      <c r="C454" s="19" t="s">
        <v>49</v>
      </c>
      <c r="D454" s="30">
        <v>79.292685600041295</v>
      </c>
      <c r="E454" s="30">
        <v>78.621518563901532</v>
      </c>
      <c r="F454" s="30">
        <v>79.963852636181059</v>
      </c>
    </row>
    <row r="455" spans="1:6" ht="15" customHeight="1">
      <c r="A455" s="6"/>
      <c r="B455" s="19" t="s">
        <v>50</v>
      </c>
      <c r="C455" s="19" t="s">
        <v>50</v>
      </c>
      <c r="D455" s="30">
        <v>79.830188567641187</v>
      </c>
      <c r="E455" s="30">
        <v>79.169511453327701</v>
      </c>
      <c r="F455" s="30">
        <v>80.490865681954674</v>
      </c>
    </row>
    <row r="456" spans="1:6" ht="15" customHeight="1">
      <c r="A456" s="6"/>
      <c r="C456" s="19" t="s">
        <v>51</v>
      </c>
      <c r="D456" s="30">
        <v>80.135629403673562</v>
      </c>
      <c r="E456" s="30">
        <v>79.483212924150877</v>
      </c>
      <c r="F456" s="30">
        <v>80.788045883196247</v>
      </c>
    </row>
    <row r="457" spans="1:6" ht="15" customHeight="1">
      <c r="A457" s="6"/>
      <c r="C457" s="19" t="s">
        <v>52</v>
      </c>
      <c r="D457" s="30">
        <v>80.620880977705326</v>
      </c>
      <c r="E457" s="30">
        <v>79.957361965880793</v>
      </c>
      <c r="F457" s="30">
        <v>81.284399989529859</v>
      </c>
    </row>
    <row r="458" spans="1:6" ht="15" customHeight="1">
      <c r="A458" s="6"/>
      <c r="C458" s="19" t="s">
        <v>53</v>
      </c>
      <c r="D458" s="30">
        <v>80.913331055445454</v>
      </c>
      <c r="E458" s="30">
        <v>80.27427532539707</v>
      </c>
      <c r="F458" s="30">
        <v>81.552386785493837</v>
      </c>
    </row>
    <row r="459" spans="1:6" ht="24" customHeight="1">
      <c r="A459" s="6"/>
      <c r="C459" s="19" t="s">
        <v>54</v>
      </c>
      <c r="D459" s="30">
        <v>81.203463437630873</v>
      </c>
      <c r="E459" s="30">
        <v>80.553179046461736</v>
      </c>
      <c r="F459" s="30">
        <v>81.85374782880001</v>
      </c>
    </row>
    <row r="460" spans="1:6" ht="15" customHeight="1">
      <c r="A460" s="6"/>
      <c r="C460" s="19" t="s">
        <v>55</v>
      </c>
      <c r="D460" s="30">
        <v>81.707229318123879</v>
      </c>
      <c r="E460" s="30">
        <v>81.077937419175555</v>
      </c>
      <c r="F460" s="30">
        <v>82.336521217072203</v>
      </c>
    </row>
    <row r="461" spans="1:6" ht="15" customHeight="1">
      <c r="A461" s="6"/>
      <c r="C461" s="19" t="s">
        <v>141</v>
      </c>
      <c r="D461" s="30">
        <v>81.757030978405751</v>
      </c>
      <c r="E461" s="30">
        <v>81.101560167282983</v>
      </c>
      <c r="F461" s="30">
        <v>82.41250178952852</v>
      </c>
    </row>
    <row r="462" spans="1:6" ht="15" customHeight="1">
      <c r="A462" s="6"/>
      <c r="B462" s="19" t="s">
        <v>164</v>
      </c>
      <c r="C462" s="19" t="s">
        <v>164</v>
      </c>
      <c r="D462" s="30">
        <v>82.143133156795784</v>
      </c>
      <c r="E462" s="30">
        <v>81.514666934352135</v>
      </c>
      <c r="F462" s="30">
        <v>82.771599379239433</v>
      </c>
    </row>
    <row r="463" spans="1:6" ht="15" customHeight="1">
      <c r="A463" s="6"/>
      <c r="C463" s="19" t="s">
        <v>165</v>
      </c>
      <c r="D463" s="30">
        <v>81.909861842639401</v>
      </c>
      <c r="E463" s="30">
        <v>81.25680472710593</v>
      </c>
      <c r="F463" s="30">
        <v>82.562918958172872</v>
      </c>
    </row>
    <row r="464" spans="1:6" ht="15" customHeight="1">
      <c r="A464" s="6"/>
      <c r="C464" s="134" t="s">
        <v>233</v>
      </c>
      <c r="D464" s="30">
        <v>82.188626791296784</v>
      </c>
      <c r="E464" s="30">
        <v>81.546131639066843</v>
      </c>
      <c r="F464" s="30">
        <v>82.831121943526725</v>
      </c>
    </row>
    <row r="465" spans="1:6" ht="15" customHeight="1">
      <c r="A465" s="23"/>
      <c r="B465" s="24"/>
      <c r="C465" s="25"/>
    </row>
    <row r="466" spans="1:6" ht="24" customHeight="1">
      <c r="A466" s="6" t="s">
        <v>159</v>
      </c>
      <c r="C466" s="19" t="s">
        <v>39</v>
      </c>
      <c r="D466" s="30">
        <v>77.907995188730439</v>
      </c>
      <c r="E466" s="30">
        <v>77.599999999999994</v>
      </c>
      <c r="F466" s="30">
        <v>78.2</v>
      </c>
    </row>
    <row r="467" spans="1:6" ht="15" customHeight="1">
      <c r="C467" s="19" t="s">
        <v>40</v>
      </c>
      <c r="D467" s="30">
        <v>78.056656216998149</v>
      </c>
      <c r="E467" s="30">
        <v>77.7</v>
      </c>
      <c r="F467" s="30">
        <v>78.400000000000006</v>
      </c>
    </row>
    <row r="468" spans="1:6" ht="15" customHeight="1">
      <c r="C468" s="19" t="s">
        <v>41</v>
      </c>
      <c r="D468" s="30">
        <v>78.399194817496976</v>
      </c>
      <c r="E468" s="30">
        <v>78.099999999999994</v>
      </c>
      <c r="F468" s="30">
        <v>78.7</v>
      </c>
    </row>
    <row r="469" spans="1:6" ht="15" customHeight="1">
      <c r="C469" s="19" t="s">
        <v>42</v>
      </c>
      <c r="D469" s="30">
        <v>78.4810203611476</v>
      </c>
      <c r="E469" s="30">
        <v>78.2</v>
      </c>
      <c r="F469" s="30">
        <v>78.8</v>
      </c>
    </row>
    <row r="470" spans="1:6" ht="15" customHeight="1">
      <c r="B470" s="19" t="s">
        <v>43</v>
      </c>
      <c r="C470" s="19" t="s">
        <v>43</v>
      </c>
      <c r="D470" s="30">
        <v>78.729534268043679</v>
      </c>
      <c r="E470" s="30">
        <v>78.400000000000006</v>
      </c>
      <c r="F470" s="30">
        <v>79</v>
      </c>
    </row>
    <row r="471" spans="1:6" ht="24" customHeight="1">
      <c r="C471" s="19" t="s">
        <v>44</v>
      </c>
      <c r="D471" s="30">
        <v>78.707132523071351</v>
      </c>
      <c r="E471" s="30">
        <v>78.400000000000006</v>
      </c>
      <c r="F471" s="30">
        <v>79</v>
      </c>
    </row>
    <row r="472" spans="1:6" ht="15" customHeight="1">
      <c r="C472" s="19" t="s">
        <v>45</v>
      </c>
      <c r="D472" s="30">
        <v>78.924739841227719</v>
      </c>
      <c r="E472" s="30">
        <v>78.599999999999994</v>
      </c>
      <c r="F472" s="30">
        <v>79.2</v>
      </c>
    </row>
    <row r="473" spans="1:6" ht="15" customHeight="1">
      <c r="C473" s="19" t="s">
        <v>46</v>
      </c>
      <c r="D473" s="30">
        <v>78.975943120054794</v>
      </c>
      <c r="E473" s="30">
        <v>78.7</v>
      </c>
      <c r="F473" s="30">
        <v>79.3</v>
      </c>
    </row>
    <row r="474" spans="1:6" ht="15" customHeight="1">
      <c r="C474" s="19" t="s">
        <v>47</v>
      </c>
      <c r="D474" s="30">
        <v>79.303045041817867</v>
      </c>
      <c r="E474" s="30">
        <v>79</v>
      </c>
      <c r="F474" s="30">
        <v>79.599999999999994</v>
      </c>
    </row>
    <row r="475" spans="1:6" ht="15" customHeight="1">
      <c r="C475" s="19" t="s">
        <v>48</v>
      </c>
      <c r="D475" s="30">
        <v>79.670726322264343</v>
      </c>
      <c r="E475" s="30">
        <v>79.348912573604153</v>
      </c>
      <c r="F475" s="30">
        <v>79.992540070924534</v>
      </c>
    </row>
    <row r="476" spans="1:6" ht="24" customHeight="1">
      <c r="C476" s="19" t="s">
        <v>49</v>
      </c>
      <c r="D476" s="30">
        <v>80.077534762110446</v>
      </c>
      <c r="E476" s="30">
        <v>79.761147168220518</v>
      </c>
      <c r="F476" s="30">
        <v>80.393922356000374</v>
      </c>
    </row>
    <row r="477" spans="1:6" ht="15" customHeight="1">
      <c r="B477" s="19" t="s">
        <v>50</v>
      </c>
      <c r="C477" s="19" t="s">
        <v>50</v>
      </c>
      <c r="D477" s="30">
        <v>80.313378133143217</v>
      </c>
      <c r="E477" s="30">
        <v>80.000423867462345</v>
      </c>
      <c r="F477" s="30">
        <v>80.62633239882409</v>
      </c>
    </row>
    <row r="478" spans="1:6" ht="15" customHeight="1">
      <c r="C478" s="19" t="s">
        <v>51</v>
      </c>
      <c r="D478" s="30">
        <v>80.466441917481873</v>
      </c>
      <c r="E478" s="30">
        <v>80.154242173185608</v>
      </c>
      <c r="F478" s="30">
        <v>80.778641661778138</v>
      </c>
    </row>
    <row r="479" spans="1:6" ht="15" customHeight="1">
      <c r="C479" s="19" t="s">
        <v>52</v>
      </c>
      <c r="D479" s="30">
        <v>80.769624365787536</v>
      </c>
      <c r="E479" s="30">
        <v>80.459142897534946</v>
      </c>
      <c r="F479" s="30">
        <v>81.080105834040126</v>
      </c>
    </row>
    <row r="480" spans="1:6" ht="15" customHeight="1">
      <c r="C480" s="19" t="s">
        <v>53</v>
      </c>
      <c r="D480" s="30">
        <v>80.852257912957413</v>
      </c>
      <c r="E480" s="30">
        <v>80.541109319650545</v>
      </c>
      <c r="F480" s="30">
        <v>81.16340650626428</v>
      </c>
    </row>
    <row r="481" spans="1:6" ht="24" customHeight="1">
      <c r="C481" s="19" t="s">
        <v>54</v>
      </c>
      <c r="D481" s="30">
        <v>81.1729294816097</v>
      </c>
      <c r="E481" s="30">
        <v>80.866085345313522</v>
      </c>
      <c r="F481" s="30">
        <v>81.479773617905877</v>
      </c>
    </row>
    <row r="482" spans="1:6" ht="15" customHeight="1">
      <c r="C482" s="19" t="s">
        <v>55</v>
      </c>
      <c r="D482" s="30">
        <v>81.232831040725245</v>
      </c>
      <c r="E482" s="30">
        <v>80.927565950440183</v>
      </c>
      <c r="F482" s="30">
        <v>81.538096131010306</v>
      </c>
    </row>
    <row r="483" spans="1:6" ht="15" customHeight="1">
      <c r="C483" s="19" t="s">
        <v>141</v>
      </c>
      <c r="D483" s="30">
        <v>81.548442996938121</v>
      </c>
      <c r="E483" s="30">
        <v>81.245599252522382</v>
      </c>
      <c r="F483" s="30">
        <v>81.85128674135386</v>
      </c>
    </row>
    <row r="484" spans="1:6" ht="15" customHeight="1">
      <c r="B484" s="19" t="s">
        <v>164</v>
      </c>
      <c r="C484" s="19" t="s">
        <v>164</v>
      </c>
      <c r="D484" s="30">
        <v>81.691045414980806</v>
      </c>
      <c r="E484" s="30">
        <v>81.392330747242099</v>
      </c>
      <c r="F484" s="30">
        <v>81.989760082719513</v>
      </c>
    </row>
    <row r="485" spans="1:6" ht="15" customHeight="1">
      <c r="C485" s="19" t="s">
        <v>165</v>
      </c>
      <c r="D485" s="30">
        <v>81.872739342355388</v>
      </c>
      <c r="E485" s="30">
        <v>81.582922862884047</v>
      </c>
      <c r="F485" s="30">
        <v>82.162555821826729</v>
      </c>
    </row>
    <row r="486" spans="1:6" ht="15" customHeight="1">
      <c r="C486" s="134" t="s">
        <v>233</v>
      </c>
      <c r="D486" s="30">
        <v>81.946152864090408</v>
      </c>
      <c r="E486" s="30">
        <v>81.661861209855928</v>
      </c>
      <c r="F486" s="30">
        <v>82.230444518324887</v>
      </c>
    </row>
    <row r="487" spans="1:6" ht="15" customHeight="1">
      <c r="A487" s="23"/>
      <c r="B487" s="24"/>
      <c r="C487" s="25"/>
    </row>
    <row r="488" spans="1:6" ht="24" customHeight="1">
      <c r="A488" s="28" t="s">
        <v>109</v>
      </c>
      <c r="C488" s="19" t="s">
        <v>39</v>
      </c>
      <c r="D488" s="29">
        <v>77.955197400976459</v>
      </c>
      <c r="E488" s="29">
        <v>77.400000000000006</v>
      </c>
      <c r="F488" s="29">
        <v>78.5</v>
      </c>
    </row>
    <row r="489" spans="1:6" ht="15" customHeight="1">
      <c r="C489" s="19" t="s">
        <v>40</v>
      </c>
      <c r="D489" s="29">
        <v>77.735640714846809</v>
      </c>
      <c r="E489" s="29">
        <v>77.2</v>
      </c>
      <c r="F489" s="29">
        <v>78.3</v>
      </c>
    </row>
    <row r="490" spans="1:6" ht="15" customHeight="1">
      <c r="C490" s="19" t="s">
        <v>41</v>
      </c>
      <c r="D490" s="29">
        <v>77.987984096438424</v>
      </c>
      <c r="E490" s="29">
        <v>77.400000000000006</v>
      </c>
      <c r="F490" s="29">
        <v>78.599999999999994</v>
      </c>
    </row>
    <row r="491" spans="1:6" ht="15" customHeight="1">
      <c r="C491" s="19" t="s">
        <v>42</v>
      </c>
      <c r="D491" s="29">
        <v>78.594719521645601</v>
      </c>
      <c r="E491" s="29">
        <v>78</v>
      </c>
      <c r="F491" s="29">
        <v>79.099999999999994</v>
      </c>
    </row>
    <row r="492" spans="1:6" ht="15" customHeight="1">
      <c r="B492" s="19" t="s">
        <v>43</v>
      </c>
      <c r="C492" s="19" t="s">
        <v>43</v>
      </c>
      <c r="D492" s="29">
        <v>79.026738412046541</v>
      </c>
      <c r="E492" s="29">
        <v>78.5</v>
      </c>
      <c r="F492" s="29">
        <v>79.599999999999994</v>
      </c>
    </row>
    <row r="493" spans="1:6" ht="24" customHeight="1">
      <c r="C493" s="19" t="s">
        <v>44</v>
      </c>
      <c r="D493" s="29">
        <v>79.177606581098416</v>
      </c>
      <c r="E493" s="29">
        <v>78.599999999999994</v>
      </c>
      <c r="F493" s="29">
        <v>79.7</v>
      </c>
    </row>
    <row r="494" spans="1:6" ht="15" customHeight="1">
      <c r="C494" s="19" t="s">
        <v>45</v>
      </c>
      <c r="D494" s="29">
        <v>79.462820273265052</v>
      </c>
      <c r="E494" s="29">
        <v>78.900000000000006</v>
      </c>
      <c r="F494" s="29">
        <v>80</v>
      </c>
    </row>
    <row r="495" spans="1:6" ht="15" customHeight="1">
      <c r="C495" s="19" t="s">
        <v>46</v>
      </c>
      <c r="D495" s="29">
        <v>80.182892818801818</v>
      </c>
      <c r="E495" s="29">
        <v>79.7</v>
      </c>
      <c r="F495" s="29">
        <v>80.7</v>
      </c>
    </row>
    <row r="496" spans="1:6" ht="15" customHeight="1">
      <c r="C496" s="19" t="s">
        <v>47</v>
      </c>
      <c r="D496" s="29">
        <v>80.707575869533713</v>
      </c>
      <c r="E496" s="29">
        <v>80.2</v>
      </c>
      <c r="F496" s="29">
        <v>81.2</v>
      </c>
    </row>
    <row r="497" spans="1:6" ht="15" customHeight="1">
      <c r="C497" s="19" t="s">
        <v>48</v>
      </c>
      <c r="D497" s="30">
        <v>80.68388963145226</v>
      </c>
      <c r="E497" s="30">
        <v>80.157529877645757</v>
      </c>
      <c r="F497" s="30">
        <v>81.210249385258763</v>
      </c>
    </row>
    <row r="498" spans="1:6" ht="24" customHeight="1">
      <c r="C498" s="19" t="s">
        <v>49</v>
      </c>
      <c r="D498" s="30">
        <v>79.992541452466838</v>
      </c>
      <c r="E498" s="30">
        <v>79.434323035793895</v>
      </c>
      <c r="F498" s="30">
        <v>80.550759869139782</v>
      </c>
    </row>
    <row r="499" spans="1:6" ht="15" customHeight="1">
      <c r="B499" s="19" t="s">
        <v>50</v>
      </c>
      <c r="C499" s="19" t="s">
        <v>50</v>
      </c>
      <c r="D499" s="30">
        <v>80.123658654487585</v>
      </c>
      <c r="E499" s="30">
        <v>79.578543376897855</v>
      </c>
      <c r="F499" s="30">
        <v>80.668773932077315</v>
      </c>
    </row>
    <row r="500" spans="1:6" ht="15" customHeight="1">
      <c r="C500" s="19" t="s">
        <v>51</v>
      </c>
      <c r="D500" s="30">
        <v>80.511961189581896</v>
      </c>
      <c r="E500" s="30">
        <v>79.983564853938148</v>
      </c>
      <c r="F500" s="30">
        <v>81.040357525225645</v>
      </c>
    </row>
    <row r="501" spans="1:6" ht="15" customHeight="1">
      <c r="C501" s="19" t="s">
        <v>52</v>
      </c>
      <c r="D501" s="30">
        <v>81.095365478801938</v>
      </c>
      <c r="E501" s="30">
        <v>80.582169739692233</v>
      </c>
      <c r="F501" s="30">
        <v>81.608561217911642</v>
      </c>
    </row>
    <row r="502" spans="1:6" ht="15" customHeight="1">
      <c r="C502" s="19" t="s">
        <v>53</v>
      </c>
      <c r="D502" s="30">
        <v>81.155379946691028</v>
      </c>
      <c r="E502" s="30">
        <v>80.624215642708052</v>
      </c>
      <c r="F502" s="30">
        <v>81.686544250674004</v>
      </c>
    </row>
    <row r="503" spans="1:6" ht="24" customHeight="1">
      <c r="C503" s="19" t="s">
        <v>54</v>
      </c>
      <c r="D503" s="30">
        <v>81.424663772267238</v>
      </c>
      <c r="E503" s="30">
        <v>80.898566122344789</v>
      </c>
      <c r="F503" s="30">
        <v>81.950761422189686</v>
      </c>
    </row>
    <row r="504" spans="1:6" ht="15" customHeight="1">
      <c r="C504" s="19" t="s">
        <v>55</v>
      </c>
      <c r="D504" s="30">
        <v>81.722883916550543</v>
      </c>
      <c r="E504" s="30">
        <v>81.20257621091497</v>
      </c>
      <c r="F504" s="30">
        <v>82.243191622186117</v>
      </c>
    </row>
    <row r="505" spans="1:6" ht="15" customHeight="1">
      <c r="C505" s="19" t="s">
        <v>141</v>
      </c>
      <c r="D505" s="30">
        <v>82.262533924637324</v>
      </c>
      <c r="E505" s="30">
        <v>81.759123866921712</v>
      </c>
      <c r="F505" s="30">
        <v>82.765943982352937</v>
      </c>
    </row>
    <row r="506" spans="1:6" ht="15" customHeight="1">
      <c r="B506" s="19" t="s">
        <v>164</v>
      </c>
      <c r="C506" s="19" t="s">
        <v>164</v>
      </c>
      <c r="D506" s="30">
        <v>82.652609194178311</v>
      </c>
      <c r="E506" s="30">
        <v>82.147933497281272</v>
      </c>
      <c r="F506" s="30">
        <v>83.157284891075349</v>
      </c>
    </row>
    <row r="507" spans="1:6" ht="15" customHeight="1">
      <c r="C507" s="19" t="s">
        <v>165</v>
      </c>
      <c r="D507" s="30">
        <v>82.832420533343495</v>
      </c>
      <c r="E507" s="30">
        <v>82.342251774274231</v>
      </c>
      <c r="F507" s="30">
        <v>83.322589292412758</v>
      </c>
    </row>
    <row r="508" spans="1:6" ht="15" customHeight="1">
      <c r="C508" s="134" t="s">
        <v>233</v>
      </c>
      <c r="D508" s="30">
        <v>82.759353236059695</v>
      </c>
      <c r="E508" s="30">
        <v>82.264575902212272</v>
      </c>
      <c r="F508" s="30">
        <v>83.254130569907119</v>
      </c>
    </row>
    <row r="509" spans="1:6" ht="15" customHeight="1">
      <c r="A509" s="23"/>
      <c r="B509" s="24"/>
      <c r="C509" s="25"/>
    </row>
    <row r="510" spans="1:6" ht="24" customHeight="1">
      <c r="A510" s="6" t="s">
        <v>87</v>
      </c>
      <c r="C510" s="19" t="s">
        <v>39</v>
      </c>
      <c r="D510" s="30">
        <v>78.072792124292931</v>
      </c>
      <c r="E510" s="30">
        <v>77.599999999999994</v>
      </c>
      <c r="F510" s="30">
        <v>78.5</v>
      </c>
    </row>
    <row r="511" spans="1:6" ht="15" customHeight="1">
      <c r="C511" s="19" t="s">
        <v>40</v>
      </c>
      <c r="D511" s="30">
        <v>77.998150747492488</v>
      </c>
      <c r="E511" s="30">
        <v>77.5</v>
      </c>
      <c r="F511" s="30">
        <v>78.5</v>
      </c>
    </row>
    <row r="512" spans="1:6" ht="15" customHeight="1">
      <c r="C512" s="19" t="s">
        <v>41</v>
      </c>
      <c r="D512" s="30">
        <v>77.99162144959125</v>
      </c>
      <c r="E512" s="30">
        <v>77.5</v>
      </c>
      <c r="F512" s="30">
        <v>78.400000000000006</v>
      </c>
    </row>
    <row r="513" spans="2:6" ht="15" customHeight="1">
      <c r="C513" s="19" t="s">
        <v>42</v>
      </c>
      <c r="D513" s="30">
        <v>78.712922634081153</v>
      </c>
      <c r="E513" s="30">
        <v>78.3</v>
      </c>
      <c r="F513" s="30">
        <v>79.2</v>
      </c>
    </row>
    <row r="514" spans="2:6" ht="15" customHeight="1">
      <c r="B514" s="19" t="s">
        <v>43</v>
      </c>
      <c r="C514" s="19" t="s">
        <v>43</v>
      </c>
      <c r="D514" s="30">
        <v>78.942130684662942</v>
      </c>
      <c r="E514" s="30">
        <v>78.5</v>
      </c>
      <c r="F514" s="30">
        <v>79.400000000000006</v>
      </c>
    </row>
    <row r="515" spans="2:6" ht="24" customHeight="1">
      <c r="C515" s="19" t="s">
        <v>44</v>
      </c>
      <c r="D515" s="30">
        <v>79.310082311715675</v>
      </c>
      <c r="E515" s="30">
        <v>78.900000000000006</v>
      </c>
      <c r="F515" s="30">
        <v>79.8</v>
      </c>
    </row>
    <row r="516" spans="2:6" ht="15" customHeight="1">
      <c r="C516" s="19" t="s">
        <v>45</v>
      </c>
      <c r="D516" s="30">
        <v>79.295748653386653</v>
      </c>
      <c r="E516" s="30">
        <v>78.900000000000006</v>
      </c>
      <c r="F516" s="30">
        <v>79.7</v>
      </c>
    </row>
    <row r="517" spans="2:6" ht="15" customHeight="1">
      <c r="C517" s="19" t="s">
        <v>46</v>
      </c>
      <c r="D517" s="30">
        <v>79.144554783430493</v>
      </c>
      <c r="E517" s="30">
        <v>78.7</v>
      </c>
      <c r="F517" s="30">
        <v>79.599999999999994</v>
      </c>
    </row>
    <row r="518" spans="2:6" ht="15" customHeight="1">
      <c r="C518" s="19" t="s">
        <v>47</v>
      </c>
      <c r="D518" s="30">
        <v>79.34143377020753</v>
      </c>
      <c r="E518" s="30">
        <v>78.900000000000006</v>
      </c>
      <c r="F518" s="30">
        <v>79.8</v>
      </c>
    </row>
    <row r="519" spans="2:6" ht="15" customHeight="1">
      <c r="C519" s="19" t="s">
        <v>48</v>
      </c>
      <c r="D519" s="30">
        <v>79.620825475083038</v>
      </c>
      <c r="E519" s="30">
        <v>79.177118722324252</v>
      </c>
      <c r="F519" s="30">
        <v>80.064532227841823</v>
      </c>
    </row>
    <row r="520" spans="2:6" ht="24" customHeight="1">
      <c r="C520" s="19" t="s">
        <v>49</v>
      </c>
      <c r="D520" s="30">
        <v>79.985349733635971</v>
      </c>
      <c r="E520" s="30">
        <v>79.546318533670487</v>
      </c>
      <c r="F520" s="30">
        <v>80.424380933601455</v>
      </c>
    </row>
    <row r="521" spans="2:6" ht="15" customHeight="1">
      <c r="B521" s="19" t="s">
        <v>50</v>
      </c>
      <c r="C521" s="19" t="s">
        <v>50</v>
      </c>
      <c r="D521" s="30">
        <v>79.929716277602836</v>
      </c>
      <c r="E521" s="30">
        <v>79.485463336866644</v>
      </c>
      <c r="F521" s="30">
        <v>80.373969218339028</v>
      </c>
    </row>
    <row r="522" spans="2:6" ht="15" customHeight="1">
      <c r="C522" s="19" t="s">
        <v>51</v>
      </c>
      <c r="D522" s="30">
        <v>79.937883863542794</v>
      </c>
      <c r="E522" s="30">
        <v>79.484170062377601</v>
      </c>
      <c r="F522" s="30">
        <v>80.391597664707987</v>
      </c>
    </row>
    <row r="523" spans="2:6" ht="15" customHeight="1">
      <c r="C523" s="19" t="s">
        <v>52</v>
      </c>
      <c r="D523" s="30">
        <v>80.134466295382069</v>
      </c>
      <c r="E523" s="30">
        <v>79.670322838090854</v>
      </c>
      <c r="F523" s="30">
        <v>80.598609752673283</v>
      </c>
    </row>
    <row r="524" spans="2:6" ht="15" customHeight="1">
      <c r="C524" s="19" t="s">
        <v>53</v>
      </c>
      <c r="D524" s="30">
        <v>80.238716253695287</v>
      </c>
      <c r="E524" s="30">
        <v>79.783235586775376</v>
      </c>
      <c r="F524" s="30">
        <v>80.694196920615198</v>
      </c>
    </row>
    <row r="525" spans="2:6" ht="24" customHeight="1">
      <c r="C525" s="19" t="s">
        <v>54</v>
      </c>
      <c r="D525" s="30">
        <v>80.399221706290689</v>
      </c>
      <c r="E525" s="30">
        <v>79.963209628305322</v>
      </c>
      <c r="F525" s="30">
        <v>80.835233784276056</v>
      </c>
    </row>
    <row r="526" spans="2:6" ht="15" customHeight="1">
      <c r="C526" s="19" t="s">
        <v>55</v>
      </c>
      <c r="D526" s="30">
        <v>80.654329141291257</v>
      </c>
      <c r="E526" s="30">
        <v>80.239142612016025</v>
      </c>
      <c r="F526" s="30">
        <v>81.069515670566489</v>
      </c>
    </row>
    <row r="527" spans="2:6" ht="15" customHeight="1">
      <c r="C527" s="19" t="s">
        <v>141</v>
      </c>
      <c r="D527" s="30">
        <v>80.898508145255477</v>
      </c>
      <c r="E527" s="30">
        <v>80.488328685143514</v>
      </c>
      <c r="F527" s="30">
        <v>81.308687605367439</v>
      </c>
    </row>
    <row r="528" spans="2:6" ht="15" customHeight="1">
      <c r="B528" s="19" t="s">
        <v>164</v>
      </c>
      <c r="C528" s="19" t="s">
        <v>164</v>
      </c>
      <c r="D528" s="30">
        <v>81.195371349335616</v>
      </c>
      <c r="E528" s="30">
        <v>80.769843963146073</v>
      </c>
      <c r="F528" s="30">
        <v>81.620898735525159</v>
      </c>
    </row>
    <row r="529" spans="1:6" ht="15" customHeight="1">
      <c r="C529" s="19" t="s">
        <v>165</v>
      </c>
      <c r="D529" s="30">
        <v>81.187785058572288</v>
      </c>
      <c r="E529" s="30">
        <v>80.760138852529352</v>
      </c>
      <c r="F529" s="30">
        <v>81.615431264615225</v>
      </c>
    </row>
    <row r="530" spans="1:6" ht="15" customHeight="1">
      <c r="C530" s="134" t="s">
        <v>233</v>
      </c>
      <c r="D530" s="30">
        <v>81.3590729192818</v>
      </c>
      <c r="E530" s="30">
        <v>80.931046326431471</v>
      </c>
      <c r="F530" s="30">
        <v>81.78709951213213</v>
      </c>
    </row>
    <row r="531" spans="1:6" ht="15" customHeight="1">
      <c r="A531" s="23"/>
      <c r="B531" s="24"/>
      <c r="C531" s="25"/>
    </row>
    <row r="532" spans="1:6" ht="24" customHeight="1">
      <c r="A532" s="28" t="s">
        <v>108</v>
      </c>
      <c r="C532" s="19" t="s">
        <v>39</v>
      </c>
      <c r="D532" s="29">
        <v>78.14419878781861</v>
      </c>
      <c r="E532" s="29">
        <v>76.7</v>
      </c>
      <c r="F532" s="29">
        <v>79.599999999999994</v>
      </c>
    </row>
    <row r="533" spans="1:6" ht="15" customHeight="1">
      <c r="A533" s="6"/>
      <c r="C533" s="19" t="s">
        <v>40</v>
      </c>
      <c r="D533" s="29">
        <v>78.168072433174544</v>
      </c>
      <c r="E533" s="29">
        <v>76.8</v>
      </c>
      <c r="F533" s="29">
        <v>79.599999999999994</v>
      </c>
    </row>
    <row r="534" spans="1:6" ht="15" customHeight="1">
      <c r="A534" s="6"/>
      <c r="C534" s="19" t="s">
        <v>41</v>
      </c>
      <c r="D534" s="29">
        <v>79.233424749563824</v>
      </c>
      <c r="E534" s="29">
        <v>77.900000000000006</v>
      </c>
      <c r="F534" s="29">
        <v>80.5</v>
      </c>
    </row>
    <row r="535" spans="1:6" ht="15" customHeight="1">
      <c r="A535" s="6"/>
      <c r="C535" s="19" t="s">
        <v>42</v>
      </c>
      <c r="D535" s="29">
        <v>79.817809865396896</v>
      </c>
      <c r="E535" s="29">
        <v>78.5</v>
      </c>
      <c r="F535" s="29">
        <v>81.2</v>
      </c>
    </row>
    <row r="536" spans="1:6" ht="15" customHeight="1">
      <c r="A536" s="6"/>
      <c r="B536" s="19" t="s">
        <v>43</v>
      </c>
      <c r="C536" s="19" t="s">
        <v>43</v>
      </c>
      <c r="D536" s="29">
        <v>79.297119272465267</v>
      </c>
      <c r="E536" s="29">
        <v>77.900000000000006</v>
      </c>
      <c r="F536" s="29">
        <v>80.7</v>
      </c>
    </row>
    <row r="537" spans="1:6" ht="24" customHeight="1">
      <c r="A537" s="6"/>
      <c r="C537" s="19" t="s">
        <v>44</v>
      </c>
      <c r="D537" s="29">
        <v>78.945192133193672</v>
      </c>
      <c r="E537" s="29">
        <v>77.5</v>
      </c>
      <c r="F537" s="29">
        <v>80.400000000000006</v>
      </c>
    </row>
    <row r="538" spans="1:6" ht="15" customHeight="1">
      <c r="A538" s="6"/>
      <c r="C538" s="19" t="s">
        <v>45</v>
      </c>
      <c r="D538" s="29">
        <v>79.5380494918777</v>
      </c>
      <c r="E538" s="29">
        <v>78</v>
      </c>
      <c r="F538" s="29">
        <v>81.099999999999994</v>
      </c>
    </row>
    <row r="539" spans="1:6" ht="15" customHeight="1">
      <c r="A539" s="6"/>
      <c r="C539" s="19" t="s">
        <v>46</v>
      </c>
      <c r="D539" s="29">
        <v>81.481062821246724</v>
      </c>
      <c r="E539" s="29">
        <v>80</v>
      </c>
      <c r="F539" s="29">
        <v>82.9</v>
      </c>
    </row>
    <row r="540" spans="1:6" ht="15" customHeight="1">
      <c r="A540" s="6"/>
      <c r="C540" s="19" t="s">
        <v>47</v>
      </c>
      <c r="D540" s="29">
        <v>81.786305034804741</v>
      </c>
      <c r="E540" s="29">
        <v>80.2</v>
      </c>
      <c r="F540" s="29">
        <v>83.3</v>
      </c>
    </row>
    <row r="541" spans="1:6" ht="15" customHeight="1">
      <c r="A541" s="6"/>
      <c r="C541" s="19" t="s">
        <v>48</v>
      </c>
      <c r="D541" s="30">
        <v>81.674861597545217</v>
      </c>
      <c r="E541" s="30">
        <v>80.38261202201349</v>
      </c>
      <c r="F541" s="30">
        <v>82.967111173076944</v>
      </c>
    </row>
    <row r="542" spans="1:6" ht="24" customHeight="1">
      <c r="A542" s="6"/>
      <c r="C542" s="19" t="s">
        <v>49</v>
      </c>
      <c r="D542" s="30">
        <v>81.016732975511914</v>
      </c>
      <c r="E542" s="30">
        <v>79.596203826557229</v>
      </c>
      <c r="F542" s="30">
        <v>82.437262124466599</v>
      </c>
    </row>
    <row r="543" spans="1:6" ht="15" customHeight="1">
      <c r="A543" s="6"/>
      <c r="B543" s="19" t="s">
        <v>50</v>
      </c>
      <c r="C543" s="19" t="s">
        <v>50</v>
      </c>
      <c r="D543" s="30">
        <v>80.486544999421795</v>
      </c>
      <c r="E543" s="30">
        <v>78.973432415827617</v>
      </c>
      <c r="F543" s="30">
        <v>81.999657583015974</v>
      </c>
    </row>
    <row r="544" spans="1:6" ht="15" customHeight="1">
      <c r="A544" s="6"/>
      <c r="C544" s="19" t="s">
        <v>51</v>
      </c>
      <c r="D544" s="30">
        <v>81.367285298076965</v>
      </c>
      <c r="E544" s="30">
        <v>79.779582515848517</v>
      </c>
      <c r="F544" s="30">
        <v>82.954988080305412</v>
      </c>
    </row>
    <row r="545" spans="1:6" ht="15" customHeight="1">
      <c r="A545" s="6"/>
      <c r="C545" s="19" t="s">
        <v>52</v>
      </c>
      <c r="D545" s="30">
        <v>81.091875667391378</v>
      </c>
      <c r="E545" s="30">
        <v>79.599752820379393</v>
      </c>
      <c r="F545" s="30">
        <v>82.583998514403362</v>
      </c>
    </row>
    <row r="546" spans="1:6" ht="15" customHeight="1">
      <c r="A546" s="6"/>
      <c r="C546" s="19" t="s">
        <v>53</v>
      </c>
      <c r="D546" s="30">
        <v>81.621284112233838</v>
      </c>
      <c r="E546" s="30">
        <v>80.329741552914527</v>
      </c>
      <c r="F546" s="30">
        <v>82.912826671553148</v>
      </c>
    </row>
    <row r="547" spans="1:6" ht="24" customHeight="1">
      <c r="A547" s="6"/>
      <c r="C547" s="19" t="s">
        <v>54</v>
      </c>
      <c r="D547" s="30">
        <v>81.608357354003971</v>
      </c>
      <c r="E547" s="30">
        <v>80.448705176043347</v>
      </c>
      <c r="F547" s="30">
        <v>82.768009531964594</v>
      </c>
    </row>
    <row r="548" spans="1:6" ht="15" customHeight="1">
      <c r="A548" s="6"/>
      <c r="C548" s="19" t="s">
        <v>55</v>
      </c>
      <c r="D548" s="30">
        <v>81.965382066778929</v>
      </c>
      <c r="E548" s="30">
        <v>80.790082455287944</v>
      </c>
      <c r="F548" s="30">
        <v>83.140681678269914</v>
      </c>
    </row>
    <row r="549" spans="1:6" ht="15" customHeight="1">
      <c r="A549" s="6"/>
      <c r="C549" s="19" t="s">
        <v>141</v>
      </c>
      <c r="D549" s="30">
        <v>81.721329054388008</v>
      </c>
      <c r="E549" s="30">
        <v>80.387854404161075</v>
      </c>
      <c r="F549" s="30">
        <v>83.05480370461494</v>
      </c>
    </row>
    <row r="550" spans="1:6" ht="15" customHeight="1">
      <c r="A550" s="6"/>
      <c r="B550" s="19" t="s">
        <v>164</v>
      </c>
      <c r="C550" s="19" t="s">
        <v>164</v>
      </c>
      <c r="D550" s="30">
        <v>81.586017073369405</v>
      </c>
      <c r="E550" s="30">
        <v>80.22310354446239</v>
      </c>
      <c r="F550" s="30">
        <v>82.94893060227642</v>
      </c>
    </row>
    <row r="551" spans="1:6" ht="15" customHeight="1">
      <c r="A551" s="6"/>
      <c r="C551" s="19" t="s">
        <v>165</v>
      </c>
      <c r="D551" s="30">
        <v>81.807359322992781</v>
      </c>
      <c r="E551" s="30">
        <v>80.506175521790027</v>
      </c>
      <c r="F551" s="30">
        <v>83.108543124195535</v>
      </c>
    </row>
    <row r="552" spans="1:6" ht="15" customHeight="1">
      <c r="A552" s="6"/>
      <c r="C552" s="134" t="s">
        <v>233</v>
      </c>
      <c r="D552" s="30">
        <v>82.538210716015243</v>
      </c>
      <c r="E552" s="30">
        <v>81.407398677206842</v>
      </c>
      <c r="F552" s="30">
        <v>83.669022754823644</v>
      </c>
    </row>
    <row r="553" spans="1:6" ht="15" customHeight="1">
      <c r="A553" s="23"/>
      <c r="B553" s="24"/>
      <c r="C553" s="25"/>
    </row>
    <row r="554" spans="1:6" ht="24" customHeight="1">
      <c r="A554" s="28" t="s">
        <v>102</v>
      </c>
      <c r="C554" s="19" t="s">
        <v>39</v>
      </c>
      <c r="D554" s="29">
        <v>78.414320385459021</v>
      </c>
      <c r="E554" s="29">
        <v>78</v>
      </c>
      <c r="F554" s="29">
        <v>78.900000000000006</v>
      </c>
    </row>
    <row r="555" spans="1:6" ht="15" customHeight="1">
      <c r="C555" s="19" t="s">
        <v>40</v>
      </c>
      <c r="D555" s="29">
        <v>78.756441351767435</v>
      </c>
      <c r="E555" s="29">
        <v>78.3</v>
      </c>
      <c r="F555" s="29">
        <v>79.2</v>
      </c>
    </row>
    <row r="556" spans="1:6" ht="15" customHeight="1">
      <c r="C556" s="19" t="s">
        <v>41</v>
      </c>
      <c r="D556" s="29">
        <v>78.383300070136968</v>
      </c>
      <c r="E556" s="29">
        <v>77.900000000000006</v>
      </c>
      <c r="F556" s="29">
        <v>78.8</v>
      </c>
    </row>
    <row r="557" spans="1:6" ht="15" customHeight="1">
      <c r="C557" s="19" t="s">
        <v>42</v>
      </c>
      <c r="D557" s="29">
        <v>78.712750298957545</v>
      </c>
      <c r="E557" s="29">
        <v>78.3</v>
      </c>
      <c r="F557" s="29">
        <v>79.2</v>
      </c>
    </row>
    <row r="558" spans="1:6" ht="15" customHeight="1">
      <c r="B558" s="19" t="s">
        <v>43</v>
      </c>
      <c r="C558" s="19" t="s">
        <v>43</v>
      </c>
      <c r="D558" s="29">
        <v>78.629256222110584</v>
      </c>
      <c r="E558" s="29">
        <v>78.2</v>
      </c>
      <c r="F558" s="29">
        <v>79.099999999999994</v>
      </c>
    </row>
    <row r="559" spans="1:6" ht="24" customHeight="1">
      <c r="C559" s="19" t="s">
        <v>44</v>
      </c>
      <c r="D559" s="29">
        <v>79.066893418580321</v>
      </c>
      <c r="E559" s="29">
        <v>78.599999999999994</v>
      </c>
      <c r="F559" s="29">
        <v>79.5</v>
      </c>
    </row>
    <row r="560" spans="1:6" ht="15" customHeight="1">
      <c r="C560" s="19" t="s">
        <v>45</v>
      </c>
      <c r="D560" s="29">
        <v>79.098373385053677</v>
      </c>
      <c r="E560" s="29">
        <v>78.599999999999994</v>
      </c>
      <c r="F560" s="29">
        <v>79.5</v>
      </c>
    </row>
    <row r="561" spans="1:6" ht="15" customHeight="1">
      <c r="C561" s="19" t="s">
        <v>46</v>
      </c>
      <c r="D561" s="29">
        <v>79.295140144039834</v>
      </c>
      <c r="E561" s="29">
        <v>78.8</v>
      </c>
      <c r="F561" s="29">
        <v>79.7</v>
      </c>
    </row>
    <row r="562" spans="1:6" ht="15" customHeight="1">
      <c r="C562" s="19" t="s">
        <v>47</v>
      </c>
      <c r="D562" s="29">
        <v>79.385035302219691</v>
      </c>
      <c r="E562" s="29">
        <v>78.900000000000006</v>
      </c>
      <c r="F562" s="29">
        <v>79.8</v>
      </c>
    </row>
    <row r="563" spans="1:6" ht="15" customHeight="1">
      <c r="C563" s="19" t="s">
        <v>48</v>
      </c>
      <c r="D563" s="30">
        <v>79.220448838958106</v>
      </c>
      <c r="E563" s="30">
        <v>78.761377154959519</v>
      </c>
      <c r="F563" s="30">
        <v>79.679520522956693</v>
      </c>
    </row>
    <row r="564" spans="1:6" ht="24" customHeight="1">
      <c r="C564" s="19" t="s">
        <v>49</v>
      </c>
      <c r="D564" s="30">
        <v>79.395178614353384</v>
      </c>
      <c r="E564" s="30">
        <v>78.943850667060502</v>
      </c>
      <c r="F564" s="30">
        <v>79.846506561646265</v>
      </c>
    </row>
    <row r="565" spans="1:6" ht="15" customHeight="1">
      <c r="B565" s="19" t="s">
        <v>50</v>
      </c>
      <c r="C565" s="19" t="s">
        <v>50</v>
      </c>
      <c r="D565" s="30">
        <v>79.757913648964575</v>
      </c>
      <c r="E565" s="30">
        <v>79.317546615190508</v>
      </c>
      <c r="F565" s="30">
        <v>80.198280682738641</v>
      </c>
    </row>
    <row r="566" spans="1:6" ht="15" customHeight="1">
      <c r="C566" s="19" t="s">
        <v>51</v>
      </c>
      <c r="D566" s="30">
        <v>80.307840896090255</v>
      </c>
      <c r="E566" s="30">
        <v>79.874120767381925</v>
      </c>
      <c r="F566" s="30">
        <v>80.741561024798585</v>
      </c>
    </row>
    <row r="567" spans="1:6" ht="15" customHeight="1">
      <c r="C567" s="19" t="s">
        <v>52</v>
      </c>
      <c r="D567" s="30">
        <v>80.617937831977315</v>
      </c>
      <c r="E567" s="30">
        <v>80.184672599115558</v>
      </c>
      <c r="F567" s="30">
        <v>81.051203064839072</v>
      </c>
    </row>
    <row r="568" spans="1:6" ht="15" customHeight="1">
      <c r="C568" s="19" t="s">
        <v>53</v>
      </c>
      <c r="D568" s="30">
        <v>80.637490096707097</v>
      </c>
      <c r="E568" s="30">
        <v>80.209639773738516</v>
      </c>
      <c r="F568" s="30">
        <v>81.065340419675678</v>
      </c>
    </row>
    <row r="569" spans="1:6" ht="24" customHeight="1">
      <c r="B569" s="8"/>
      <c r="C569" s="19" t="s">
        <v>54</v>
      </c>
      <c r="D569" s="30">
        <v>80.938381622527515</v>
      </c>
      <c r="E569" s="30">
        <v>80.529232802551491</v>
      </c>
      <c r="F569" s="30">
        <v>81.34753044250354</v>
      </c>
    </row>
    <row r="570" spans="1:6" ht="15" customHeight="1">
      <c r="C570" s="19" t="s">
        <v>55</v>
      </c>
      <c r="D570" s="30">
        <v>81.319097681780363</v>
      </c>
      <c r="E570" s="30">
        <v>80.906223843648363</v>
      </c>
      <c r="F570" s="30">
        <v>81.731971519912364</v>
      </c>
    </row>
    <row r="571" spans="1:6" ht="15" customHeight="1">
      <c r="C571" s="19" t="s">
        <v>141</v>
      </c>
      <c r="D571" s="30">
        <v>81.672064579811689</v>
      </c>
      <c r="E571" s="30">
        <v>81.252457224554618</v>
      </c>
      <c r="F571" s="30">
        <v>82.09167193506876</v>
      </c>
    </row>
    <row r="572" spans="1:6" ht="15" customHeight="1">
      <c r="B572" s="19" t="s">
        <v>164</v>
      </c>
      <c r="C572" s="19" t="s">
        <v>164</v>
      </c>
      <c r="D572" s="30">
        <v>81.647959711607129</v>
      </c>
      <c r="E572" s="30">
        <v>81.228783592556354</v>
      </c>
      <c r="F572" s="30">
        <v>82.067135830657904</v>
      </c>
    </row>
    <row r="573" spans="1:6" ht="15" customHeight="1">
      <c r="C573" s="19" t="s">
        <v>165</v>
      </c>
      <c r="D573" s="30">
        <v>81.898000776069338</v>
      </c>
      <c r="E573" s="30">
        <v>81.482230658106275</v>
      </c>
      <c r="F573" s="30">
        <v>82.313770894032402</v>
      </c>
    </row>
    <row r="574" spans="1:6" ht="15" customHeight="1">
      <c r="C574" s="134" t="s">
        <v>233</v>
      </c>
      <c r="D574" s="30">
        <v>82.229115990747005</v>
      </c>
      <c r="E574" s="30">
        <v>81.816853380636246</v>
      </c>
      <c r="F574" s="30">
        <v>82.641378600857763</v>
      </c>
    </row>
    <row r="575" spans="1:6" ht="15" customHeight="1">
      <c r="A575" s="23"/>
      <c r="B575" s="24"/>
      <c r="C575" s="25"/>
    </row>
    <row r="576" spans="1:6" ht="24" customHeight="1">
      <c r="A576" s="6" t="s">
        <v>147</v>
      </c>
      <c r="C576" s="19" t="s">
        <v>39</v>
      </c>
      <c r="D576" s="30">
        <v>78.494931650282112</v>
      </c>
      <c r="E576" s="30">
        <v>78.099999999999994</v>
      </c>
      <c r="F576" s="30">
        <v>78.900000000000006</v>
      </c>
    </row>
    <row r="577" spans="2:6" ht="15" customHeight="1">
      <c r="C577" s="19" t="s">
        <v>40</v>
      </c>
      <c r="D577" s="30">
        <v>78.648416430051199</v>
      </c>
      <c r="E577" s="30">
        <v>78.2</v>
      </c>
      <c r="F577" s="30">
        <v>79.099999999999994</v>
      </c>
    </row>
    <row r="578" spans="2:6" ht="15" customHeight="1">
      <c r="C578" s="19" t="s">
        <v>41</v>
      </c>
      <c r="D578" s="30">
        <v>78.987614033611266</v>
      </c>
      <c r="E578" s="30">
        <v>78.599999999999994</v>
      </c>
      <c r="F578" s="30">
        <v>79.400000000000006</v>
      </c>
    </row>
    <row r="579" spans="2:6" ht="15" customHeight="1">
      <c r="C579" s="19" t="s">
        <v>42</v>
      </c>
      <c r="D579" s="30">
        <v>79.844790239950498</v>
      </c>
      <c r="E579" s="30">
        <v>79.400000000000006</v>
      </c>
      <c r="F579" s="30">
        <v>80.3</v>
      </c>
    </row>
    <row r="580" spans="2:6" ht="15" customHeight="1">
      <c r="B580" s="19" t="s">
        <v>43</v>
      </c>
      <c r="C580" s="19" t="s">
        <v>43</v>
      </c>
      <c r="D580" s="30">
        <v>80.192007774033968</v>
      </c>
      <c r="E580" s="30">
        <v>79.8</v>
      </c>
      <c r="F580" s="30">
        <v>80.599999999999994</v>
      </c>
    </row>
    <row r="581" spans="2:6" ht="24" customHeight="1">
      <c r="C581" s="19" t="s">
        <v>44</v>
      </c>
      <c r="D581" s="30">
        <v>80.298984642170453</v>
      </c>
      <c r="E581" s="30">
        <v>79.900000000000006</v>
      </c>
      <c r="F581" s="30">
        <v>80.7</v>
      </c>
    </row>
    <row r="582" spans="2:6" ht="15" customHeight="1">
      <c r="C582" s="19" t="s">
        <v>45</v>
      </c>
      <c r="D582" s="30">
        <v>79.987594765320253</v>
      </c>
      <c r="E582" s="30">
        <v>79.599999999999994</v>
      </c>
      <c r="F582" s="30">
        <v>80.400000000000006</v>
      </c>
    </row>
    <row r="583" spans="2:6" ht="15" customHeight="1">
      <c r="C583" s="19" t="s">
        <v>46</v>
      </c>
      <c r="D583" s="30">
        <v>80.206494713415964</v>
      </c>
      <c r="E583" s="30">
        <v>79.8</v>
      </c>
      <c r="F583" s="30">
        <v>80.599999999999994</v>
      </c>
    </row>
    <row r="584" spans="2:6" ht="15" customHeight="1">
      <c r="C584" s="19" t="s">
        <v>47</v>
      </c>
      <c r="D584" s="30">
        <v>80.381555105298034</v>
      </c>
      <c r="E584" s="30">
        <v>79.900000000000006</v>
      </c>
      <c r="F584" s="30">
        <v>80.8</v>
      </c>
    </row>
    <row r="585" spans="2:6" ht="15" customHeight="1">
      <c r="C585" s="19" t="s">
        <v>48</v>
      </c>
      <c r="D585" s="30">
        <v>80.721506664750777</v>
      </c>
      <c r="E585" s="30">
        <v>80.28289012791744</v>
      </c>
      <c r="F585" s="30">
        <v>81.160123201584113</v>
      </c>
    </row>
    <row r="586" spans="2:6" ht="24" customHeight="1">
      <c r="C586" s="19" t="s">
        <v>49</v>
      </c>
      <c r="D586" s="30">
        <v>80.74390799929354</v>
      </c>
      <c r="E586" s="30">
        <v>80.309921295039999</v>
      </c>
      <c r="F586" s="30">
        <v>81.177894703547082</v>
      </c>
    </row>
    <row r="587" spans="2:6" ht="15" customHeight="1">
      <c r="B587" s="19" t="s">
        <v>50</v>
      </c>
      <c r="C587" s="19" t="s">
        <v>50</v>
      </c>
      <c r="D587" s="30">
        <v>80.766325770738035</v>
      </c>
      <c r="E587" s="30">
        <v>80.352010962070395</v>
      </c>
      <c r="F587" s="30">
        <v>81.180640579405676</v>
      </c>
    </row>
    <row r="588" spans="2:6" ht="15" customHeight="1">
      <c r="C588" s="19" t="s">
        <v>51</v>
      </c>
      <c r="D588" s="30">
        <v>80.960675315628635</v>
      </c>
      <c r="E588" s="30">
        <v>80.546041173262878</v>
      </c>
      <c r="F588" s="30">
        <v>81.375309457994391</v>
      </c>
    </row>
    <row r="589" spans="2:6" ht="15" customHeight="1">
      <c r="C589" s="19" t="s">
        <v>52</v>
      </c>
      <c r="D589" s="30">
        <v>81.120244000764501</v>
      </c>
      <c r="E589" s="30">
        <v>80.716141445900718</v>
      </c>
      <c r="F589" s="30">
        <v>81.524346555628284</v>
      </c>
    </row>
    <row r="590" spans="2:6" ht="15" customHeight="1">
      <c r="C590" s="19" t="s">
        <v>53</v>
      </c>
      <c r="D590" s="30">
        <v>81.273284147450028</v>
      </c>
      <c r="E590" s="30">
        <v>80.866306842131365</v>
      </c>
      <c r="F590" s="30">
        <v>81.68026145276869</v>
      </c>
    </row>
    <row r="591" spans="2:6" ht="24" customHeight="1">
      <c r="C591" s="19" t="s">
        <v>54</v>
      </c>
      <c r="D591" s="30">
        <v>81.149036793056638</v>
      </c>
      <c r="E591" s="30">
        <v>80.743946822539783</v>
      </c>
      <c r="F591" s="30">
        <v>81.554126763573493</v>
      </c>
    </row>
    <row r="592" spans="2:6" ht="15" customHeight="1">
      <c r="C592" s="19" t="s">
        <v>55</v>
      </c>
      <c r="D592" s="30">
        <v>81.408955669416528</v>
      </c>
      <c r="E592" s="30">
        <v>81.009164299609338</v>
      </c>
      <c r="F592" s="30">
        <v>81.808747039223718</v>
      </c>
    </row>
    <row r="593" spans="1:6" ht="15" customHeight="1">
      <c r="C593" s="19" t="s">
        <v>141</v>
      </c>
      <c r="D593" s="30">
        <v>81.660007497659947</v>
      </c>
      <c r="E593" s="30">
        <v>81.27276076703852</v>
      </c>
      <c r="F593" s="30">
        <v>82.047254228281375</v>
      </c>
    </row>
    <row r="594" spans="1:6" ht="15" customHeight="1">
      <c r="B594" s="19" t="s">
        <v>164</v>
      </c>
      <c r="C594" s="19" t="s">
        <v>164</v>
      </c>
      <c r="D594" s="30">
        <v>82.084917831156716</v>
      </c>
      <c r="E594" s="30">
        <v>81.70536926090908</v>
      </c>
      <c r="F594" s="30">
        <v>82.464466401404351</v>
      </c>
    </row>
    <row r="595" spans="1:6" ht="15" customHeight="1">
      <c r="C595" s="19" t="s">
        <v>165</v>
      </c>
      <c r="D595" s="30">
        <v>82.062808540849247</v>
      </c>
      <c r="E595" s="30">
        <v>81.678165959106707</v>
      </c>
      <c r="F595" s="30">
        <v>82.447451122591787</v>
      </c>
    </row>
    <row r="596" spans="1:6" ht="15" customHeight="1">
      <c r="C596" s="134" t="s">
        <v>233</v>
      </c>
      <c r="D596" s="30">
        <v>82.186740193121352</v>
      </c>
      <c r="E596" s="30">
        <v>81.804326234151048</v>
      </c>
      <c r="F596" s="30">
        <v>82.569154152091656</v>
      </c>
    </row>
    <row r="597" spans="1:6" ht="15" customHeight="1">
      <c r="A597" s="23"/>
      <c r="B597" s="24"/>
      <c r="C597" s="25"/>
    </row>
    <row r="598" spans="1:6" ht="24" customHeight="1">
      <c r="A598" s="28" t="s">
        <v>112</v>
      </c>
      <c r="C598" s="19" t="s">
        <v>39</v>
      </c>
      <c r="D598" s="29">
        <v>78.537405541098025</v>
      </c>
      <c r="E598" s="29">
        <v>77.2</v>
      </c>
      <c r="F598" s="29">
        <v>79.900000000000006</v>
      </c>
    </row>
    <row r="599" spans="1:6" ht="15" customHeight="1">
      <c r="C599" s="19" t="s">
        <v>40</v>
      </c>
      <c r="D599" s="29">
        <v>77.668971984164131</v>
      </c>
      <c r="E599" s="29">
        <v>76.2</v>
      </c>
      <c r="F599" s="29">
        <v>79.099999999999994</v>
      </c>
    </row>
    <row r="600" spans="1:6" ht="15" customHeight="1">
      <c r="C600" s="19" t="s">
        <v>41</v>
      </c>
      <c r="D600" s="29">
        <v>78.540784913194983</v>
      </c>
      <c r="E600" s="29">
        <v>77.2</v>
      </c>
      <c r="F600" s="29">
        <v>79.900000000000006</v>
      </c>
    </row>
    <row r="601" spans="1:6" ht="15" customHeight="1">
      <c r="C601" s="19" t="s">
        <v>42</v>
      </c>
      <c r="D601" s="29">
        <v>79.184039368766022</v>
      </c>
      <c r="E601" s="29">
        <v>77.8</v>
      </c>
      <c r="F601" s="29">
        <v>80.5</v>
      </c>
    </row>
    <row r="602" spans="1:6" ht="15" customHeight="1">
      <c r="B602" s="19" t="s">
        <v>43</v>
      </c>
      <c r="C602" s="19" t="s">
        <v>43</v>
      </c>
      <c r="D602" s="29">
        <v>80.066386614901063</v>
      </c>
      <c r="E602" s="29">
        <v>78.8</v>
      </c>
      <c r="F602" s="29">
        <v>81.400000000000006</v>
      </c>
    </row>
    <row r="603" spans="1:6" ht="24" customHeight="1">
      <c r="C603" s="19" t="s">
        <v>44</v>
      </c>
      <c r="D603" s="29">
        <v>79.504060508181411</v>
      </c>
      <c r="E603" s="29">
        <v>78.099999999999994</v>
      </c>
      <c r="F603" s="29">
        <v>80.900000000000006</v>
      </c>
    </row>
    <row r="604" spans="1:6" ht="15" customHeight="1">
      <c r="C604" s="19" t="s">
        <v>45</v>
      </c>
      <c r="D604" s="29">
        <v>79.825619391234184</v>
      </c>
      <c r="E604" s="29">
        <v>78.400000000000006</v>
      </c>
      <c r="F604" s="29">
        <v>81.2</v>
      </c>
    </row>
    <row r="605" spans="1:6" ht="15" customHeight="1">
      <c r="C605" s="19" t="s">
        <v>46</v>
      </c>
      <c r="D605" s="29">
        <v>80.825303684478115</v>
      </c>
      <c r="E605" s="29">
        <v>79.5</v>
      </c>
      <c r="F605" s="29">
        <v>82.2</v>
      </c>
    </row>
    <row r="606" spans="1:6" ht="15" customHeight="1">
      <c r="C606" s="19" t="s">
        <v>47</v>
      </c>
      <c r="D606" s="29">
        <v>81.159927426234148</v>
      </c>
      <c r="E606" s="29">
        <v>79.8</v>
      </c>
      <c r="F606" s="29">
        <v>82.5</v>
      </c>
    </row>
    <row r="607" spans="1:6" ht="15" customHeight="1">
      <c r="C607" s="19" t="s">
        <v>48</v>
      </c>
      <c r="D607" s="30">
        <v>81.407288913111643</v>
      </c>
      <c r="E607" s="30">
        <v>80.104783605462345</v>
      </c>
      <c r="F607" s="30">
        <v>82.709794220760941</v>
      </c>
    </row>
    <row r="608" spans="1:6" ht="24" customHeight="1">
      <c r="C608" s="19" t="s">
        <v>49</v>
      </c>
      <c r="D608" s="30">
        <v>80.595827888736878</v>
      </c>
      <c r="E608" s="30">
        <v>79.264068791679477</v>
      </c>
      <c r="F608" s="30">
        <v>81.927586985794278</v>
      </c>
    </row>
    <row r="609" spans="1:6" ht="15" customHeight="1">
      <c r="B609" s="19" t="s">
        <v>50</v>
      </c>
      <c r="C609" s="19" t="s">
        <v>50</v>
      </c>
      <c r="D609" s="30">
        <v>80.186168754164029</v>
      </c>
      <c r="E609" s="30">
        <v>78.72090390677522</v>
      </c>
      <c r="F609" s="30">
        <v>81.651433601552839</v>
      </c>
    </row>
    <row r="610" spans="1:6" ht="15" customHeight="1">
      <c r="C610" s="19" t="s">
        <v>51</v>
      </c>
      <c r="D610" s="30">
        <v>80.935611400527279</v>
      </c>
      <c r="E610" s="30">
        <v>79.366518521436262</v>
      </c>
      <c r="F610" s="30">
        <v>82.504704279618295</v>
      </c>
    </row>
    <row r="611" spans="1:6" ht="15" customHeight="1">
      <c r="C611" s="19" t="s">
        <v>52</v>
      </c>
      <c r="D611" s="30">
        <v>81.486994054834028</v>
      </c>
      <c r="E611" s="30">
        <v>79.917467071392977</v>
      </c>
      <c r="F611" s="30">
        <v>83.056521038275079</v>
      </c>
    </row>
    <row r="612" spans="1:6" ht="15" customHeight="1">
      <c r="C612" s="19" t="s">
        <v>53</v>
      </c>
      <c r="D612" s="30">
        <v>82.63948986497347</v>
      </c>
      <c r="E612" s="30">
        <v>81.228706971756026</v>
      </c>
      <c r="F612" s="30">
        <v>84.050272758190914</v>
      </c>
    </row>
    <row r="613" spans="1:6" ht="24" customHeight="1">
      <c r="C613" s="19" t="s">
        <v>54</v>
      </c>
      <c r="D613" s="30">
        <v>81.494952419058436</v>
      </c>
      <c r="E613" s="30">
        <v>79.868607947253693</v>
      </c>
      <c r="F613" s="30">
        <v>83.121296890863178</v>
      </c>
    </row>
    <row r="614" spans="1:6" ht="15" customHeight="1">
      <c r="C614" s="19" t="s">
        <v>55</v>
      </c>
      <c r="D614" s="30">
        <v>81.8612481989272</v>
      </c>
      <c r="E614" s="30">
        <v>80.266588662463093</v>
      </c>
      <c r="F614" s="30">
        <v>83.455907735391307</v>
      </c>
    </row>
    <row r="615" spans="1:6" ht="15" customHeight="1">
      <c r="C615" s="19" t="s">
        <v>141</v>
      </c>
      <c r="D615" s="30">
        <v>80.705887794512904</v>
      </c>
      <c r="E615" s="30">
        <v>79.070841301431457</v>
      </c>
      <c r="F615" s="30">
        <v>82.340934287594351</v>
      </c>
    </row>
    <row r="616" spans="1:6" ht="15" customHeight="1">
      <c r="B616" s="19" t="s">
        <v>164</v>
      </c>
      <c r="C616" s="19" t="s">
        <v>164</v>
      </c>
      <c r="D616" s="30">
        <v>81.024595477896796</v>
      </c>
      <c r="E616" s="30">
        <v>79.758980714416211</v>
      </c>
      <c r="F616" s="30">
        <v>82.29021024137738</v>
      </c>
    </row>
    <row r="617" spans="1:6" ht="15" customHeight="1">
      <c r="C617" s="19" t="s">
        <v>165</v>
      </c>
      <c r="D617" s="30">
        <v>81.31694965472893</v>
      </c>
      <c r="E617" s="30">
        <v>80.065864891789914</v>
      </c>
      <c r="F617" s="30">
        <v>82.568034417667945</v>
      </c>
    </row>
    <row r="618" spans="1:6" ht="15" customHeight="1">
      <c r="C618" s="134" t="s">
        <v>233</v>
      </c>
      <c r="D618" s="30">
        <v>82.475250593599242</v>
      </c>
      <c r="E618" s="30">
        <v>81.319163772963648</v>
      </c>
      <c r="F618" s="30">
        <v>83.631337414234835</v>
      </c>
    </row>
    <row r="619" spans="1:6" ht="15" customHeight="1">
      <c r="A619" s="23"/>
      <c r="B619" s="24"/>
      <c r="C619" s="25"/>
    </row>
    <row r="620" spans="1:6" ht="24" customHeight="1">
      <c r="A620" s="28" t="s">
        <v>111</v>
      </c>
      <c r="C620" s="19" t="s">
        <v>39</v>
      </c>
      <c r="D620" s="29">
        <v>78.621521665411009</v>
      </c>
      <c r="E620" s="29">
        <v>78</v>
      </c>
      <c r="F620" s="29">
        <v>79.3</v>
      </c>
    </row>
    <row r="621" spans="1:6" ht="15" customHeight="1">
      <c r="A621" s="6"/>
      <c r="C621" s="19" t="s">
        <v>40</v>
      </c>
      <c r="D621" s="29">
        <v>78.950604787766792</v>
      </c>
      <c r="E621" s="29">
        <v>78.3</v>
      </c>
      <c r="F621" s="29">
        <v>79.599999999999994</v>
      </c>
    </row>
    <row r="622" spans="1:6" ht="15" customHeight="1">
      <c r="A622" s="6"/>
      <c r="C622" s="19" t="s">
        <v>41</v>
      </c>
      <c r="D622" s="29">
        <v>78.926663694871735</v>
      </c>
      <c r="E622" s="29">
        <v>78.3</v>
      </c>
      <c r="F622" s="29">
        <v>79.5</v>
      </c>
    </row>
    <row r="623" spans="1:6" ht="15" customHeight="1">
      <c r="A623" s="6"/>
      <c r="C623" s="19" t="s">
        <v>42</v>
      </c>
      <c r="D623" s="29">
        <v>79.164291342143358</v>
      </c>
      <c r="E623" s="29">
        <v>78.599999999999994</v>
      </c>
      <c r="F623" s="29">
        <v>79.8</v>
      </c>
    </row>
    <row r="624" spans="1:6" ht="15" customHeight="1">
      <c r="A624" s="6"/>
      <c r="B624" s="19" t="s">
        <v>43</v>
      </c>
      <c r="C624" s="19" t="s">
        <v>43</v>
      </c>
      <c r="D624" s="29">
        <v>79.313914055020831</v>
      </c>
      <c r="E624" s="29">
        <v>78.7</v>
      </c>
      <c r="F624" s="29">
        <v>79.900000000000006</v>
      </c>
    </row>
    <row r="625" spans="1:6" ht="24" customHeight="1">
      <c r="A625" s="6"/>
      <c r="C625" s="19" t="s">
        <v>44</v>
      </c>
      <c r="D625" s="29">
        <v>79.506728710373338</v>
      </c>
      <c r="E625" s="29">
        <v>78.900000000000006</v>
      </c>
      <c r="F625" s="29">
        <v>80.099999999999994</v>
      </c>
    </row>
    <row r="626" spans="1:6" ht="15" customHeight="1">
      <c r="A626" s="6"/>
      <c r="C626" s="19" t="s">
        <v>45</v>
      </c>
      <c r="D626" s="29">
        <v>79.56063058202578</v>
      </c>
      <c r="E626" s="29">
        <v>79</v>
      </c>
      <c r="F626" s="29">
        <v>80.099999999999994</v>
      </c>
    </row>
    <row r="627" spans="1:6" ht="15" customHeight="1">
      <c r="A627" s="6"/>
      <c r="C627" s="19" t="s">
        <v>46</v>
      </c>
      <c r="D627" s="29">
        <v>79.902709476588726</v>
      </c>
      <c r="E627" s="29">
        <v>79.3</v>
      </c>
      <c r="F627" s="29">
        <v>80.5</v>
      </c>
    </row>
    <row r="628" spans="1:6" ht="15" customHeight="1">
      <c r="A628" s="6"/>
      <c r="C628" s="19" t="s">
        <v>47</v>
      </c>
      <c r="D628" s="29">
        <v>80.149769407605092</v>
      </c>
      <c r="E628" s="29">
        <v>79.599999999999994</v>
      </c>
      <c r="F628" s="29">
        <v>80.7</v>
      </c>
    </row>
    <row r="629" spans="1:6" ht="15" customHeight="1">
      <c r="A629" s="6"/>
      <c r="C629" s="19" t="s">
        <v>48</v>
      </c>
      <c r="D629" s="30">
        <v>80.322750390673335</v>
      </c>
      <c r="E629" s="30">
        <v>79.771691993679667</v>
      </c>
      <c r="F629" s="30">
        <v>80.873808787667002</v>
      </c>
    </row>
    <row r="630" spans="1:6" ht="24" customHeight="1">
      <c r="A630" s="6"/>
      <c r="C630" s="19" t="s">
        <v>49</v>
      </c>
      <c r="D630" s="30">
        <v>79.796622785127738</v>
      </c>
      <c r="E630" s="30">
        <v>79.197556314047304</v>
      </c>
      <c r="F630" s="30">
        <v>80.395689256208172</v>
      </c>
    </row>
    <row r="631" spans="1:6" ht="15" customHeight="1">
      <c r="A631" s="6"/>
      <c r="B631" s="19" t="s">
        <v>50</v>
      </c>
      <c r="C631" s="19" t="s">
        <v>50</v>
      </c>
      <c r="D631" s="30">
        <v>79.878297520371518</v>
      </c>
      <c r="E631" s="30">
        <v>79.28943328560274</v>
      </c>
      <c r="F631" s="30">
        <v>80.467161755140296</v>
      </c>
    </row>
    <row r="632" spans="1:6" ht="15" customHeight="1">
      <c r="A632" s="6"/>
      <c r="C632" s="19" t="s">
        <v>51</v>
      </c>
      <c r="D632" s="30">
        <v>80.054800249653979</v>
      </c>
      <c r="E632" s="30">
        <v>79.459293689211776</v>
      </c>
      <c r="F632" s="30">
        <v>80.650306810096183</v>
      </c>
    </row>
    <row r="633" spans="1:6" ht="15" customHeight="1">
      <c r="A633" s="6"/>
      <c r="C633" s="19" t="s">
        <v>52</v>
      </c>
      <c r="D633" s="30">
        <v>80.632613962455423</v>
      </c>
      <c r="E633" s="30">
        <v>80.06344319855279</v>
      </c>
      <c r="F633" s="30">
        <v>81.201784726358056</v>
      </c>
    </row>
    <row r="634" spans="1:6" ht="15" customHeight="1">
      <c r="A634" s="6"/>
      <c r="C634" s="19" t="s">
        <v>53</v>
      </c>
      <c r="D634" s="30">
        <v>80.934737950137944</v>
      </c>
      <c r="E634" s="30">
        <v>80.362969795439199</v>
      </c>
      <c r="F634" s="30">
        <v>81.506506104836689</v>
      </c>
    </row>
    <row r="635" spans="1:6" ht="24" customHeight="1">
      <c r="A635" s="6"/>
      <c r="B635" s="8"/>
      <c r="C635" s="19" t="s">
        <v>54</v>
      </c>
      <c r="D635" s="30">
        <v>81.036875345576178</v>
      </c>
      <c r="E635" s="30">
        <v>80.452527239128358</v>
      </c>
      <c r="F635" s="30">
        <v>81.621223452023997</v>
      </c>
    </row>
    <row r="636" spans="1:6" ht="15" customHeight="1">
      <c r="A636" s="6"/>
      <c r="C636" s="19" t="s">
        <v>55</v>
      </c>
      <c r="D636" s="30">
        <v>81.460226091772014</v>
      </c>
      <c r="E636" s="30">
        <v>80.882487564619993</v>
      </c>
      <c r="F636" s="30">
        <v>82.037964618924036</v>
      </c>
    </row>
    <row r="637" spans="1:6" ht="15" customHeight="1">
      <c r="A637" s="6"/>
      <c r="C637" s="19" t="s">
        <v>141</v>
      </c>
      <c r="D637" s="30">
        <v>81.619099287553269</v>
      </c>
      <c r="E637" s="30">
        <v>81.036681240444992</v>
      </c>
      <c r="F637" s="30">
        <v>82.201517334661546</v>
      </c>
    </row>
    <row r="638" spans="1:6" ht="15" customHeight="1">
      <c r="A638" s="6"/>
      <c r="B638" s="19" t="s">
        <v>164</v>
      </c>
      <c r="C638" s="19" t="s">
        <v>164</v>
      </c>
      <c r="D638" s="30">
        <v>82.095897142720986</v>
      </c>
      <c r="E638" s="30">
        <v>81.517436051509577</v>
      </c>
      <c r="F638" s="30">
        <v>82.674358233932395</v>
      </c>
    </row>
    <row r="639" spans="1:6" ht="15" customHeight="1">
      <c r="A639" s="6"/>
      <c r="C639" s="19" t="s">
        <v>165</v>
      </c>
      <c r="D639" s="30">
        <v>81.954992528853396</v>
      </c>
      <c r="E639" s="30">
        <v>81.380255560267571</v>
      </c>
      <c r="F639" s="30">
        <v>82.52972949743922</v>
      </c>
    </row>
    <row r="640" spans="1:6" ht="15" customHeight="1">
      <c r="A640" s="6"/>
      <c r="C640" s="134" t="s">
        <v>233</v>
      </c>
      <c r="D640" s="30">
        <v>82.400209706754353</v>
      </c>
      <c r="E640" s="30">
        <v>81.844696066251927</v>
      </c>
      <c r="F640" s="30">
        <v>82.955723347256779</v>
      </c>
    </row>
    <row r="641" spans="1:6" ht="15" customHeight="1">
      <c r="A641" s="23"/>
      <c r="B641" s="24"/>
      <c r="C641" s="25"/>
    </row>
    <row r="642" spans="1:6" ht="24" customHeight="1">
      <c r="A642" s="28" t="s">
        <v>105</v>
      </c>
      <c r="C642" s="19" t="s">
        <v>39</v>
      </c>
      <c r="D642" s="29">
        <v>78.681822377510883</v>
      </c>
      <c r="E642" s="29">
        <v>78.099999999999994</v>
      </c>
      <c r="F642" s="29">
        <v>79.3</v>
      </c>
    </row>
    <row r="643" spans="1:6" ht="15" customHeight="1">
      <c r="A643" s="6"/>
      <c r="C643" s="19" t="s">
        <v>40</v>
      </c>
      <c r="D643" s="29">
        <v>78.428749560602682</v>
      </c>
      <c r="E643" s="29">
        <v>77.7</v>
      </c>
      <c r="F643" s="29">
        <v>79.099999999999994</v>
      </c>
    </row>
    <row r="644" spans="1:6" ht="15" customHeight="1">
      <c r="A644" s="6"/>
      <c r="C644" s="19" t="s">
        <v>41</v>
      </c>
      <c r="D644" s="29">
        <v>78.349934970256626</v>
      </c>
      <c r="E644" s="29">
        <v>77.599999999999994</v>
      </c>
      <c r="F644" s="29">
        <v>79.099999999999994</v>
      </c>
    </row>
    <row r="645" spans="1:6" ht="15" customHeight="1">
      <c r="A645" s="6"/>
      <c r="C645" s="19" t="s">
        <v>42</v>
      </c>
      <c r="D645" s="29">
        <v>78.813221403554564</v>
      </c>
      <c r="E645" s="29">
        <v>78.099999999999994</v>
      </c>
      <c r="F645" s="29">
        <v>79.5</v>
      </c>
    </row>
    <row r="646" spans="1:6" ht="15" customHeight="1">
      <c r="A646" s="6"/>
      <c r="B646" s="19" t="s">
        <v>43</v>
      </c>
      <c r="C646" s="19" t="s">
        <v>43</v>
      </c>
      <c r="D646" s="29">
        <v>79.366628557308218</v>
      </c>
      <c r="E646" s="29">
        <v>78.7</v>
      </c>
      <c r="F646" s="29">
        <v>80.099999999999994</v>
      </c>
    </row>
    <row r="647" spans="1:6" ht="24" customHeight="1">
      <c r="A647" s="6"/>
      <c r="C647" s="19" t="s">
        <v>44</v>
      </c>
      <c r="D647" s="29">
        <v>79.91093139542842</v>
      </c>
      <c r="E647" s="29">
        <v>79.2</v>
      </c>
      <c r="F647" s="29">
        <v>80.599999999999994</v>
      </c>
    </row>
    <row r="648" spans="1:6" ht="15" customHeight="1">
      <c r="A648" s="6"/>
      <c r="C648" s="19" t="s">
        <v>45</v>
      </c>
      <c r="D648" s="29">
        <v>79.423377346526223</v>
      </c>
      <c r="E648" s="29">
        <v>78.7</v>
      </c>
      <c r="F648" s="29">
        <v>80.099999999999994</v>
      </c>
    </row>
    <row r="649" spans="1:6" ht="15" customHeight="1">
      <c r="A649" s="6"/>
      <c r="C649" s="19" t="s">
        <v>46</v>
      </c>
      <c r="D649" s="29">
        <v>79.300642788517621</v>
      </c>
      <c r="E649" s="29">
        <v>78.599999999999994</v>
      </c>
      <c r="F649" s="29">
        <v>80</v>
      </c>
    </row>
    <row r="650" spans="1:6" ht="15" customHeight="1">
      <c r="A650" s="6"/>
      <c r="C650" s="19" t="s">
        <v>47</v>
      </c>
      <c r="D650" s="29">
        <v>79.33803497359834</v>
      </c>
      <c r="E650" s="29">
        <v>78.599999999999994</v>
      </c>
      <c r="F650" s="29">
        <v>80</v>
      </c>
    </row>
    <row r="651" spans="1:6" ht="15" customHeight="1">
      <c r="A651" s="6"/>
      <c r="C651" s="19" t="s">
        <v>48</v>
      </c>
      <c r="D651" s="30">
        <v>79.941043877178899</v>
      </c>
      <c r="E651" s="30">
        <v>79.25814372612561</v>
      </c>
      <c r="F651" s="30">
        <v>80.623944028232188</v>
      </c>
    </row>
    <row r="652" spans="1:6" ht="24" customHeight="1">
      <c r="A652" s="6"/>
      <c r="C652" s="19" t="s">
        <v>49</v>
      </c>
      <c r="D652" s="30">
        <v>80.125671298693732</v>
      </c>
      <c r="E652" s="30">
        <v>79.434549760358649</v>
      </c>
      <c r="F652" s="30">
        <v>80.816792837028814</v>
      </c>
    </row>
    <row r="653" spans="1:6" ht="15" customHeight="1">
      <c r="A653" s="6"/>
      <c r="B653" s="19" t="s">
        <v>50</v>
      </c>
      <c r="C653" s="19" t="s">
        <v>50</v>
      </c>
      <c r="D653" s="30">
        <v>80.142526049797041</v>
      </c>
      <c r="E653" s="30">
        <v>79.474953041850867</v>
      </c>
      <c r="F653" s="30">
        <v>80.810099057743216</v>
      </c>
    </row>
    <row r="654" spans="1:6" ht="15" customHeight="1">
      <c r="A654" s="6"/>
      <c r="C654" s="19" t="s">
        <v>51</v>
      </c>
      <c r="D654" s="30">
        <v>80.178912172230795</v>
      </c>
      <c r="E654" s="30">
        <v>79.504417098173136</v>
      </c>
      <c r="F654" s="30">
        <v>80.853407246288455</v>
      </c>
    </row>
    <row r="655" spans="1:6" ht="15" customHeight="1">
      <c r="A655" s="6"/>
      <c r="C655" s="19" t="s">
        <v>52</v>
      </c>
      <c r="D655" s="30">
        <v>80.075159011636302</v>
      </c>
      <c r="E655" s="30">
        <v>79.395193405665154</v>
      </c>
      <c r="F655" s="30">
        <v>80.75512461760745</v>
      </c>
    </row>
    <row r="656" spans="1:6" ht="15" customHeight="1">
      <c r="A656" s="6"/>
      <c r="C656" s="19" t="s">
        <v>53</v>
      </c>
      <c r="D656" s="30">
        <v>80.433876044298032</v>
      </c>
      <c r="E656" s="30">
        <v>79.758501952693834</v>
      </c>
      <c r="F656" s="30">
        <v>81.109250135902229</v>
      </c>
    </row>
    <row r="657" spans="1:6" ht="24" customHeight="1">
      <c r="A657" s="6"/>
      <c r="C657" s="19" t="s">
        <v>54</v>
      </c>
      <c r="D657" s="30">
        <v>80.674600441251911</v>
      </c>
      <c r="E657" s="30">
        <v>80.014554796941852</v>
      </c>
      <c r="F657" s="30">
        <v>81.334646085561971</v>
      </c>
    </row>
    <row r="658" spans="1:6" ht="15" customHeight="1">
      <c r="A658" s="6"/>
      <c r="C658" s="19" t="s">
        <v>55</v>
      </c>
      <c r="D658" s="30">
        <v>81.28108382597847</v>
      </c>
      <c r="E658" s="30">
        <v>80.617579706472142</v>
      </c>
      <c r="F658" s="30">
        <v>81.944587945484798</v>
      </c>
    </row>
    <row r="659" spans="1:6" ht="15" customHeight="1">
      <c r="A659" s="6"/>
      <c r="C659" s="19" t="s">
        <v>141</v>
      </c>
      <c r="D659" s="30">
        <v>81.664007639649526</v>
      </c>
      <c r="E659" s="30">
        <v>81.004096979928775</v>
      </c>
      <c r="F659" s="30">
        <v>82.323918299370277</v>
      </c>
    </row>
    <row r="660" spans="1:6" ht="15" customHeight="1">
      <c r="A660" s="6"/>
      <c r="B660" s="19" t="s">
        <v>164</v>
      </c>
      <c r="C660" s="19" t="s">
        <v>164</v>
      </c>
      <c r="D660" s="30">
        <v>81.952072650791337</v>
      </c>
      <c r="E660" s="30">
        <v>81.317309731081437</v>
      </c>
      <c r="F660" s="30">
        <v>82.586835570501236</v>
      </c>
    </row>
    <row r="661" spans="1:6" ht="15" customHeight="1">
      <c r="A661" s="6"/>
      <c r="C661" s="19" t="s">
        <v>165</v>
      </c>
      <c r="D661" s="30">
        <v>81.733445479182279</v>
      </c>
      <c r="E661" s="30">
        <v>81.10747044490941</v>
      </c>
      <c r="F661" s="30">
        <v>82.359420513455149</v>
      </c>
    </row>
    <row r="662" spans="1:6" ht="15" customHeight="1">
      <c r="A662" s="6"/>
      <c r="C662" s="134" t="s">
        <v>233</v>
      </c>
      <c r="D662" s="30">
        <v>81.650712742018612</v>
      </c>
      <c r="E662" s="30">
        <v>81.011734238655222</v>
      </c>
      <c r="F662" s="30">
        <v>82.289691245382002</v>
      </c>
    </row>
    <row r="663" spans="1:6" ht="15" customHeight="1">
      <c r="A663" s="23"/>
      <c r="B663" s="24"/>
      <c r="C663" s="25"/>
    </row>
    <row r="664" spans="1:6" ht="24" customHeight="1">
      <c r="A664" s="6" t="s">
        <v>98</v>
      </c>
      <c r="C664" s="19" t="s">
        <v>39</v>
      </c>
      <c r="D664" s="30">
        <v>78.788080037334666</v>
      </c>
      <c r="E664" s="30">
        <v>77.599999999999994</v>
      </c>
      <c r="F664" s="30">
        <v>80</v>
      </c>
    </row>
    <row r="665" spans="1:6" ht="15" customHeight="1">
      <c r="A665" s="6"/>
      <c r="C665" s="19" t="s">
        <v>40</v>
      </c>
      <c r="D665" s="30">
        <v>78.487770350878336</v>
      </c>
      <c r="E665" s="30">
        <v>77.3</v>
      </c>
      <c r="F665" s="30">
        <v>79.7</v>
      </c>
    </row>
    <row r="666" spans="1:6" ht="15" customHeight="1">
      <c r="A666" s="6"/>
      <c r="C666" s="19" t="s">
        <v>41</v>
      </c>
      <c r="D666" s="30">
        <v>78.206538294058333</v>
      </c>
      <c r="E666" s="30">
        <v>77</v>
      </c>
      <c r="F666" s="30">
        <v>79.400000000000006</v>
      </c>
    </row>
    <row r="667" spans="1:6" ht="15" customHeight="1">
      <c r="A667" s="6"/>
      <c r="C667" s="19" t="s">
        <v>42</v>
      </c>
      <c r="D667" s="30">
        <v>78.681230852739375</v>
      </c>
      <c r="E667" s="30">
        <v>77.5</v>
      </c>
      <c r="F667" s="30">
        <v>79.900000000000006</v>
      </c>
    </row>
    <row r="668" spans="1:6" ht="15" customHeight="1">
      <c r="A668" s="6"/>
      <c r="B668" s="19" t="s">
        <v>43</v>
      </c>
      <c r="C668" s="19" t="s">
        <v>43</v>
      </c>
      <c r="D668" s="30">
        <v>78.66632102843127</v>
      </c>
      <c r="E668" s="30">
        <v>77.400000000000006</v>
      </c>
      <c r="F668" s="30">
        <v>79.900000000000006</v>
      </c>
    </row>
    <row r="669" spans="1:6" ht="24" customHeight="1">
      <c r="A669" s="6"/>
      <c r="C669" s="19" t="s">
        <v>44</v>
      </c>
      <c r="D669" s="30">
        <v>78.860816576626405</v>
      </c>
      <c r="E669" s="30">
        <v>77.599999999999994</v>
      </c>
      <c r="F669" s="30">
        <v>80.099999999999994</v>
      </c>
    </row>
    <row r="670" spans="1:6" ht="15" customHeight="1">
      <c r="A670" s="6"/>
      <c r="C670" s="19" t="s">
        <v>45</v>
      </c>
      <c r="D670" s="30">
        <v>79.506062993729131</v>
      </c>
      <c r="E670" s="30">
        <v>78.2</v>
      </c>
      <c r="F670" s="30">
        <v>80.8</v>
      </c>
    </row>
    <row r="671" spans="1:6" ht="15" customHeight="1">
      <c r="A671" s="6"/>
      <c r="C671" s="19" t="s">
        <v>46</v>
      </c>
      <c r="D671" s="30">
        <v>80.292772830719059</v>
      </c>
      <c r="E671" s="30">
        <v>79.2</v>
      </c>
      <c r="F671" s="30">
        <v>81.400000000000006</v>
      </c>
    </row>
    <row r="672" spans="1:6" ht="15" customHeight="1">
      <c r="A672" s="6"/>
      <c r="C672" s="19" t="s">
        <v>47</v>
      </c>
      <c r="D672" s="30">
        <v>80.145987947801871</v>
      </c>
      <c r="E672" s="30">
        <v>78.900000000000006</v>
      </c>
      <c r="F672" s="30">
        <v>81.400000000000006</v>
      </c>
    </row>
    <row r="673" spans="1:6" ht="15" customHeight="1">
      <c r="A673" s="6"/>
      <c r="C673" s="19" t="s">
        <v>48</v>
      </c>
      <c r="D673" s="30">
        <v>79.944955647275378</v>
      </c>
      <c r="E673" s="30">
        <v>78.573403416282702</v>
      </c>
      <c r="F673" s="30">
        <v>81.316507878268055</v>
      </c>
    </row>
    <row r="674" spans="1:6" ht="24" customHeight="1">
      <c r="A674" s="6"/>
      <c r="C674" s="19" t="s">
        <v>49</v>
      </c>
      <c r="D674" s="30">
        <v>79.622301639422091</v>
      </c>
      <c r="E674" s="30">
        <v>78.154192662592266</v>
      </c>
      <c r="F674" s="30">
        <v>81.090410616251916</v>
      </c>
    </row>
    <row r="675" spans="1:6" ht="15" customHeight="1">
      <c r="A675" s="6"/>
      <c r="B675" s="19" t="s">
        <v>50</v>
      </c>
      <c r="C675" s="19" t="s">
        <v>50</v>
      </c>
      <c r="D675" s="30">
        <v>79.947028100360384</v>
      </c>
      <c r="E675" s="30">
        <v>78.570601533337552</v>
      </c>
      <c r="F675" s="30">
        <v>81.323454667383217</v>
      </c>
    </row>
    <row r="676" spans="1:6" ht="15" customHeight="1">
      <c r="A676" s="6"/>
      <c r="C676" s="19" t="s">
        <v>51</v>
      </c>
      <c r="D676" s="30">
        <v>79.626464499747541</v>
      </c>
      <c r="E676" s="30">
        <v>78.209491165512134</v>
      </c>
      <c r="F676" s="30">
        <v>81.043437833982949</v>
      </c>
    </row>
    <row r="677" spans="1:6" ht="15" customHeight="1">
      <c r="A677" s="6"/>
      <c r="C677" s="19" t="s">
        <v>52</v>
      </c>
      <c r="D677" s="30">
        <v>80.036530394677769</v>
      </c>
      <c r="E677" s="30">
        <v>78.65162720815367</v>
      </c>
      <c r="F677" s="30">
        <v>81.421433581201867</v>
      </c>
    </row>
    <row r="678" spans="1:6" ht="15" customHeight="1">
      <c r="A678" s="6"/>
      <c r="C678" s="19" t="s">
        <v>53</v>
      </c>
      <c r="D678" s="30">
        <v>80.330353563663081</v>
      </c>
      <c r="E678" s="30">
        <v>79.04131448417894</v>
      </c>
      <c r="F678" s="30">
        <v>81.619392643147222</v>
      </c>
    </row>
    <row r="679" spans="1:6" ht="24" customHeight="1">
      <c r="A679" s="6"/>
      <c r="C679" s="19" t="s">
        <v>54</v>
      </c>
      <c r="D679" s="30">
        <v>81.568798236053013</v>
      </c>
      <c r="E679" s="30">
        <v>80.418215401386504</v>
      </c>
      <c r="F679" s="30">
        <v>82.719381070719521</v>
      </c>
    </row>
    <row r="680" spans="1:6" ht="15" customHeight="1">
      <c r="A680" s="6"/>
      <c r="C680" s="19" t="s">
        <v>55</v>
      </c>
      <c r="D680" s="30">
        <v>82.282393030098234</v>
      </c>
      <c r="E680" s="30">
        <v>81.17105994406009</v>
      </c>
      <c r="F680" s="30">
        <v>83.393726116136378</v>
      </c>
    </row>
    <row r="681" spans="1:6" ht="15" customHeight="1">
      <c r="A681" s="6"/>
      <c r="C681" s="19" t="s">
        <v>141</v>
      </c>
      <c r="D681" s="30">
        <v>82.389215436018915</v>
      </c>
      <c r="E681" s="30">
        <v>81.244307202006937</v>
      </c>
      <c r="F681" s="30">
        <v>83.534123670030894</v>
      </c>
    </row>
    <row r="682" spans="1:6" ht="15" customHeight="1">
      <c r="A682" s="6"/>
      <c r="B682" s="19" t="s">
        <v>164</v>
      </c>
      <c r="C682" s="19" t="s">
        <v>164</v>
      </c>
      <c r="D682" s="30">
        <v>80.788061906743977</v>
      </c>
      <c r="E682" s="30">
        <v>79.301094655031008</v>
      </c>
      <c r="F682" s="30">
        <v>82.275029158456945</v>
      </c>
    </row>
    <row r="683" spans="1:6" ht="15" customHeight="1">
      <c r="A683" s="6"/>
      <c r="C683" s="19" t="s">
        <v>165</v>
      </c>
      <c r="D683" s="30">
        <v>80.230527125167939</v>
      </c>
      <c r="E683" s="30">
        <v>78.63616658171307</v>
      </c>
      <c r="F683" s="30">
        <v>81.824887668622807</v>
      </c>
    </row>
    <row r="684" spans="1:6" ht="15" customHeight="1">
      <c r="A684" s="6"/>
      <c r="C684" s="134" t="s">
        <v>233</v>
      </c>
      <c r="D684" s="30">
        <v>80.415601386151664</v>
      </c>
      <c r="E684" s="30">
        <v>78.911173266326628</v>
      </c>
      <c r="F684" s="30">
        <v>81.9200295059767</v>
      </c>
    </row>
    <row r="685" spans="1:6" ht="15" customHeight="1">
      <c r="A685" s="23"/>
      <c r="B685" s="24"/>
      <c r="C685" s="25"/>
    </row>
    <row r="686" spans="1:6" ht="24" customHeight="1">
      <c r="A686" s="6" t="s">
        <v>160</v>
      </c>
      <c r="C686" s="19" t="s">
        <v>39</v>
      </c>
      <c r="D686" s="30">
        <v>78.842837558636617</v>
      </c>
      <c r="E686" s="30">
        <v>78.3</v>
      </c>
      <c r="F686" s="30">
        <v>79.400000000000006</v>
      </c>
    </row>
    <row r="687" spans="1:6" ht="15" customHeight="1">
      <c r="C687" s="19" t="s">
        <v>40</v>
      </c>
      <c r="D687" s="30">
        <v>78.685889111759948</v>
      </c>
      <c r="E687" s="30">
        <v>78.099999999999994</v>
      </c>
      <c r="F687" s="30">
        <v>79.3</v>
      </c>
    </row>
    <row r="688" spans="1:6" ht="15" customHeight="1">
      <c r="C688" s="19" t="s">
        <v>41</v>
      </c>
      <c r="D688" s="30">
        <v>78.783904398599546</v>
      </c>
      <c r="E688" s="30">
        <v>78.2</v>
      </c>
      <c r="F688" s="30">
        <v>79.400000000000006</v>
      </c>
    </row>
    <row r="689" spans="2:6" ht="15" customHeight="1">
      <c r="C689" s="19" t="s">
        <v>42</v>
      </c>
      <c r="D689" s="30">
        <v>78.979316013200474</v>
      </c>
      <c r="E689" s="30">
        <v>78.3</v>
      </c>
      <c r="F689" s="30">
        <v>79.599999999999994</v>
      </c>
    </row>
    <row r="690" spans="2:6" ht="15" customHeight="1">
      <c r="B690" s="19" t="s">
        <v>43</v>
      </c>
      <c r="C690" s="19" t="s">
        <v>43</v>
      </c>
      <c r="D690" s="30">
        <v>79.119860989589625</v>
      </c>
      <c r="E690" s="30">
        <v>78.5</v>
      </c>
      <c r="F690" s="30">
        <v>79.8</v>
      </c>
    </row>
    <row r="691" spans="2:6" ht="24" customHeight="1">
      <c r="C691" s="19" t="s">
        <v>44</v>
      </c>
      <c r="D691" s="30">
        <v>79.485109580511931</v>
      </c>
      <c r="E691" s="30">
        <v>78.8</v>
      </c>
      <c r="F691" s="30">
        <v>80.099999999999994</v>
      </c>
    </row>
    <row r="692" spans="2:6" ht="15" customHeight="1">
      <c r="C692" s="19" t="s">
        <v>45</v>
      </c>
      <c r="D692" s="30">
        <v>79.501562416306598</v>
      </c>
      <c r="E692" s="30">
        <v>78.900000000000006</v>
      </c>
      <c r="F692" s="30">
        <v>80.099999999999994</v>
      </c>
    </row>
    <row r="693" spans="2:6" ht="15" customHeight="1">
      <c r="C693" s="19" t="s">
        <v>46</v>
      </c>
      <c r="D693" s="30">
        <v>80.073986395850369</v>
      </c>
      <c r="E693" s="30">
        <v>79.400000000000006</v>
      </c>
      <c r="F693" s="30">
        <v>80.7</v>
      </c>
    </row>
    <row r="694" spans="2:6" ht="15" customHeight="1">
      <c r="C694" s="19" t="s">
        <v>47</v>
      </c>
      <c r="D694" s="30">
        <v>80.306314388666223</v>
      </c>
      <c r="E694" s="30">
        <v>79.7</v>
      </c>
      <c r="F694" s="30">
        <v>80.900000000000006</v>
      </c>
    </row>
    <row r="695" spans="2:6" ht="15" customHeight="1">
      <c r="C695" s="19" t="s">
        <v>48</v>
      </c>
      <c r="D695" s="30">
        <v>80.522667840031673</v>
      </c>
      <c r="E695" s="30">
        <v>79.90805989893768</v>
      </c>
      <c r="F695" s="30">
        <v>81.137275781125666</v>
      </c>
    </row>
    <row r="696" spans="2:6" ht="24" customHeight="1">
      <c r="C696" s="19" t="s">
        <v>49</v>
      </c>
      <c r="D696" s="30">
        <v>80.444759469235834</v>
      </c>
      <c r="E696" s="30">
        <v>79.836347468171695</v>
      </c>
      <c r="F696" s="30">
        <v>81.053171470299972</v>
      </c>
    </row>
    <row r="697" spans="2:6" ht="15" customHeight="1">
      <c r="B697" s="19" t="s">
        <v>50</v>
      </c>
      <c r="C697" s="19" t="s">
        <v>50</v>
      </c>
      <c r="D697" s="30">
        <v>80.356955351221288</v>
      </c>
      <c r="E697" s="30">
        <v>79.69360025602866</v>
      </c>
      <c r="F697" s="30">
        <v>81.020310446413916</v>
      </c>
    </row>
    <row r="698" spans="2:6" ht="15" customHeight="1">
      <c r="C698" s="19" t="s">
        <v>51</v>
      </c>
      <c r="D698" s="30">
        <v>81.053615721474799</v>
      </c>
      <c r="E698" s="30">
        <v>80.392340800781213</v>
      </c>
      <c r="F698" s="30">
        <v>81.714890642168385</v>
      </c>
    </row>
    <row r="699" spans="2:6" ht="15" customHeight="1">
      <c r="C699" s="19" t="s">
        <v>52</v>
      </c>
      <c r="D699" s="30">
        <v>81.556688937352092</v>
      </c>
      <c r="E699" s="30">
        <v>80.912025772269217</v>
      </c>
      <c r="F699" s="30">
        <v>82.201352102434967</v>
      </c>
    </row>
    <row r="700" spans="2:6" ht="15" customHeight="1">
      <c r="C700" s="19" t="s">
        <v>53</v>
      </c>
      <c r="D700" s="30">
        <v>82.357340193672798</v>
      </c>
      <c r="E700" s="30">
        <v>81.794255113230207</v>
      </c>
      <c r="F700" s="30">
        <v>82.920425274115388</v>
      </c>
    </row>
    <row r="701" spans="2:6" ht="24" customHeight="1">
      <c r="C701" s="19" t="s">
        <v>54</v>
      </c>
      <c r="D701" s="30">
        <v>82.415999429530544</v>
      </c>
      <c r="E701" s="30">
        <v>81.855997269423383</v>
      </c>
      <c r="F701" s="30">
        <v>82.976001589637704</v>
      </c>
    </row>
    <row r="702" spans="2:6" ht="15" customHeight="1">
      <c r="C702" s="19" t="s">
        <v>55</v>
      </c>
      <c r="D702" s="30">
        <v>82.903921338667956</v>
      </c>
      <c r="E702" s="30">
        <v>82.330683551352706</v>
      </c>
      <c r="F702" s="30">
        <v>83.477159125983206</v>
      </c>
    </row>
    <row r="703" spans="2:6" ht="15" customHeight="1">
      <c r="C703" s="19" t="s">
        <v>141</v>
      </c>
      <c r="D703" s="30">
        <v>82.493894853711524</v>
      </c>
      <c r="E703" s="30">
        <v>81.842024202263232</v>
      </c>
      <c r="F703" s="30">
        <v>83.145765505159815</v>
      </c>
    </row>
    <row r="704" spans="2:6" ht="15" customHeight="1">
      <c r="B704" s="19" t="s">
        <v>164</v>
      </c>
      <c r="C704" s="19" t="s">
        <v>164</v>
      </c>
      <c r="D704" s="30">
        <v>83.144839704664008</v>
      </c>
      <c r="E704" s="30">
        <v>82.520117590456934</v>
      </c>
      <c r="F704" s="30">
        <v>83.769561818871082</v>
      </c>
    </row>
    <row r="705" spans="1:6" ht="15" customHeight="1">
      <c r="C705" s="19" t="s">
        <v>165</v>
      </c>
      <c r="D705" s="30">
        <v>83.446709333436701</v>
      </c>
      <c r="E705" s="30">
        <v>82.836825727571735</v>
      </c>
      <c r="F705" s="30">
        <v>84.056592939301666</v>
      </c>
    </row>
    <row r="706" spans="1:6" ht="15" customHeight="1">
      <c r="C706" s="134" t="s">
        <v>233</v>
      </c>
      <c r="D706" s="30">
        <v>83.850791984330385</v>
      </c>
      <c r="E706" s="30">
        <v>83.304318361813884</v>
      </c>
      <c r="F706" s="30">
        <v>84.397265606846886</v>
      </c>
    </row>
    <row r="707" spans="1:6" ht="15" customHeight="1">
      <c r="A707" s="23"/>
      <c r="B707" s="24"/>
      <c r="C707" s="25"/>
    </row>
    <row r="708" spans="1:6" ht="24" customHeight="1">
      <c r="A708" s="6" t="s">
        <v>95</v>
      </c>
      <c r="C708" s="19" t="s">
        <v>39</v>
      </c>
      <c r="D708" s="30">
        <v>78.873895897973043</v>
      </c>
      <c r="E708" s="30">
        <v>78.2</v>
      </c>
      <c r="F708" s="30">
        <v>79.5</v>
      </c>
    </row>
    <row r="709" spans="1:6" ht="15" customHeight="1">
      <c r="A709" s="6"/>
      <c r="C709" s="19" t="s">
        <v>40</v>
      </c>
      <c r="D709" s="30">
        <v>78.784038730233121</v>
      </c>
      <c r="E709" s="30">
        <v>78.099999999999994</v>
      </c>
      <c r="F709" s="30">
        <v>79.400000000000006</v>
      </c>
    </row>
    <row r="710" spans="1:6" ht="15" customHeight="1">
      <c r="A710" s="6"/>
      <c r="C710" s="19" t="s">
        <v>41</v>
      </c>
      <c r="D710" s="30">
        <v>78.642925029747346</v>
      </c>
      <c r="E710" s="30">
        <v>78</v>
      </c>
      <c r="F710" s="30">
        <v>79.3</v>
      </c>
    </row>
    <row r="711" spans="1:6" ht="15" customHeight="1">
      <c r="A711" s="6"/>
      <c r="C711" s="19" t="s">
        <v>42</v>
      </c>
      <c r="D711" s="30">
        <v>78.626079758531702</v>
      </c>
      <c r="E711" s="30">
        <v>78</v>
      </c>
      <c r="F711" s="30">
        <v>79.3</v>
      </c>
    </row>
    <row r="712" spans="1:6" ht="15" customHeight="1">
      <c r="A712" s="6"/>
      <c r="B712" s="19" t="s">
        <v>43</v>
      </c>
      <c r="C712" s="19" t="s">
        <v>43</v>
      </c>
      <c r="D712" s="30">
        <v>78.712459658220027</v>
      </c>
      <c r="E712" s="30">
        <v>78.099999999999994</v>
      </c>
      <c r="F712" s="30">
        <v>79.400000000000006</v>
      </c>
    </row>
    <row r="713" spans="1:6" ht="24" customHeight="1">
      <c r="A713" s="6"/>
      <c r="C713" s="19" t="s">
        <v>44</v>
      </c>
      <c r="D713" s="30">
        <v>78.988506115058172</v>
      </c>
      <c r="E713" s="30">
        <v>78.400000000000006</v>
      </c>
      <c r="F713" s="30">
        <v>79.599999999999994</v>
      </c>
    </row>
    <row r="714" spans="1:6" ht="15" customHeight="1">
      <c r="A714" s="6"/>
      <c r="C714" s="19" t="s">
        <v>45</v>
      </c>
      <c r="D714" s="30">
        <v>79.449031641039937</v>
      </c>
      <c r="E714" s="30">
        <v>78.8</v>
      </c>
      <c r="F714" s="30">
        <v>80.099999999999994</v>
      </c>
    </row>
    <row r="715" spans="1:6" ht="15" customHeight="1">
      <c r="A715" s="6"/>
      <c r="C715" s="19" t="s">
        <v>46</v>
      </c>
      <c r="D715" s="30">
        <v>79.446256824962163</v>
      </c>
      <c r="E715" s="30">
        <v>78.8</v>
      </c>
      <c r="F715" s="30">
        <v>80.099999999999994</v>
      </c>
    </row>
    <row r="716" spans="1:6" ht="15" customHeight="1">
      <c r="A716" s="6"/>
      <c r="C716" s="19" t="s">
        <v>47</v>
      </c>
      <c r="D716" s="30">
        <v>79.796578430863391</v>
      </c>
      <c r="E716" s="30">
        <v>79.2</v>
      </c>
      <c r="F716" s="30">
        <v>80.400000000000006</v>
      </c>
    </row>
    <row r="717" spans="1:6" ht="15" customHeight="1">
      <c r="A717" s="6"/>
      <c r="C717" s="19" t="s">
        <v>48</v>
      </c>
      <c r="D717" s="30">
        <v>79.915707916382303</v>
      </c>
      <c r="E717" s="30">
        <v>79.305212280158514</v>
      </c>
      <c r="F717" s="30">
        <v>80.526203552606091</v>
      </c>
    </row>
    <row r="718" spans="1:6" ht="24" customHeight="1">
      <c r="A718" s="6"/>
      <c r="C718" s="19" t="s">
        <v>49</v>
      </c>
      <c r="D718" s="30">
        <v>80.09154637287827</v>
      </c>
      <c r="E718" s="30">
        <v>79.4883487153228</v>
      </c>
      <c r="F718" s="30">
        <v>80.694744030433739</v>
      </c>
    </row>
    <row r="719" spans="1:6" ht="15" customHeight="1">
      <c r="A719" s="6"/>
      <c r="B719" s="19" t="s">
        <v>50</v>
      </c>
      <c r="C719" s="19" t="s">
        <v>50</v>
      </c>
      <c r="D719" s="30">
        <v>80.060019206484739</v>
      </c>
      <c r="E719" s="30">
        <v>79.44266379450319</v>
      </c>
      <c r="F719" s="30">
        <v>80.677374618466288</v>
      </c>
    </row>
    <row r="720" spans="1:6" ht="15" customHeight="1">
      <c r="A720" s="6"/>
      <c r="C720" s="19" t="s">
        <v>51</v>
      </c>
      <c r="D720" s="30">
        <v>80.083523094898652</v>
      </c>
      <c r="E720" s="30">
        <v>79.432619030182806</v>
      </c>
      <c r="F720" s="30">
        <v>80.734427159614498</v>
      </c>
    </row>
    <row r="721" spans="1:6" ht="15" customHeight="1">
      <c r="A721" s="6"/>
      <c r="C721" s="19" t="s">
        <v>52</v>
      </c>
      <c r="D721" s="30">
        <v>80.734358160288011</v>
      </c>
      <c r="E721" s="30">
        <v>80.082556319939314</v>
      </c>
      <c r="F721" s="30">
        <v>81.386160000636707</v>
      </c>
    </row>
    <row r="722" spans="1:6" ht="15" customHeight="1">
      <c r="A722" s="6"/>
      <c r="C722" s="19" t="s">
        <v>53</v>
      </c>
      <c r="D722" s="30">
        <v>81.027677009740472</v>
      </c>
      <c r="E722" s="30">
        <v>80.384100461637203</v>
      </c>
      <c r="F722" s="30">
        <v>81.671253557843741</v>
      </c>
    </row>
    <row r="723" spans="1:6" ht="24" customHeight="1">
      <c r="A723" s="6"/>
      <c r="C723" s="19" t="s">
        <v>54</v>
      </c>
      <c r="D723" s="30">
        <v>81.302459041032293</v>
      </c>
      <c r="E723" s="30">
        <v>80.689458059324139</v>
      </c>
      <c r="F723" s="30">
        <v>81.915460022740447</v>
      </c>
    </row>
    <row r="724" spans="1:6" ht="15" customHeight="1">
      <c r="A724" s="6"/>
      <c r="C724" s="19" t="s">
        <v>55</v>
      </c>
      <c r="D724" s="30">
        <v>81.217512009762942</v>
      </c>
      <c r="E724" s="30">
        <v>80.600192969985741</v>
      </c>
      <c r="F724" s="30">
        <v>81.834831049540142</v>
      </c>
    </row>
    <row r="725" spans="1:6" ht="15" customHeight="1">
      <c r="A725" s="6"/>
      <c r="C725" s="19" t="s">
        <v>141</v>
      </c>
      <c r="D725" s="30">
        <v>81.173236949322444</v>
      </c>
      <c r="E725" s="30">
        <v>80.55396750877506</v>
      </c>
      <c r="F725" s="30">
        <v>81.792506389869828</v>
      </c>
    </row>
    <row r="726" spans="1:6" ht="15" customHeight="1">
      <c r="A726" s="6"/>
      <c r="B726" s="19" t="s">
        <v>164</v>
      </c>
      <c r="C726" s="19" t="s">
        <v>164</v>
      </c>
      <c r="D726" s="30">
        <v>81.293931680469882</v>
      </c>
      <c r="E726" s="30">
        <v>80.662838869331736</v>
      </c>
      <c r="F726" s="30">
        <v>81.925024491608028</v>
      </c>
    </row>
    <row r="727" spans="1:6" ht="15" customHeight="1">
      <c r="A727" s="6"/>
      <c r="C727" s="19" t="s">
        <v>165</v>
      </c>
      <c r="D727" s="30">
        <v>81.501594140959369</v>
      </c>
      <c r="E727" s="30">
        <v>80.888789198466895</v>
      </c>
      <c r="F727" s="30">
        <v>82.114399083451843</v>
      </c>
    </row>
    <row r="728" spans="1:6" ht="15" customHeight="1">
      <c r="A728" s="6"/>
      <c r="C728" s="134" t="s">
        <v>233</v>
      </c>
      <c r="D728" s="30">
        <v>81.633868640526387</v>
      </c>
      <c r="E728" s="30">
        <v>81.010538189032772</v>
      </c>
      <c r="F728" s="30">
        <v>82.257199092020002</v>
      </c>
    </row>
    <row r="729" spans="1:6" ht="15" customHeight="1">
      <c r="A729" s="23"/>
      <c r="B729" s="24"/>
      <c r="C729" s="25"/>
    </row>
    <row r="730" spans="1:6" ht="24" customHeight="1">
      <c r="A730" s="6" t="s">
        <v>148</v>
      </c>
      <c r="C730" s="19" t="s">
        <v>39</v>
      </c>
      <c r="D730" s="30">
        <v>79.292374299277682</v>
      </c>
      <c r="E730" s="30">
        <v>78.599999999999994</v>
      </c>
      <c r="F730" s="30">
        <v>80</v>
      </c>
    </row>
    <row r="731" spans="1:6" ht="15" customHeight="1">
      <c r="C731" s="19" t="s">
        <v>40</v>
      </c>
      <c r="D731" s="30">
        <v>79.563455998863475</v>
      </c>
      <c r="E731" s="30">
        <v>78.900000000000006</v>
      </c>
      <c r="F731" s="30">
        <v>80.2</v>
      </c>
    </row>
    <row r="732" spans="1:6" ht="15" customHeight="1">
      <c r="C732" s="19" t="s">
        <v>41</v>
      </c>
      <c r="D732" s="30">
        <v>79.470148103858378</v>
      </c>
      <c r="E732" s="30">
        <v>78.8</v>
      </c>
      <c r="F732" s="30">
        <v>80.099999999999994</v>
      </c>
    </row>
    <row r="733" spans="1:6" ht="15" customHeight="1">
      <c r="C733" s="19" t="s">
        <v>42</v>
      </c>
      <c r="D733" s="30">
        <v>79.551007935242254</v>
      </c>
      <c r="E733" s="30">
        <v>78.900000000000006</v>
      </c>
      <c r="F733" s="30">
        <v>80.2</v>
      </c>
    </row>
    <row r="734" spans="1:6" ht="15" customHeight="1">
      <c r="B734" s="19" t="s">
        <v>43</v>
      </c>
      <c r="C734" s="19" t="s">
        <v>43</v>
      </c>
      <c r="D734" s="30">
        <v>79.722435086332283</v>
      </c>
      <c r="E734" s="30">
        <v>79.099999999999994</v>
      </c>
      <c r="F734" s="30">
        <v>80.400000000000006</v>
      </c>
    </row>
    <row r="735" spans="1:6" ht="24" customHeight="1">
      <c r="C735" s="19" t="s">
        <v>44</v>
      </c>
      <c r="D735" s="30">
        <v>80.245615543037943</v>
      </c>
      <c r="E735" s="30">
        <v>79.599999999999994</v>
      </c>
      <c r="F735" s="30">
        <v>80.900000000000006</v>
      </c>
    </row>
    <row r="736" spans="1:6" ht="15" customHeight="1">
      <c r="C736" s="19" t="s">
        <v>45</v>
      </c>
      <c r="D736" s="30">
        <v>80.728932526412265</v>
      </c>
      <c r="E736" s="30">
        <v>80.099999999999994</v>
      </c>
      <c r="F736" s="30">
        <v>81.3</v>
      </c>
    </row>
    <row r="737" spans="1:6" ht="15" customHeight="1">
      <c r="C737" s="19" t="s">
        <v>46</v>
      </c>
      <c r="D737" s="30">
        <v>80.743029430164498</v>
      </c>
      <c r="E737" s="30">
        <v>80.099999999999994</v>
      </c>
      <c r="F737" s="30">
        <v>81.400000000000006</v>
      </c>
    </row>
    <row r="738" spans="1:6" ht="15" customHeight="1">
      <c r="C738" s="19" t="s">
        <v>47</v>
      </c>
      <c r="D738" s="30">
        <v>81.14438275032478</v>
      </c>
      <c r="E738" s="30">
        <v>80.5</v>
      </c>
      <c r="F738" s="30">
        <v>81.8</v>
      </c>
    </row>
    <row r="739" spans="1:6" ht="15" customHeight="1">
      <c r="C739" s="19" t="s">
        <v>48</v>
      </c>
      <c r="D739" s="30">
        <v>81.313292419378314</v>
      </c>
      <c r="E739" s="30">
        <v>80.650303270113525</v>
      </c>
      <c r="F739" s="30">
        <v>81.976281568643103</v>
      </c>
    </row>
    <row r="740" spans="1:6" ht="24" customHeight="1">
      <c r="C740" s="19" t="s">
        <v>49</v>
      </c>
      <c r="D740" s="30">
        <v>81.070981077512613</v>
      </c>
      <c r="E740" s="30">
        <v>80.398049745616618</v>
      </c>
      <c r="F740" s="30">
        <v>81.743912409408608</v>
      </c>
    </row>
    <row r="741" spans="1:6" ht="15" customHeight="1">
      <c r="B741" s="19" t="s">
        <v>50</v>
      </c>
      <c r="C741" s="19" t="s">
        <v>50</v>
      </c>
      <c r="D741" s="30">
        <v>80.547458428533034</v>
      </c>
      <c r="E741" s="30">
        <v>79.857293151191826</v>
      </c>
      <c r="F741" s="30">
        <v>81.237623705874242</v>
      </c>
    </row>
    <row r="742" spans="1:6" ht="15" customHeight="1">
      <c r="C742" s="19" t="s">
        <v>51</v>
      </c>
      <c r="D742" s="30">
        <v>81.043564287144108</v>
      </c>
      <c r="E742" s="30">
        <v>80.371918372231875</v>
      </c>
      <c r="F742" s="30">
        <v>81.71521020205634</v>
      </c>
    </row>
    <row r="743" spans="1:6" ht="15" customHeight="1">
      <c r="C743" s="19" t="s">
        <v>52</v>
      </c>
      <c r="D743" s="30">
        <v>81.907148671937904</v>
      </c>
      <c r="E743" s="30">
        <v>81.26105727841454</v>
      </c>
      <c r="F743" s="30">
        <v>82.553240065461267</v>
      </c>
    </row>
    <row r="744" spans="1:6" ht="15" customHeight="1">
      <c r="C744" s="19" t="s">
        <v>53</v>
      </c>
      <c r="D744" s="30">
        <v>82.504927523910155</v>
      </c>
      <c r="E744" s="30">
        <v>81.856692513154925</v>
      </c>
      <c r="F744" s="30">
        <v>83.153162534665384</v>
      </c>
    </row>
    <row r="745" spans="1:6" ht="24" customHeight="1">
      <c r="C745" s="19" t="s">
        <v>54</v>
      </c>
      <c r="D745" s="30">
        <v>82.014569005539656</v>
      </c>
      <c r="E745" s="30">
        <v>81.344745978145809</v>
      </c>
      <c r="F745" s="30">
        <v>82.684392032933502</v>
      </c>
    </row>
    <row r="746" spans="1:6" ht="15" customHeight="1">
      <c r="C746" s="19" t="s">
        <v>55</v>
      </c>
      <c r="D746" s="30">
        <v>82.06552788751803</v>
      </c>
      <c r="E746" s="30">
        <v>81.364899392134603</v>
      </c>
      <c r="F746" s="30">
        <v>82.766156382901457</v>
      </c>
    </row>
    <row r="747" spans="1:6" ht="15" customHeight="1">
      <c r="C747" s="19" t="s">
        <v>141</v>
      </c>
      <c r="D747" s="30">
        <v>82.365773779537875</v>
      </c>
      <c r="E747" s="30">
        <v>81.705419323411846</v>
      </c>
      <c r="F747" s="30">
        <v>83.026128235663904</v>
      </c>
    </row>
    <row r="748" spans="1:6">
      <c r="B748" s="19" t="s">
        <v>164</v>
      </c>
      <c r="C748" s="19" t="s">
        <v>164</v>
      </c>
      <c r="D748" s="30">
        <v>83.111209449819214</v>
      </c>
      <c r="E748" s="30">
        <v>82.474475250427048</v>
      </c>
      <c r="F748" s="30">
        <v>83.747943649211379</v>
      </c>
    </row>
    <row r="749" spans="1:6">
      <c r="B749" s="19" t="s">
        <v>226</v>
      </c>
      <c r="C749" s="19" t="s">
        <v>165</v>
      </c>
      <c r="D749" s="30">
        <v>82.901923428635016</v>
      </c>
      <c r="E749" s="30">
        <v>82.273614397715235</v>
      </c>
      <c r="F749" s="30">
        <v>83.530232459554796</v>
      </c>
    </row>
    <row r="750" spans="1:6">
      <c r="C750" s="134" t="s">
        <v>233</v>
      </c>
      <c r="D750" s="30">
        <v>82.975095486837759</v>
      </c>
      <c r="E750" s="30">
        <v>82.345453754485121</v>
      </c>
      <c r="F750" s="30">
        <v>83.604737219190397</v>
      </c>
    </row>
    <row r="752" spans="1:6">
      <c r="A752" s="63" t="s">
        <v>227</v>
      </c>
    </row>
  </sheetData>
  <mergeCells count="2">
    <mergeCell ref="H3:J3"/>
    <mergeCell ref="A1:K1"/>
  </mergeCells>
  <phoneticPr fontId="0" type="noConversion"/>
  <hyperlinks>
    <hyperlink ref="H3" location="Contents!A1" display="Back to contents page "/>
  </hyperlinks>
  <pageMargins left="0.2" right="0.2" top="0.28999999999999998" bottom="0.39" header="0.22" footer="0.19"/>
  <pageSetup paperSize="9" scale="34" orientation="landscape" r:id="rId1"/>
  <headerFooter alignWithMargins="0">
    <oddFooter>&amp;R&amp;9&amp;D  &amp;F  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39"/>
  <sheetViews>
    <sheetView zoomScaleNormal="100" zoomScaleSheetLayoutView="75" workbookViewId="0">
      <pane ySplit="3" topLeftCell="A4" activePane="bottomLeft" state="frozen"/>
      <selection pane="bottomLeft" sqref="A1:K1"/>
    </sheetView>
  </sheetViews>
  <sheetFormatPr defaultColWidth="9.109375" defaultRowHeight="13.2"/>
  <cols>
    <col min="1" max="1" width="22.109375" style="28" customWidth="1"/>
    <col min="2" max="2" width="9.5546875" style="19" bestFit="1" customWidth="1"/>
    <col min="3" max="3" width="10.5546875" style="19" customWidth="1"/>
    <col min="4" max="4" width="6.6640625" style="22" customWidth="1"/>
    <col min="5" max="5" width="9" style="22" customWidth="1"/>
    <col min="6" max="6" width="7.88671875" style="22" customWidth="1"/>
    <col min="7" max="7" width="7.44140625" style="22" customWidth="1"/>
    <col min="8" max="8" width="7.33203125" style="22" customWidth="1"/>
    <col min="9" max="9" width="7.109375" style="22" customWidth="1"/>
    <col min="10" max="10" width="12.88671875" style="22" customWidth="1"/>
    <col min="11" max="16384" width="9.109375" style="6"/>
  </cols>
  <sheetData>
    <row r="1" spans="1:11" ht="18" customHeight="1">
      <c r="A1" s="213" t="s">
        <v>323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>
      <c r="A2" s="21"/>
      <c r="C2" s="20"/>
      <c r="J2" s="21"/>
    </row>
    <row r="3" spans="1:11" s="8" customFormat="1" ht="27.75" customHeight="1">
      <c r="A3" s="23" t="s">
        <v>137</v>
      </c>
      <c r="B3" s="24"/>
      <c r="C3" s="25" t="s">
        <v>138</v>
      </c>
      <c r="D3" s="26" t="s">
        <v>136</v>
      </c>
      <c r="E3" s="26" t="s">
        <v>143</v>
      </c>
      <c r="F3" s="26" t="s">
        <v>144</v>
      </c>
      <c r="G3" s="26"/>
      <c r="H3" s="212" t="s">
        <v>133</v>
      </c>
      <c r="I3" s="212"/>
      <c r="J3" s="212"/>
    </row>
    <row r="4" spans="1:11" ht="24" customHeight="1">
      <c r="A4" s="6" t="s">
        <v>126</v>
      </c>
      <c r="C4" s="19" t="s">
        <v>17</v>
      </c>
      <c r="D4" s="30">
        <v>70.852525126300932</v>
      </c>
      <c r="E4" s="30">
        <v>70.634039723721699</v>
      </c>
      <c r="F4" s="30">
        <v>71.071010528880166</v>
      </c>
      <c r="G4" s="29"/>
      <c r="H4" s="29"/>
      <c r="I4" s="5"/>
      <c r="J4" s="5"/>
    </row>
    <row r="5" spans="1:11" ht="15" customHeight="1">
      <c r="C5" s="19" t="s">
        <v>18</v>
      </c>
      <c r="D5" s="30">
        <v>70.95220150665439</v>
      </c>
      <c r="E5" s="30">
        <v>70.736062221931675</v>
      </c>
      <c r="F5" s="30">
        <v>71.168340791377105</v>
      </c>
      <c r="I5" s="5"/>
      <c r="J5" s="5"/>
    </row>
    <row r="6" spans="1:11" ht="12.75" customHeight="1">
      <c r="B6" s="134" t="s">
        <v>19</v>
      </c>
      <c r="C6" s="19" t="s">
        <v>19</v>
      </c>
      <c r="D6" s="30">
        <v>71.106231438254028</v>
      </c>
      <c r="E6" s="30">
        <v>70.888207470392317</v>
      </c>
      <c r="F6" s="30">
        <v>71.324255406115739</v>
      </c>
      <c r="I6" s="5"/>
      <c r="J6" s="5"/>
    </row>
    <row r="7" spans="1:11" ht="15" customHeight="1">
      <c r="C7" s="19" t="s">
        <v>20</v>
      </c>
      <c r="D7" s="30">
        <v>71.746883648885174</v>
      </c>
      <c r="E7" s="30">
        <v>71.531604233675552</v>
      </c>
      <c r="F7" s="30">
        <v>71.962163064094796</v>
      </c>
      <c r="I7" s="5"/>
      <c r="J7" s="5"/>
    </row>
    <row r="8" spans="1:11" ht="15" customHeight="1">
      <c r="C8" s="19" t="s">
        <v>21</v>
      </c>
      <c r="D8" s="30">
        <v>72.361106350669644</v>
      </c>
      <c r="E8" s="30">
        <v>72.14656383187139</v>
      </c>
      <c r="F8" s="30">
        <v>72.575648869467898</v>
      </c>
      <c r="I8" s="5"/>
      <c r="J8" s="5"/>
    </row>
    <row r="9" spans="1:11" ht="21.75" customHeight="1">
      <c r="C9" s="19" t="s">
        <v>22</v>
      </c>
      <c r="D9" s="30">
        <v>72.664619546413974</v>
      </c>
      <c r="E9" s="30">
        <v>72.451318059924645</v>
      </c>
      <c r="F9" s="30">
        <v>72.877921032903302</v>
      </c>
      <c r="I9" s="5"/>
      <c r="J9" s="5"/>
    </row>
    <row r="10" spans="1:11" ht="15" customHeight="1">
      <c r="B10" s="134" t="s">
        <v>23</v>
      </c>
      <c r="C10" s="19" t="s">
        <v>23</v>
      </c>
      <c r="D10" s="30">
        <v>72.729406363658399</v>
      </c>
      <c r="E10" s="30">
        <v>72.512935273134474</v>
      </c>
      <c r="F10" s="30">
        <v>72.945877454182323</v>
      </c>
      <c r="I10" s="5"/>
      <c r="J10" s="5"/>
    </row>
    <row r="11" spans="1:11" ht="14.25" customHeight="1">
      <c r="C11" s="19" t="s">
        <v>24</v>
      </c>
      <c r="D11" s="30">
        <v>73.110188610245217</v>
      </c>
      <c r="E11" s="30">
        <v>72.893878744419965</v>
      </c>
      <c r="F11" s="30">
        <v>73.326498476070469</v>
      </c>
      <c r="I11" s="5"/>
      <c r="J11" s="5"/>
    </row>
    <row r="12" spans="1:11" ht="15" customHeight="1">
      <c r="C12" s="19" t="s">
        <v>140</v>
      </c>
      <c r="D12" s="30">
        <v>73.666126571946165</v>
      </c>
      <c r="E12" s="30">
        <v>73.451604447238068</v>
      </c>
      <c r="F12" s="30">
        <v>73.880648696654262</v>
      </c>
      <c r="I12" s="5"/>
      <c r="J12" s="5"/>
    </row>
    <row r="13" spans="1:11" ht="15" customHeight="1">
      <c r="C13" s="19" t="s">
        <v>167</v>
      </c>
      <c r="D13" s="30">
        <v>74.130754500420025</v>
      </c>
      <c r="E13" s="30">
        <v>73.919292977653967</v>
      </c>
      <c r="F13" s="30">
        <v>74.342216023186083</v>
      </c>
      <c r="I13" s="5"/>
      <c r="J13" s="5"/>
    </row>
    <row r="14" spans="1:11" ht="20.25" customHeight="1">
      <c r="B14" s="134" t="s">
        <v>168</v>
      </c>
      <c r="C14" s="19" t="s">
        <v>168</v>
      </c>
      <c r="D14" s="30">
        <v>74.531630503799093</v>
      </c>
      <c r="E14" s="30">
        <v>74.322345939248464</v>
      </c>
      <c r="F14" s="30">
        <v>74.740915068349722</v>
      </c>
      <c r="I14" s="5"/>
      <c r="J14" s="5"/>
    </row>
    <row r="15" spans="1:11" ht="15.75" customHeight="1">
      <c r="C15" s="134" t="s">
        <v>234</v>
      </c>
      <c r="D15" s="30">
        <v>74.921337718962519</v>
      </c>
      <c r="E15" s="30">
        <v>74.714913486890126</v>
      </c>
      <c r="F15" s="30">
        <v>75.127761951034913</v>
      </c>
      <c r="I15" s="5"/>
      <c r="J15" s="5"/>
    </row>
    <row r="16" spans="1:11" ht="15" customHeight="1">
      <c r="I16" s="5"/>
      <c r="J16" s="5"/>
    </row>
    <row r="17" spans="1:10" ht="15.75" customHeight="1">
      <c r="A17" s="6" t="s">
        <v>132</v>
      </c>
      <c r="C17" s="19" t="s">
        <v>17</v>
      </c>
      <c r="D17" s="30">
        <v>72.350497752501511</v>
      </c>
      <c r="E17" s="30">
        <v>71.040303508005877</v>
      </c>
      <c r="F17" s="30">
        <v>73.660691996997144</v>
      </c>
      <c r="I17" s="5"/>
      <c r="J17" s="5"/>
    </row>
    <row r="18" spans="1:10" ht="15" customHeight="1">
      <c r="A18" s="6"/>
      <c r="C18" s="19" t="s">
        <v>18</v>
      </c>
      <c r="D18" s="30">
        <v>71.73837583078155</v>
      </c>
      <c r="E18" s="30">
        <v>70.328512324991905</v>
      </c>
      <c r="F18" s="30">
        <v>73.148239336571194</v>
      </c>
      <c r="I18" s="5"/>
      <c r="J18" s="5"/>
    </row>
    <row r="19" spans="1:10" ht="14.25" customHeight="1">
      <c r="A19" s="6"/>
      <c r="B19" s="19" t="s">
        <v>19</v>
      </c>
      <c r="C19" s="19" t="s">
        <v>19</v>
      </c>
      <c r="D19" s="30">
        <v>72.381411996584873</v>
      </c>
      <c r="E19" s="30">
        <v>71.08475709128237</v>
      </c>
      <c r="F19" s="30">
        <v>73.678066901887377</v>
      </c>
      <c r="I19" s="5"/>
      <c r="J19" s="5"/>
    </row>
    <row r="20" spans="1:10" ht="15" customHeight="1">
      <c r="A20" s="6"/>
      <c r="C20" s="19" t="s">
        <v>20</v>
      </c>
      <c r="D20" s="30">
        <v>72.306432199249002</v>
      </c>
      <c r="E20" s="30">
        <v>70.91797280476068</v>
      </c>
      <c r="F20" s="30">
        <v>73.694891593737324</v>
      </c>
      <c r="I20" s="5"/>
      <c r="J20" s="5"/>
    </row>
    <row r="21" spans="1:10" ht="15" customHeight="1">
      <c r="A21" s="6"/>
      <c r="C21" s="19" t="s">
        <v>21</v>
      </c>
      <c r="D21" s="30">
        <v>73.245532308004996</v>
      </c>
      <c r="E21" s="30">
        <v>71.776240247517933</v>
      </c>
      <c r="F21" s="30">
        <v>74.71482436849206</v>
      </c>
      <c r="I21" s="5"/>
      <c r="J21" s="5"/>
    </row>
    <row r="22" spans="1:10" ht="20.25" customHeight="1">
      <c r="A22" s="6"/>
      <c r="C22" s="19" t="s">
        <v>22</v>
      </c>
      <c r="D22" s="30">
        <v>73.240032595516169</v>
      </c>
      <c r="E22" s="30">
        <v>71.691326287680027</v>
      </c>
      <c r="F22" s="30">
        <v>74.788738903352311</v>
      </c>
      <c r="I22" s="5"/>
      <c r="J22" s="5"/>
    </row>
    <row r="23" spans="1:10" ht="15" customHeight="1">
      <c r="A23" s="6"/>
      <c r="B23" s="19" t="s">
        <v>23</v>
      </c>
      <c r="C23" s="19" t="s">
        <v>23</v>
      </c>
      <c r="D23" s="30">
        <v>73.86830763748786</v>
      </c>
      <c r="E23" s="30">
        <v>72.374240967458036</v>
      </c>
      <c r="F23" s="30">
        <v>75.362374307517683</v>
      </c>
      <c r="I23" s="5"/>
      <c r="J23" s="5"/>
    </row>
    <row r="24" spans="1:10" ht="15" customHeight="1">
      <c r="A24" s="6"/>
      <c r="C24" s="19" t="s">
        <v>24</v>
      </c>
      <c r="D24" s="30">
        <v>73.929017630294197</v>
      </c>
      <c r="E24" s="30">
        <v>72.533286683966637</v>
      </c>
      <c r="F24" s="30">
        <v>75.324748576621758</v>
      </c>
      <c r="I24" s="5"/>
      <c r="J24" s="5"/>
    </row>
    <row r="25" spans="1:10" ht="15" customHeight="1">
      <c r="A25" s="6"/>
      <c r="C25" s="19" t="s">
        <v>140</v>
      </c>
      <c r="D25" s="30">
        <v>74.522367447667463</v>
      </c>
      <c r="E25" s="30">
        <v>73.190808226101836</v>
      </c>
      <c r="F25" s="30">
        <v>75.85392666923309</v>
      </c>
      <c r="I25" s="5"/>
      <c r="J25" s="5"/>
    </row>
    <row r="26" spans="1:10" ht="15" customHeight="1">
      <c r="A26" s="6"/>
      <c r="C26" s="19" t="s">
        <v>167</v>
      </c>
      <c r="D26" s="30">
        <v>75.667453871797861</v>
      </c>
      <c r="E26" s="30">
        <v>74.408355038599225</v>
      </c>
      <c r="F26" s="30">
        <v>76.926552704996496</v>
      </c>
      <c r="I26" s="5"/>
      <c r="J26" s="5"/>
    </row>
    <row r="27" spans="1:10" ht="19.5" customHeight="1">
      <c r="A27" s="6"/>
      <c r="B27" s="19" t="s">
        <v>168</v>
      </c>
      <c r="C27" s="19" t="s">
        <v>168</v>
      </c>
      <c r="D27" s="30">
        <v>76.365136098782259</v>
      </c>
      <c r="E27" s="30">
        <v>75.190089835056639</v>
      </c>
      <c r="F27" s="30">
        <v>77.540182362507878</v>
      </c>
      <c r="I27" s="5"/>
      <c r="J27" s="5"/>
    </row>
    <row r="28" spans="1:10" ht="14.25" customHeight="1">
      <c r="A28" s="6"/>
      <c r="C28" s="134" t="s">
        <v>234</v>
      </c>
      <c r="D28" s="30">
        <v>77.171999143084975</v>
      </c>
      <c r="E28" s="30">
        <v>76.014014589992513</v>
      </c>
      <c r="F28" s="30">
        <v>78.329983696177436</v>
      </c>
      <c r="I28" s="5"/>
      <c r="J28" s="5"/>
    </row>
    <row r="29" spans="1:10" ht="15" customHeight="1">
      <c r="I29" s="5"/>
      <c r="J29" s="5"/>
    </row>
    <row r="30" spans="1:10" ht="15.75" customHeight="1">
      <c r="A30" s="6" t="s">
        <v>127</v>
      </c>
      <c r="C30" s="19" t="s">
        <v>17</v>
      </c>
      <c r="D30" s="30">
        <v>72.861906182141922</v>
      </c>
      <c r="E30" s="30">
        <v>72.581702458569339</v>
      </c>
      <c r="F30" s="30">
        <v>73.142109905714506</v>
      </c>
      <c r="I30" s="5"/>
      <c r="J30" s="5"/>
    </row>
    <row r="31" spans="1:10" ht="15" customHeight="1">
      <c r="A31" s="6"/>
      <c r="C31" s="19" t="s">
        <v>18</v>
      </c>
      <c r="D31" s="30">
        <v>72.922728269090882</v>
      </c>
      <c r="E31" s="30">
        <v>72.641334753449129</v>
      </c>
      <c r="F31" s="30">
        <v>73.204121784732635</v>
      </c>
      <c r="I31" s="5"/>
      <c r="J31" s="5"/>
    </row>
    <row r="32" spans="1:10" ht="15" customHeight="1">
      <c r="A32" s="6"/>
      <c r="B32" s="19" t="s">
        <v>19</v>
      </c>
      <c r="C32" s="19" t="s">
        <v>19</v>
      </c>
      <c r="D32" s="30">
        <v>73.108740482373904</v>
      </c>
      <c r="E32" s="30">
        <v>72.831361630961126</v>
      </c>
      <c r="F32" s="30">
        <v>73.386119333786681</v>
      </c>
      <c r="I32" s="5"/>
      <c r="J32" s="5"/>
    </row>
    <row r="33" spans="1:10" ht="15" customHeight="1">
      <c r="A33" s="6"/>
      <c r="C33" s="19" t="s">
        <v>20</v>
      </c>
      <c r="D33" s="30">
        <v>73.474895153922887</v>
      </c>
      <c r="E33" s="30">
        <v>73.200269311646807</v>
      </c>
      <c r="F33" s="30">
        <v>73.749520996198967</v>
      </c>
      <c r="I33" s="5"/>
      <c r="J33" s="5"/>
    </row>
    <row r="34" spans="1:10" ht="15" customHeight="1">
      <c r="A34" s="6"/>
      <c r="C34" s="19" t="s">
        <v>21</v>
      </c>
      <c r="D34" s="30">
        <v>73.705613229194853</v>
      </c>
      <c r="E34" s="30">
        <v>73.427411692975383</v>
      </c>
      <c r="F34" s="30">
        <v>73.983814765414323</v>
      </c>
      <c r="I34" s="5"/>
      <c r="J34" s="5"/>
    </row>
    <row r="35" spans="1:10" ht="21" customHeight="1">
      <c r="A35" s="6"/>
      <c r="C35" s="19" t="s">
        <v>22</v>
      </c>
      <c r="D35" s="30">
        <v>73.57166571953519</v>
      </c>
      <c r="E35" s="30">
        <v>73.29005664811929</v>
      </c>
      <c r="F35" s="30">
        <v>73.85327479095109</v>
      </c>
      <c r="I35" s="5"/>
      <c r="J35" s="5"/>
    </row>
    <row r="36" spans="1:10" ht="15" customHeight="1">
      <c r="A36" s="6"/>
      <c r="B36" s="19" t="s">
        <v>23</v>
      </c>
      <c r="C36" s="19" t="s">
        <v>23</v>
      </c>
      <c r="D36" s="30">
        <v>73.841815821896972</v>
      </c>
      <c r="E36" s="30">
        <v>73.564943931161636</v>
      </c>
      <c r="F36" s="30">
        <v>74.118687712632308</v>
      </c>
      <c r="I36" s="5"/>
      <c r="J36" s="5"/>
    </row>
    <row r="37" spans="1:10" ht="12.75" customHeight="1">
      <c r="A37" s="6"/>
      <c r="C37" s="19" t="s">
        <v>24</v>
      </c>
      <c r="D37" s="30">
        <v>74.394166872055152</v>
      </c>
      <c r="E37" s="30">
        <v>74.121692555031274</v>
      </c>
      <c r="F37" s="30">
        <v>74.66664118907903</v>
      </c>
      <c r="I37" s="5"/>
      <c r="J37" s="5"/>
    </row>
    <row r="38" spans="1:10" ht="15" customHeight="1">
      <c r="A38" s="6"/>
      <c r="C38" s="19" t="s">
        <v>140</v>
      </c>
      <c r="D38" s="30">
        <v>75.107110215225816</v>
      </c>
      <c r="E38" s="30">
        <v>74.837710534878454</v>
      </c>
      <c r="F38" s="30">
        <v>75.376509895573179</v>
      </c>
      <c r="I38" s="5"/>
      <c r="J38" s="5"/>
    </row>
    <row r="39" spans="1:10" ht="15" customHeight="1">
      <c r="A39" s="6"/>
      <c r="C39" s="19" t="s">
        <v>167</v>
      </c>
      <c r="D39" s="30">
        <v>75.514556842795898</v>
      </c>
      <c r="E39" s="30">
        <v>75.241678937070731</v>
      </c>
      <c r="F39" s="30">
        <v>75.787434748521065</v>
      </c>
      <c r="I39" s="5"/>
      <c r="J39" s="5"/>
    </row>
    <row r="40" spans="1:10" ht="21.75" customHeight="1">
      <c r="A40" s="6"/>
      <c r="B40" s="19" t="s">
        <v>168</v>
      </c>
      <c r="C40" s="19" t="s">
        <v>168</v>
      </c>
      <c r="D40" s="30">
        <v>75.630788281390551</v>
      </c>
      <c r="E40" s="30">
        <v>75.359539762539583</v>
      </c>
      <c r="F40" s="30">
        <v>75.902036800241518</v>
      </c>
      <c r="I40" s="5"/>
      <c r="J40" s="5"/>
    </row>
    <row r="41" spans="1:10" ht="15.75" customHeight="1">
      <c r="A41" s="6"/>
      <c r="C41" s="134" t="s">
        <v>234</v>
      </c>
      <c r="D41" s="30">
        <v>75.777977879645249</v>
      </c>
      <c r="E41" s="30">
        <v>75.507864020532196</v>
      </c>
      <c r="F41" s="30">
        <v>76.048091738758302</v>
      </c>
      <c r="I41" s="5"/>
      <c r="J41" s="5"/>
    </row>
    <row r="42" spans="1:10" ht="15" customHeight="1">
      <c r="I42" s="5"/>
      <c r="J42" s="5"/>
    </row>
    <row r="43" spans="1:10" ht="15" customHeight="1">
      <c r="A43" s="6" t="s">
        <v>122</v>
      </c>
      <c r="C43" s="19" t="s">
        <v>17</v>
      </c>
      <c r="D43" s="30">
        <v>72.958517660963594</v>
      </c>
      <c r="E43" s="30">
        <v>72.562741085761715</v>
      </c>
      <c r="F43" s="30">
        <v>73.354294236165472</v>
      </c>
      <c r="I43" s="5"/>
      <c r="J43" s="5"/>
    </row>
    <row r="44" spans="1:10" ht="15" customHeight="1">
      <c r="A44" s="6"/>
      <c r="C44" s="19" t="s">
        <v>18</v>
      </c>
      <c r="D44" s="30">
        <v>73.055056996720296</v>
      </c>
      <c r="E44" s="30">
        <v>72.66388365148498</v>
      </c>
      <c r="F44" s="30">
        <v>73.446230341955612</v>
      </c>
      <c r="I44" s="5"/>
      <c r="J44" s="5"/>
    </row>
    <row r="45" spans="1:10" ht="15" customHeight="1">
      <c r="A45" s="6"/>
      <c r="B45" s="19" t="s">
        <v>19</v>
      </c>
      <c r="C45" s="19" t="s">
        <v>19</v>
      </c>
      <c r="D45" s="30">
        <v>73.70683866566867</v>
      </c>
      <c r="E45" s="30">
        <v>73.326633442499627</v>
      </c>
      <c r="F45" s="30">
        <v>74.087043888837712</v>
      </c>
      <c r="I45" s="5"/>
      <c r="J45" s="5"/>
    </row>
    <row r="46" spans="1:10" ht="15" customHeight="1">
      <c r="A46" s="6"/>
      <c r="C46" s="19" t="s">
        <v>20</v>
      </c>
      <c r="D46" s="30">
        <v>74.16923250848869</v>
      </c>
      <c r="E46" s="30">
        <v>73.791557173296397</v>
      </c>
      <c r="F46" s="30">
        <v>74.546907843680984</v>
      </c>
      <c r="I46" s="5"/>
      <c r="J46" s="5"/>
    </row>
    <row r="47" spans="1:10" ht="15" customHeight="1">
      <c r="A47" s="6"/>
      <c r="C47" s="19" t="s">
        <v>21</v>
      </c>
      <c r="D47" s="30">
        <v>74.701826925352592</v>
      </c>
      <c r="E47" s="30">
        <v>74.323682303944338</v>
      </c>
      <c r="F47" s="30">
        <v>75.079971546760845</v>
      </c>
      <c r="I47" s="5"/>
      <c r="J47" s="5"/>
    </row>
    <row r="48" spans="1:10" ht="24" customHeight="1">
      <c r="A48" s="6"/>
      <c r="C48" s="19" t="s">
        <v>22</v>
      </c>
      <c r="D48" s="30">
        <v>74.468610460310003</v>
      </c>
      <c r="E48" s="30">
        <v>74.078184971335816</v>
      </c>
      <c r="F48" s="30">
        <v>74.859035949284191</v>
      </c>
      <c r="I48" s="5"/>
      <c r="J48" s="5"/>
    </row>
    <row r="49" spans="1:10" ht="15" customHeight="1">
      <c r="A49" s="6"/>
      <c r="B49" s="19" t="s">
        <v>23</v>
      </c>
      <c r="C49" s="19" t="s">
        <v>23</v>
      </c>
      <c r="D49" s="30">
        <v>74.668240040044239</v>
      </c>
      <c r="E49" s="30">
        <v>74.279519463169905</v>
      </c>
      <c r="F49" s="30">
        <v>75.056960616918573</v>
      </c>
      <c r="I49" s="5"/>
      <c r="J49" s="5"/>
    </row>
    <row r="50" spans="1:10" ht="16.5" customHeight="1">
      <c r="A50" s="6"/>
      <c r="C50" s="19" t="s">
        <v>24</v>
      </c>
      <c r="D50" s="30">
        <v>74.837940149376209</v>
      </c>
      <c r="E50" s="30">
        <v>74.452623663449131</v>
      </c>
      <c r="F50" s="30">
        <v>75.223256635303287</v>
      </c>
      <c r="I50" s="5"/>
      <c r="J50" s="5"/>
    </row>
    <row r="51" spans="1:10" ht="15" customHeight="1">
      <c r="A51" s="6"/>
      <c r="C51" s="19" t="s">
        <v>140</v>
      </c>
      <c r="D51" s="30">
        <v>75.661831340095404</v>
      </c>
      <c r="E51" s="30">
        <v>75.291710457775253</v>
      </c>
      <c r="F51" s="30">
        <v>76.031952222415555</v>
      </c>
      <c r="I51" s="5"/>
      <c r="J51" s="5"/>
    </row>
    <row r="52" spans="1:10" ht="15" customHeight="1">
      <c r="A52" s="6"/>
      <c r="C52" s="19" t="s">
        <v>167</v>
      </c>
      <c r="D52" s="30">
        <v>75.998442815885241</v>
      </c>
      <c r="E52" s="30">
        <v>75.626553163012844</v>
      </c>
      <c r="F52" s="30">
        <v>76.370332468757638</v>
      </c>
      <c r="I52" s="5"/>
      <c r="J52" s="5"/>
    </row>
    <row r="53" spans="1:10" ht="24.75" customHeight="1">
      <c r="A53" s="6"/>
      <c r="B53" s="19" t="s">
        <v>168</v>
      </c>
      <c r="C53" s="19" t="s">
        <v>168</v>
      </c>
      <c r="D53" s="30">
        <v>76.453254448467959</v>
      </c>
      <c r="E53" s="30">
        <v>76.079511906879489</v>
      </c>
      <c r="F53" s="30">
        <v>76.826996990056429</v>
      </c>
      <c r="I53" s="5"/>
      <c r="J53" s="5"/>
    </row>
    <row r="54" spans="1:10" ht="15.75" customHeight="1">
      <c r="A54" s="6"/>
      <c r="C54" s="134" t="s">
        <v>234</v>
      </c>
      <c r="D54" s="30">
        <v>76.426622433073106</v>
      </c>
      <c r="E54" s="30">
        <v>76.04844566554344</v>
      </c>
      <c r="F54" s="30">
        <v>76.804799200602773</v>
      </c>
      <c r="I54" s="5"/>
      <c r="J54" s="5"/>
    </row>
    <row r="55" spans="1:10" ht="15" customHeight="1">
      <c r="I55" s="5"/>
      <c r="J55" s="5"/>
    </row>
    <row r="56" spans="1:10" ht="14.25" customHeight="1">
      <c r="A56" s="6" t="s">
        <v>26</v>
      </c>
      <c r="C56" s="19" t="s">
        <v>17</v>
      </c>
      <c r="D56" s="30">
        <v>73.342900649386749</v>
      </c>
      <c r="E56" s="30">
        <v>73.242464734115615</v>
      </c>
      <c r="F56" s="30">
        <v>73.443336564657884</v>
      </c>
      <c r="I56" s="5"/>
      <c r="J56" s="5"/>
    </row>
    <row r="57" spans="1:10" ht="15" customHeight="1">
      <c r="A57" s="6"/>
      <c r="C57" s="19" t="s">
        <v>18</v>
      </c>
      <c r="D57" s="30">
        <v>73.502762392900991</v>
      </c>
      <c r="E57" s="30">
        <v>73.402782638374802</v>
      </c>
      <c r="F57" s="30">
        <v>73.602742147427179</v>
      </c>
      <c r="I57" s="5"/>
      <c r="J57" s="5"/>
    </row>
    <row r="58" spans="1:10" ht="15.75" customHeight="1">
      <c r="A58" s="6"/>
      <c r="B58" s="19" t="s">
        <v>19</v>
      </c>
      <c r="C58" s="19" t="s">
        <v>19</v>
      </c>
      <c r="D58" s="30">
        <v>73.774566834358765</v>
      </c>
      <c r="E58" s="30">
        <v>73.674993469108117</v>
      </c>
      <c r="F58" s="30">
        <v>73.874140199609414</v>
      </c>
      <c r="I58" s="5"/>
      <c r="J58" s="5"/>
    </row>
    <row r="59" spans="1:10" ht="15" customHeight="1">
      <c r="A59" s="6"/>
      <c r="C59" s="19" t="s">
        <v>20</v>
      </c>
      <c r="D59" s="30">
        <v>74.225875336510299</v>
      </c>
      <c r="E59" s="30">
        <v>74.127258480843921</v>
      </c>
      <c r="F59" s="30">
        <v>74.324492192176677</v>
      </c>
      <c r="I59" s="5"/>
      <c r="J59" s="5"/>
    </row>
    <row r="60" spans="1:10" ht="15" customHeight="1">
      <c r="A60" s="6"/>
      <c r="C60" s="19" t="s">
        <v>21</v>
      </c>
      <c r="D60" s="30">
        <v>74.627417387877728</v>
      </c>
      <c r="E60" s="30">
        <v>74.528341093786992</v>
      </c>
      <c r="F60" s="30">
        <v>74.726493681968464</v>
      </c>
      <c r="I60" s="5"/>
      <c r="J60" s="5"/>
    </row>
    <row r="61" spans="1:10" ht="21.75" customHeight="1">
      <c r="A61" s="6"/>
      <c r="C61" s="19" t="s">
        <v>22</v>
      </c>
      <c r="D61" s="30">
        <v>74.852463955503509</v>
      </c>
      <c r="E61" s="30">
        <v>74.75341251100231</v>
      </c>
      <c r="F61" s="30">
        <v>74.951515400004709</v>
      </c>
      <c r="I61" s="5"/>
      <c r="J61" s="5"/>
    </row>
    <row r="62" spans="1:10" ht="15" customHeight="1">
      <c r="A62" s="6"/>
      <c r="B62" s="19" t="s">
        <v>23</v>
      </c>
      <c r="C62" s="19" t="s">
        <v>23</v>
      </c>
      <c r="D62" s="30">
        <v>75.066913674900135</v>
      </c>
      <c r="E62" s="30">
        <v>74.967952166398391</v>
      </c>
      <c r="F62" s="30">
        <v>75.16587518340188</v>
      </c>
      <c r="I62" s="5"/>
      <c r="J62" s="5"/>
    </row>
    <row r="63" spans="1:10" ht="15" customHeight="1">
      <c r="A63" s="6"/>
      <c r="C63" s="19" t="s">
        <v>24</v>
      </c>
      <c r="D63" s="30">
        <v>75.434818882824942</v>
      </c>
      <c r="E63" s="30">
        <v>75.336698551260199</v>
      </c>
      <c r="F63" s="30">
        <v>75.532939214389685</v>
      </c>
      <c r="I63" s="5"/>
      <c r="J63" s="5"/>
    </row>
    <row r="64" spans="1:10" ht="15" customHeight="1">
      <c r="A64" s="6"/>
      <c r="C64" s="19" t="s">
        <v>140</v>
      </c>
      <c r="D64" s="30">
        <v>75.900001256279594</v>
      </c>
      <c r="E64" s="30">
        <v>75.802920816216471</v>
      </c>
      <c r="F64" s="30">
        <v>75.997081696342718</v>
      </c>
      <c r="I64" s="5"/>
      <c r="J64" s="5"/>
    </row>
    <row r="65" spans="1:10" ht="15" customHeight="1">
      <c r="A65" s="6"/>
      <c r="C65" s="19" t="s">
        <v>167</v>
      </c>
      <c r="D65" s="30">
        <v>76.320560842729364</v>
      </c>
      <c r="E65" s="30">
        <v>76.224254745142048</v>
      </c>
      <c r="F65" s="30">
        <v>76.41686694031668</v>
      </c>
      <c r="I65" s="5"/>
      <c r="J65" s="5"/>
    </row>
    <row r="66" spans="1:10" ht="21" customHeight="1">
      <c r="A66" s="6"/>
      <c r="B66" s="19" t="s">
        <v>168</v>
      </c>
      <c r="C66" s="19" t="s">
        <v>168</v>
      </c>
      <c r="D66" s="30">
        <v>76.611449872424643</v>
      </c>
      <c r="E66" s="30">
        <v>76.515927788476617</v>
      </c>
      <c r="F66" s="30">
        <v>76.706971956372669</v>
      </c>
      <c r="I66" s="5"/>
      <c r="J66" s="5"/>
    </row>
    <row r="67" spans="1:10" ht="14.25" customHeight="1">
      <c r="A67" s="6"/>
      <c r="C67" s="134" t="s">
        <v>234</v>
      </c>
      <c r="D67" s="30">
        <v>76.875553977222467</v>
      </c>
      <c r="E67" s="30">
        <v>76.781034986614159</v>
      </c>
      <c r="F67" s="30">
        <v>76.970072967830774</v>
      </c>
      <c r="I67" s="5"/>
      <c r="J67" s="5"/>
    </row>
    <row r="68" spans="1:10" ht="15" customHeight="1">
      <c r="I68" s="5"/>
      <c r="J68" s="5"/>
    </row>
    <row r="69" spans="1:10" ht="15" customHeight="1">
      <c r="A69" s="31" t="s">
        <v>102</v>
      </c>
      <c r="C69" s="19" t="s">
        <v>17</v>
      </c>
      <c r="D69" s="30">
        <v>74.010541931866115</v>
      </c>
      <c r="E69" s="30">
        <v>73.598942938582468</v>
      </c>
      <c r="F69" s="30">
        <v>74.422140925149762</v>
      </c>
      <c r="I69" s="5"/>
      <c r="J69" s="5"/>
    </row>
    <row r="70" spans="1:10" ht="15" customHeight="1">
      <c r="A70" s="31"/>
      <c r="C70" s="19" t="s">
        <v>18</v>
      </c>
      <c r="D70" s="30">
        <v>74.520270656145073</v>
      </c>
      <c r="E70" s="30">
        <v>74.122772354670516</v>
      </c>
      <c r="F70" s="30">
        <v>74.917768957619629</v>
      </c>
      <c r="I70" s="5"/>
      <c r="J70" s="5"/>
    </row>
    <row r="71" spans="1:10" ht="15.75" customHeight="1">
      <c r="A71" s="31"/>
      <c r="B71" s="19" t="s">
        <v>19</v>
      </c>
      <c r="C71" s="19" t="s">
        <v>19</v>
      </c>
      <c r="D71" s="30">
        <v>74.592695582371363</v>
      </c>
      <c r="E71" s="30">
        <v>74.195026131939343</v>
      </c>
      <c r="F71" s="30">
        <v>74.990365032803382</v>
      </c>
      <c r="I71" s="5"/>
      <c r="J71" s="5"/>
    </row>
    <row r="72" spans="1:10" ht="15" customHeight="1">
      <c r="A72" s="31"/>
      <c r="C72" s="19" t="s">
        <v>20</v>
      </c>
      <c r="D72" s="30">
        <v>75.00410332138911</v>
      </c>
      <c r="E72" s="30">
        <v>74.606910144117222</v>
      </c>
      <c r="F72" s="30">
        <v>75.401296498660997</v>
      </c>
      <c r="I72" s="5"/>
      <c r="J72" s="5"/>
    </row>
    <row r="73" spans="1:10" ht="15" customHeight="1">
      <c r="A73" s="31"/>
      <c r="C73" s="19" t="s">
        <v>21</v>
      </c>
      <c r="D73" s="30">
        <v>75.380719700557194</v>
      </c>
      <c r="E73" s="30">
        <v>74.977186537978881</v>
      </c>
      <c r="F73" s="30">
        <v>75.784252863135507</v>
      </c>
      <c r="I73" s="5"/>
      <c r="J73" s="5"/>
    </row>
    <row r="74" spans="1:10" ht="21" customHeight="1">
      <c r="A74" s="31"/>
      <c r="C74" s="19" t="s">
        <v>22</v>
      </c>
      <c r="D74" s="30">
        <v>75.993433987335337</v>
      </c>
      <c r="E74" s="30">
        <v>75.595053129982645</v>
      </c>
      <c r="F74" s="30">
        <v>76.391814844688028</v>
      </c>
      <c r="I74" s="5"/>
      <c r="J74" s="5"/>
    </row>
    <row r="75" spans="1:10" ht="15" customHeight="1">
      <c r="A75" s="6"/>
      <c r="B75" s="19" t="s">
        <v>23</v>
      </c>
      <c r="C75" s="19" t="s">
        <v>23</v>
      </c>
      <c r="D75" s="30">
        <v>76.071022031766432</v>
      </c>
      <c r="E75" s="30">
        <v>75.667874406486817</v>
      </c>
      <c r="F75" s="30">
        <v>76.474169657046048</v>
      </c>
      <c r="I75" s="5"/>
      <c r="J75" s="5"/>
    </row>
    <row r="76" spans="1:10" ht="14.25" customHeight="1">
      <c r="A76" s="6"/>
      <c r="C76" s="19" t="s">
        <v>24</v>
      </c>
      <c r="D76" s="30">
        <v>76.448729876570383</v>
      </c>
      <c r="E76" s="30">
        <v>76.04371768625559</v>
      </c>
      <c r="F76" s="30">
        <v>76.853742066885175</v>
      </c>
      <c r="I76" s="5"/>
      <c r="J76" s="5"/>
    </row>
    <row r="77" spans="1:10" ht="15" customHeight="1">
      <c r="A77" s="6"/>
      <c r="C77" s="19" t="s">
        <v>140</v>
      </c>
      <c r="D77" s="30">
        <v>76.64978166112158</v>
      </c>
      <c r="E77" s="30">
        <v>76.246123850958469</v>
      </c>
      <c r="F77" s="30">
        <v>77.05343947128469</v>
      </c>
      <c r="I77" s="5"/>
      <c r="J77" s="5"/>
    </row>
    <row r="78" spans="1:10" ht="15" customHeight="1">
      <c r="A78" s="6"/>
      <c r="C78" s="19" t="s">
        <v>167</v>
      </c>
      <c r="D78" s="30">
        <v>76.883463798501012</v>
      </c>
      <c r="E78" s="30">
        <v>76.477311707676222</v>
      </c>
      <c r="F78" s="30">
        <v>77.289615889325802</v>
      </c>
      <c r="I78" s="5"/>
      <c r="J78" s="5"/>
    </row>
    <row r="79" spans="1:10" ht="21" customHeight="1">
      <c r="A79" s="6"/>
      <c r="B79" s="19" t="s">
        <v>168</v>
      </c>
      <c r="C79" s="19" t="s">
        <v>168</v>
      </c>
      <c r="D79" s="30">
        <v>77.226980988123429</v>
      </c>
      <c r="E79" s="30">
        <v>76.82919225482236</v>
      </c>
      <c r="F79" s="30">
        <v>77.624769721424499</v>
      </c>
      <c r="I79" s="5"/>
      <c r="J79" s="5"/>
    </row>
    <row r="80" spans="1:10" ht="15.75" customHeight="1">
      <c r="A80" s="6"/>
      <c r="C80" s="134" t="s">
        <v>234</v>
      </c>
      <c r="D80" s="30">
        <v>77.808771943885262</v>
      </c>
      <c r="E80" s="30">
        <v>77.418647262397954</v>
      </c>
      <c r="F80" s="30">
        <v>78.198896625372569</v>
      </c>
      <c r="I80" s="5"/>
      <c r="J80" s="5"/>
    </row>
    <row r="81" spans="1:10" ht="15" customHeight="1">
      <c r="I81" s="5"/>
      <c r="J81" s="5"/>
    </row>
    <row r="82" spans="1:10" ht="15.75" customHeight="1">
      <c r="A82" s="6" t="s">
        <v>124</v>
      </c>
      <c r="C82" s="19" t="s">
        <v>17</v>
      </c>
      <c r="D82" s="30">
        <v>74.046161852779761</v>
      </c>
      <c r="E82" s="30">
        <v>73.635064015531555</v>
      </c>
      <c r="F82" s="30">
        <v>74.457259690027968</v>
      </c>
      <c r="I82" s="5"/>
      <c r="J82" s="5"/>
    </row>
    <row r="83" spans="1:10" ht="15" customHeight="1">
      <c r="A83" s="6"/>
      <c r="C83" s="19" t="s">
        <v>18</v>
      </c>
      <c r="D83" s="30">
        <v>74.245464394779489</v>
      </c>
      <c r="E83" s="30">
        <v>73.834136082265331</v>
      </c>
      <c r="F83" s="30">
        <v>74.656792707293647</v>
      </c>
      <c r="I83" s="5"/>
      <c r="J83" s="5"/>
    </row>
    <row r="84" spans="1:10" ht="15" customHeight="1">
      <c r="A84" s="6"/>
      <c r="B84" s="19" t="s">
        <v>19</v>
      </c>
      <c r="C84" s="19" t="s">
        <v>19</v>
      </c>
      <c r="D84" s="30">
        <v>74.32845458204757</v>
      </c>
      <c r="E84" s="30">
        <v>73.915596156703359</v>
      </c>
      <c r="F84" s="30">
        <v>74.741313007391781</v>
      </c>
      <c r="I84" s="5"/>
      <c r="J84" s="5"/>
    </row>
    <row r="85" spans="1:10" ht="15" customHeight="1">
      <c r="A85" s="6"/>
      <c r="C85" s="19" t="s">
        <v>20</v>
      </c>
      <c r="D85" s="30">
        <v>74.821042546245337</v>
      </c>
      <c r="E85" s="30">
        <v>74.408212442453049</v>
      </c>
      <c r="F85" s="30">
        <v>75.233872650037625</v>
      </c>
      <c r="I85" s="5"/>
      <c r="J85" s="5"/>
    </row>
    <row r="86" spans="1:10" ht="15" customHeight="1">
      <c r="A86" s="6"/>
      <c r="C86" s="19" t="s">
        <v>21</v>
      </c>
      <c r="D86" s="30">
        <v>74.975753629915801</v>
      </c>
      <c r="E86" s="30">
        <v>74.564903267819986</v>
      </c>
      <c r="F86" s="30">
        <v>75.386603992011615</v>
      </c>
      <c r="I86" s="5"/>
      <c r="J86" s="5"/>
    </row>
    <row r="87" spans="1:10" ht="24" customHeight="1">
      <c r="A87" s="6"/>
      <c r="C87" s="19" t="s">
        <v>22</v>
      </c>
      <c r="D87" s="30">
        <v>75.372862629887834</v>
      </c>
      <c r="E87" s="30">
        <v>74.970416416449282</v>
      </c>
      <c r="F87" s="30">
        <v>75.775308843326385</v>
      </c>
      <c r="I87" s="5"/>
      <c r="J87" s="5"/>
    </row>
    <row r="88" spans="1:10" ht="15" customHeight="1">
      <c r="A88" s="6"/>
      <c r="B88" s="19" t="s">
        <v>23</v>
      </c>
      <c r="C88" s="19" t="s">
        <v>23</v>
      </c>
      <c r="D88" s="30">
        <v>75.652581290131124</v>
      </c>
      <c r="E88" s="30">
        <v>75.253313889914949</v>
      </c>
      <c r="F88" s="30">
        <v>76.051848690347299</v>
      </c>
      <c r="I88" s="5"/>
      <c r="J88" s="5"/>
    </row>
    <row r="89" spans="1:10" ht="15.75" customHeight="1">
      <c r="A89" s="6"/>
      <c r="C89" s="19" t="s">
        <v>24</v>
      </c>
      <c r="D89" s="30">
        <v>76.268131286734842</v>
      </c>
      <c r="E89" s="30">
        <v>75.864494048069247</v>
      </c>
      <c r="F89" s="30">
        <v>76.671768525400438</v>
      </c>
      <c r="I89" s="5"/>
      <c r="J89" s="5"/>
    </row>
    <row r="90" spans="1:10" ht="15" customHeight="1">
      <c r="A90" s="6"/>
      <c r="C90" s="19" t="s">
        <v>140</v>
      </c>
      <c r="D90" s="30">
        <v>76.764231275887866</v>
      </c>
      <c r="E90" s="30">
        <v>76.363774972751813</v>
      </c>
      <c r="F90" s="30">
        <v>77.164687579023919</v>
      </c>
      <c r="I90" s="5"/>
      <c r="J90" s="5"/>
    </row>
    <row r="91" spans="1:10" ht="15" customHeight="1">
      <c r="A91" s="6"/>
      <c r="C91" s="19" t="s">
        <v>167</v>
      </c>
      <c r="D91" s="30">
        <v>77.310524690150501</v>
      </c>
      <c r="E91" s="30">
        <v>76.916247415446847</v>
      </c>
      <c r="F91" s="30">
        <v>77.704801964854155</v>
      </c>
      <c r="I91" s="5"/>
      <c r="J91" s="5"/>
    </row>
    <row r="92" spans="1:10" ht="21" customHeight="1">
      <c r="A92" s="6"/>
      <c r="B92" s="19" t="s">
        <v>168</v>
      </c>
      <c r="C92" s="19" t="s">
        <v>168</v>
      </c>
      <c r="D92" s="30">
        <v>77.369197352381548</v>
      </c>
      <c r="E92" s="30">
        <v>76.979867274739334</v>
      </c>
      <c r="F92" s="30">
        <v>77.758527430023761</v>
      </c>
      <c r="I92" s="5"/>
      <c r="J92" s="5"/>
    </row>
    <row r="93" spans="1:10" ht="15" customHeight="1">
      <c r="A93" s="6"/>
      <c r="C93" s="134" t="s">
        <v>234</v>
      </c>
      <c r="D93" s="30">
        <v>77.333747358507892</v>
      </c>
      <c r="E93" s="30">
        <v>76.940270484839957</v>
      </c>
      <c r="F93" s="30">
        <v>77.727224232175828</v>
      </c>
      <c r="I93" s="5"/>
      <c r="J93" s="5"/>
    </row>
    <row r="94" spans="1:10" ht="15" customHeight="1">
      <c r="I94" s="5"/>
      <c r="J94" s="5"/>
    </row>
    <row r="95" spans="1:10" ht="15.75" customHeight="1">
      <c r="A95" s="6" t="s">
        <v>131</v>
      </c>
      <c r="C95" s="19" t="s">
        <v>17</v>
      </c>
      <c r="D95" s="30">
        <v>74.177957543901243</v>
      </c>
      <c r="E95" s="30">
        <v>73.809473638293142</v>
      </c>
      <c r="F95" s="30">
        <v>74.546441449509345</v>
      </c>
      <c r="I95" s="5"/>
      <c r="J95" s="5"/>
    </row>
    <row r="96" spans="1:10" ht="15" customHeight="1">
      <c r="A96" s="6"/>
      <c r="C96" s="19" t="s">
        <v>18</v>
      </c>
      <c r="D96" s="30">
        <v>74.333345287296154</v>
      </c>
      <c r="E96" s="30">
        <v>73.962871264220496</v>
      </c>
      <c r="F96" s="30">
        <v>74.703819310371813</v>
      </c>
      <c r="I96" s="5"/>
      <c r="J96" s="5"/>
    </row>
    <row r="97" spans="1:10" ht="12.75" customHeight="1">
      <c r="A97" s="6"/>
      <c r="B97" s="19" t="s">
        <v>19</v>
      </c>
      <c r="C97" s="19" t="s">
        <v>19</v>
      </c>
      <c r="D97" s="30">
        <v>74.703627663937922</v>
      </c>
      <c r="E97" s="30">
        <v>74.342865765804206</v>
      </c>
      <c r="F97" s="30">
        <v>75.064389562071639</v>
      </c>
      <c r="I97" s="5"/>
      <c r="J97" s="5"/>
    </row>
    <row r="98" spans="1:10" ht="15" customHeight="1">
      <c r="A98" s="6"/>
      <c r="C98" s="19" t="s">
        <v>20</v>
      </c>
      <c r="D98" s="30">
        <v>74.981684804664653</v>
      </c>
      <c r="E98" s="30">
        <v>74.622676855018042</v>
      </c>
      <c r="F98" s="30">
        <v>75.340692754311263</v>
      </c>
      <c r="I98" s="5"/>
      <c r="J98" s="5"/>
    </row>
    <row r="99" spans="1:10" ht="15" customHeight="1">
      <c r="A99" s="6"/>
      <c r="C99" s="19" t="s">
        <v>21</v>
      </c>
      <c r="D99" s="30">
        <v>75.370849741207152</v>
      </c>
      <c r="E99" s="30">
        <v>75.011455005491058</v>
      </c>
      <c r="F99" s="30">
        <v>75.730244476923247</v>
      </c>
      <c r="I99" s="5"/>
      <c r="J99" s="5"/>
    </row>
    <row r="100" spans="1:10" ht="21.75" customHeight="1">
      <c r="A100" s="6"/>
      <c r="C100" s="19" t="s">
        <v>22</v>
      </c>
      <c r="D100" s="30">
        <v>75.53312058908287</v>
      </c>
      <c r="E100" s="30">
        <v>75.162583772081476</v>
      </c>
      <c r="F100" s="30">
        <v>75.903657406084264</v>
      </c>
      <c r="I100" s="5"/>
      <c r="J100" s="5"/>
    </row>
    <row r="101" spans="1:10" ht="15" customHeight="1">
      <c r="A101" s="6"/>
      <c r="B101" s="19" t="s">
        <v>23</v>
      </c>
      <c r="C101" s="19" t="s">
        <v>23</v>
      </c>
      <c r="D101" s="30">
        <v>75.975613189610428</v>
      </c>
      <c r="E101" s="30">
        <v>75.60727385508774</v>
      </c>
      <c r="F101" s="30">
        <v>76.343952524133115</v>
      </c>
      <c r="I101" s="5"/>
      <c r="J101" s="5"/>
    </row>
    <row r="102" spans="1:10" ht="16.5" customHeight="1">
      <c r="A102" s="6"/>
      <c r="C102" s="19" t="s">
        <v>24</v>
      </c>
      <c r="D102" s="30">
        <v>76.265277589842995</v>
      </c>
      <c r="E102" s="30">
        <v>75.896483540483274</v>
      </c>
      <c r="F102" s="30">
        <v>76.634071639202716</v>
      </c>
      <c r="I102" s="5"/>
      <c r="J102" s="5"/>
    </row>
    <row r="103" spans="1:10" ht="15" customHeight="1">
      <c r="A103" s="6"/>
      <c r="C103" s="19" t="s">
        <v>140</v>
      </c>
      <c r="D103" s="30">
        <v>76.771096575633322</v>
      </c>
      <c r="E103" s="30">
        <v>76.40457691738051</v>
      </c>
      <c r="F103" s="30">
        <v>77.137616233886135</v>
      </c>
      <c r="I103" s="5"/>
      <c r="J103" s="5"/>
    </row>
    <row r="104" spans="1:10" ht="15" customHeight="1">
      <c r="A104" s="6"/>
      <c r="C104" s="19" t="s">
        <v>167</v>
      </c>
      <c r="D104" s="30">
        <v>77.125375756868962</v>
      </c>
      <c r="E104" s="30">
        <v>76.763815344798672</v>
      </c>
      <c r="F104" s="30">
        <v>77.486936168939252</v>
      </c>
      <c r="I104" s="5"/>
      <c r="J104" s="5"/>
    </row>
    <row r="105" spans="1:10" ht="21" customHeight="1">
      <c r="A105" s="6"/>
      <c r="B105" s="19" t="s">
        <v>168</v>
      </c>
      <c r="C105" s="19" t="s">
        <v>168</v>
      </c>
      <c r="D105" s="30">
        <v>77.329660072803406</v>
      </c>
      <c r="E105" s="30">
        <v>76.978740066618073</v>
      </c>
      <c r="F105" s="30">
        <v>77.68058007898874</v>
      </c>
      <c r="I105" s="5"/>
      <c r="J105" s="5"/>
    </row>
    <row r="106" spans="1:10" ht="15" customHeight="1">
      <c r="A106" s="6"/>
      <c r="C106" s="134" t="s">
        <v>234</v>
      </c>
      <c r="D106" s="30">
        <v>77.632127506809937</v>
      </c>
      <c r="E106" s="30">
        <v>77.291244964799318</v>
      </c>
      <c r="F106" s="30">
        <v>77.973010048820555</v>
      </c>
      <c r="I106" s="5"/>
      <c r="J106" s="5"/>
    </row>
    <row r="107" spans="1:10" ht="15" customHeight="1">
      <c r="I107" s="5"/>
      <c r="J107" s="5"/>
    </row>
    <row r="108" spans="1:10" ht="15" customHeight="1">
      <c r="A108" s="6" t="s">
        <v>100</v>
      </c>
      <c r="C108" s="19" t="s">
        <v>17</v>
      </c>
      <c r="D108" s="30">
        <v>74.336584856668864</v>
      </c>
      <c r="E108" s="30">
        <v>73.957145331589345</v>
      </c>
      <c r="F108" s="30">
        <v>74.716024381748383</v>
      </c>
      <c r="I108" s="5"/>
      <c r="J108" s="5"/>
    </row>
    <row r="109" spans="1:10" ht="15" customHeight="1">
      <c r="A109" s="6"/>
      <c r="C109" s="19" t="s">
        <v>18</v>
      </c>
      <c r="D109" s="30">
        <v>74.558555061961684</v>
      </c>
      <c r="E109" s="30">
        <v>74.181962372575228</v>
      </c>
      <c r="F109" s="30">
        <v>74.93514775134814</v>
      </c>
      <c r="I109" s="5"/>
      <c r="J109" s="5"/>
    </row>
    <row r="110" spans="1:10" ht="15.75" customHeight="1">
      <c r="A110" s="6"/>
      <c r="B110" s="19" t="s">
        <v>19</v>
      </c>
      <c r="C110" s="19" t="s">
        <v>19</v>
      </c>
      <c r="D110" s="30">
        <v>74.670591673475499</v>
      </c>
      <c r="E110" s="30">
        <v>74.288398892337284</v>
      </c>
      <c r="F110" s="30">
        <v>75.052784454613715</v>
      </c>
      <c r="I110" s="5"/>
      <c r="J110" s="5"/>
    </row>
    <row r="111" spans="1:10" ht="15" customHeight="1">
      <c r="A111" s="6"/>
      <c r="C111" s="19" t="s">
        <v>20</v>
      </c>
      <c r="D111" s="30">
        <v>75.366380709925295</v>
      </c>
      <c r="E111" s="30">
        <v>74.994283853184683</v>
      </c>
      <c r="F111" s="30">
        <v>75.738477566665907</v>
      </c>
      <c r="I111" s="5"/>
      <c r="J111" s="5"/>
    </row>
    <row r="112" spans="1:10" ht="15" customHeight="1">
      <c r="A112" s="6"/>
      <c r="C112" s="19" t="s">
        <v>21</v>
      </c>
      <c r="D112" s="30">
        <v>75.469796838142571</v>
      </c>
      <c r="E112" s="30">
        <v>75.090478884356557</v>
      </c>
      <c r="F112" s="30">
        <v>75.849114791928585</v>
      </c>
      <c r="I112" s="5"/>
      <c r="J112" s="5"/>
    </row>
    <row r="113" spans="1:10" ht="24" customHeight="1">
      <c r="A113" s="6"/>
      <c r="C113" s="19" t="s">
        <v>22</v>
      </c>
      <c r="D113" s="30">
        <v>75.829384326746805</v>
      </c>
      <c r="E113" s="30">
        <v>75.45285981987594</v>
      </c>
      <c r="F113" s="30">
        <v>76.20590883361767</v>
      </c>
      <c r="I113" s="5"/>
      <c r="J113" s="5"/>
    </row>
    <row r="114" spans="1:10" ht="15" customHeight="1">
      <c r="A114" s="6"/>
      <c r="B114" s="19" t="s">
        <v>23</v>
      </c>
      <c r="C114" s="19" t="s">
        <v>23</v>
      </c>
      <c r="D114" s="30">
        <v>75.886721793032535</v>
      </c>
      <c r="E114" s="30">
        <v>75.508656471547837</v>
      </c>
      <c r="F114" s="30">
        <v>76.264787114517233</v>
      </c>
      <c r="I114" s="5"/>
      <c r="J114" s="5"/>
    </row>
    <row r="115" spans="1:10" ht="15" customHeight="1">
      <c r="A115" s="6"/>
      <c r="C115" s="19" t="s">
        <v>24</v>
      </c>
      <c r="D115" s="30">
        <v>76.131023252438595</v>
      </c>
      <c r="E115" s="30">
        <v>75.75933135447508</v>
      </c>
      <c r="F115" s="30">
        <v>76.502715150402111</v>
      </c>
      <c r="I115" s="5"/>
      <c r="J115" s="5"/>
    </row>
    <row r="116" spans="1:10" ht="15" customHeight="1">
      <c r="A116" s="6"/>
      <c r="C116" s="19" t="s">
        <v>140</v>
      </c>
      <c r="D116" s="30">
        <v>76.352916629871714</v>
      </c>
      <c r="E116" s="30">
        <v>75.980449582960972</v>
      </c>
      <c r="F116" s="30">
        <v>76.725383676782457</v>
      </c>
      <c r="I116" s="5"/>
      <c r="J116" s="5"/>
    </row>
    <row r="117" spans="1:10" ht="15" customHeight="1">
      <c r="A117" s="6"/>
      <c r="C117" s="19" t="s">
        <v>167</v>
      </c>
      <c r="D117" s="30">
        <v>76.710579176425995</v>
      </c>
      <c r="E117" s="30">
        <v>76.346538849216103</v>
      </c>
      <c r="F117" s="30">
        <v>77.074619503635887</v>
      </c>
      <c r="I117" s="5"/>
      <c r="J117" s="5"/>
    </row>
    <row r="118" spans="1:10" ht="21.75" customHeight="1">
      <c r="A118" s="6"/>
      <c r="B118" s="19" t="s">
        <v>168</v>
      </c>
      <c r="C118" s="19" t="s">
        <v>168</v>
      </c>
      <c r="D118" s="30">
        <v>77.011064418721659</v>
      </c>
      <c r="E118" s="30">
        <v>76.643009569907392</v>
      </c>
      <c r="F118" s="30">
        <v>77.379119267535927</v>
      </c>
      <c r="I118" s="5"/>
      <c r="J118" s="5"/>
    </row>
    <row r="119" spans="1:10" ht="15" customHeight="1">
      <c r="A119" s="6"/>
      <c r="C119" s="134" t="s">
        <v>234</v>
      </c>
      <c r="D119" s="30">
        <v>77.185038832971401</v>
      </c>
      <c r="E119" s="30">
        <v>76.820125889918799</v>
      </c>
      <c r="F119" s="30">
        <v>77.549951776024002</v>
      </c>
      <c r="I119" s="5"/>
      <c r="J119" s="5"/>
    </row>
    <row r="120" spans="1:10" ht="15" customHeight="1">
      <c r="I120" s="5"/>
      <c r="J120" s="5"/>
    </row>
    <row r="121" spans="1:10" ht="15" customHeight="1">
      <c r="A121" s="6" t="s">
        <v>128</v>
      </c>
      <c r="C121" s="19" t="s">
        <v>17</v>
      </c>
      <c r="D121" s="30">
        <v>74.390043625024347</v>
      </c>
      <c r="E121" s="30">
        <v>74.139498021497204</v>
      </c>
      <c r="F121" s="30">
        <v>74.640589228551491</v>
      </c>
      <c r="I121" s="5"/>
      <c r="J121" s="5"/>
    </row>
    <row r="122" spans="1:10" ht="15" customHeight="1">
      <c r="A122" s="6"/>
      <c r="C122" s="19" t="s">
        <v>18</v>
      </c>
      <c r="D122" s="30">
        <v>74.718027209259461</v>
      </c>
      <c r="E122" s="30">
        <v>74.472097736784136</v>
      </c>
      <c r="F122" s="30">
        <v>74.963956681734786</v>
      </c>
      <c r="I122" s="5"/>
      <c r="J122" s="5"/>
    </row>
    <row r="123" spans="1:10" ht="15" customHeight="1">
      <c r="A123" s="6"/>
      <c r="B123" s="19" t="s">
        <v>19</v>
      </c>
      <c r="C123" s="19" t="s">
        <v>19</v>
      </c>
      <c r="D123" s="30">
        <v>75.146230319129927</v>
      </c>
      <c r="E123" s="30">
        <v>74.901476944164941</v>
      </c>
      <c r="F123" s="30">
        <v>75.390983694094913</v>
      </c>
      <c r="I123" s="5"/>
      <c r="J123" s="5"/>
    </row>
    <row r="124" spans="1:10" ht="15" customHeight="1">
      <c r="A124" s="6"/>
      <c r="C124" s="19" t="s">
        <v>20</v>
      </c>
      <c r="D124" s="30">
        <v>75.26952395893133</v>
      </c>
      <c r="E124" s="30">
        <v>75.024087576780829</v>
      </c>
      <c r="F124" s="30">
        <v>75.514960341081832</v>
      </c>
      <c r="I124" s="5"/>
      <c r="J124" s="5"/>
    </row>
    <row r="125" spans="1:10" ht="15" customHeight="1">
      <c r="A125" s="6"/>
      <c r="C125" s="19" t="s">
        <v>21</v>
      </c>
      <c r="D125" s="30">
        <v>75.654447922930984</v>
      </c>
      <c r="E125" s="30">
        <v>75.404896329114933</v>
      </c>
      <c r="F125" s="30">
        <v>75.903999516747035</v>
      </c>
      <c r="I125" s="5"/>
      <c r="J125" s="5"/>
    </row>
    <row r="126" spans="1:10" ht="21" customHeight="1">
      <c r="A126" s="6"/>
      <c r="C126" s="19" t="s">
        <v>22</v>
      </c>
      <c r="D126" s="30">
        <v>75.967399701835106</v>
      </c>
      <c r="E126" s="30">
        <v>75.717298288361874</v>
      </c>
      <c r="F126" s="30">
        <v>76.217501115308337</v>
      </c>
      <c r="I126" s="5"/>
      <c r="J126" s="5"/>
    </row>
    <row r="127" spans="1:10" ht="15" customHeight="1">
      <c r="A127" s="6"/>
      <c r="B127" s="19" t="s">
        <v>23</v>
      </c>
      <c r="C127" s="19" t="s">
        <v>23</v>
      </c>
      <c r="D127" s="30">
        <v>76.336363666198267</v>
      </c>
      <c r="E127" s="30">
        <v>76.087969271336036</v>
      </c>
      <c r="F127" s="30">
        <v>76.584758061060498</v>
      </c>
      <c r="I127" s="5"/>
      <c r="J127" s="5"/>
    </row>
    <row r="128" spans="1:10" ht="15" customHeight="1">
      <c r="A128" s="6"/>
      <c r="C128" s="19" t="s">
        <v>24</v>
      </c>
      <c r="D128" s="30">
        <v>76.60152447360656</v>
      </c>
      <c r="E128" s="30">
        <v>76.357200897873497</v>
      </c>
      <c r="F128" s="30">
        <v>76.845848049339622</v>
      </c>
      <c r="G128" s="30"/>
      <c r="I128" s="5"/>
      <c r="J128" s="5"/>
    </row>
    <row r="129" spans="1:10" ht="15" customHeight="1">
      <c r="A129" s="6"/>
      <c r="C129" s="19" t="s">
        <v>140</v>
      </c>
      <c r="D129" s="30">
        <v>76.901569783543948</v>
      </c>
      <c r="E129" s="30">
        <v>76.662225022071809</v>
      </c>
      <c r="F129" s="30">
        <v>77.140914545016088</v>
      </c>
      <c r="I129" s="5"/>
      <c r="J129" s="5"/>
    </row>
    <row r="130" spans="1:10" ht="15" customHeight="1">
      <c r="A130" s="6"/>
      <c r="C130" s="19" t="s">
        <v>167</v>
      </c>
      <c r="D130" s="30">
        <v>77.320611912728907</v>
      </c>
      <c r="E130" s="30">
        <v>77.08330773914011</v>
      </c>
      <c r="F130" s="30">
        <v>77.557916086317704</v>
      </c>
      <c r="I130" s="5"/>
      <c r="J130" s="5"/>
    </row>
    <row r="131" spans="1:10" ht="18.75" customHeight="1">
      <c r="A131" s="6"/>
      <c r="B131" s="19" t="s">
        <v>168</v>
      </c>
      <c r="C131" s="19" t="s">
        <v>168</v>
      </c>
      <c r="D131" s="30">
        <v>77.513657150674803</v>
      </c>
      <c r="E131" s="30">
        <v>77.274995770767774</v>
      </c>
      <c r="F131" s="30">
        <v>77.752318530581832</v>
      </c>
      <c r="I131" s="5"/>
      <c r="J131" s="5"/>
    </row>
    <row r="132" spans="1:10" ht="14.25" customHeight="1">
      <c r="A132" s="6"/>
      <c r="C132" s="134" t="s">
        <v>234</v>
      </c>
      <c r="D132" s="30">
        <v>77.688736677077259</v>
      </c>
      <c r="E132" s="30">
        <v>77.45074846298607</v>
      </c>
      <c r="F132" s="30">
        <v>77.926724891168448</v>
      </c>
      <c r="I132" s="5"/>
      <c r="J132" s="5"/>
    </row>
    <row r="133" spans="1:10" ht="15" customHeight="1">
      <c r="I133" s="5"/>
      <c r="J133" s="5"/>
    </row>
    <row r="134" spans="1:10" ht="14.25" customHeight="1">
      <c r="A134" s="6" t="s">
        <v>125</v>
      </c>
      <c r="C134" s="19" t="s">
        <v>17</v>
      </c>
      <c r="D134" s="30">
        <v>74.840858645413391</v>
      </c>
      <c r="E134" s="30">
        <v>74.536512993029092</v>
      </c>
      <c r="F134" s="30">
        <v>75.14520429779769</v>
      </c>
      <c r="I134" s="5"/>
      <c r="J134" s="5"/>
    </row>
    <row r="135" spans="1:10" ht="15" customHeight="1">
      <c r="A135" s="6"/>
      <c r="C135" s="19" t="s">
        <v>18</v>
      </c>
      <c r="D135" s="30">
        <v>75.043533946510792</v>
      </c>
      <c r="E135" s="30">
        <v>74.736453400463745</v>
      </c>
      <c r="F135" s="30">
        <v>75.350614492557838</v>
      </c>
      <c r="I135" s="5"/>
      <c r="J135" s="5"/>
    </row>
    <row r="136" spans="1:10" ht="15" customHeight="1">
      <c r="A136" s="6"/>
      <c r="B136" s="19" t="s">
        <v>19</v>
      </c>
      <c r="C136" s="19" t="s">
        <v>19</v>
      </c>
      <c r="D136" s="30">
        <v>75.36457729072815</v>
      </c>
      <c r="E136" s="30">
        <v>75.056638736506571</v>
      </c>
      <c r="F136" s="30">
        <v>75.672515844949729</v>
      </c>
      <c r="I136" s="5"/>
      <c r="J136" s="5"/>
    </row>
    <row r="137" spans="1:10" ht="15" customHeight="1">
      <c r="A137" s="6"/>
      <c r="C137" s="19" t="s">
        <v>20</v>
      </c>
      <c r="D137" s="30">
        <v>75.8875029595618</v>
      </c>
      <c r="E137" s="30">
        <v>75.58315953594537</v>
      </c>
      <c r="F137" s="30">
        <v>76.19184638317823</v>
      </c>
      <c r="I137" s="5"/>
      <c r="J137" s="5"/>
    </row>
    <row r="138" spans="1:10" ht="15" customHeight="1">
      <c r="A138" s="6"/>
      <c r="C138" s="19" t="s">
        <v>21</v>
      </c>
      <c r="D138" s="30">
        <v>76.070824000242666</v>
      </c>
      <c r="E138" s="30">
        <v>75.763916841857736</v>
      </c>
      <c r="F138" s="30">
        <v>76.377731158627597</v>
      </c>
      <c r="I138" s="5"/>
      <c r="J138" s="5"/>
    </row>
    <row r="139" spans="1:10" ht="21" customHeight="1">
      <c r="A139" s="6"/>
      <c r="C139" s="19" t="s">
        <v>22</v>
      </c>
      <c r="D139" s="30">
        <v>76.421653465954719</v>
      </c>
      <c r="E139" s="30">
        <v>76.125913242688682</v>
      </c>
      <c r="F139" s="30">
        <v>76.717393689220756</v>
      </c>
      <c r="I139" s="5"/>
      <c r="J139" s="5"/>
    </row>
    <row r="140" spans="1:10" ht="15" customHeight="1">
      <c r="A140" s="6"/>
      <c r="B140" s="19" t="s">
        <v>23</v>
      </c>
      <c r="C140" s="19" t="s">
        <v>23</v>
      </c>
      <c r="D140" s="30">
        <v>76.585999804528853</v>
      </c>
      <c r="E140" s="30">
        <v>76.292103330177071</v>
      </c>
      <c r="F140" s="30">
        <v>76.879896278880636</v>
      </c>
      <c r="I140" s="5"/>
      <c r="J140" s="5"/>
    </row>
    <row r="141" spans="1:10" ht="15" customHeight="1">
      <c r="A141" s="6"/>
      <c r="C141" s="19" t="s">
        <v>24</v>
      </c>
      <c r="D141" s="30">
        <v>76.98637148126754</v>
      </c>
      <c r="E141" s="30">
        <v>76.698681046517578</v>
      </c>
      <c r="F141" s="30">
        <v>77.274061916017502</v>
      </c>
      <c r="I141" s="5"/>
      <c r="J141" s="5"/>
    </row>
    <row r="142" spans="1:10" ht="15" customHeight="1">
      <c r="A142" s="6"/>
      <c r="C142" s="19" t="s">
        <v>140</v>
      </c>
      <c r="D142" s="30">
        <v>77.295600505121712</v>
      </c>
      <c r="E142" s="30">
        <v>77.00451946730999</v>
      </c>
      <c r="F142" s="30">
        <v>77.586681542933434</v>
      </c>
      <c r="I142" s="5"/>
      <c r="J142" s="5"/>
    </row>
    <row r="143" spans="1:10" ht="15" customHeight="1">
      <c r="A143" s="6"/>
      <c r="C143" s="19" t="s">
        <v>167</v>
      </c>
      <c r="D143" s="30">
        <v>77.646211961199938</v>
      </c>
      <c r="E143" s="30">
        <v>77.356794751962056</v>
      </c>
      <c r="F143" s="30">
        <v>77.935629170437821</v>
      </c>
      <c r="I143" s="5"/>
      <c r="J143" s="5"/>
    </row>
    <row r="144" spans="1:10" ht="21.75" customHeight="1">
      <c r="A144" s="6"/>
      <c r="B144" s="19" t="s">
        <v>168</v>
      </c>
      <c r="C144" s="19" t="s">
        <v>168</v>
      </c>
      <c r="D144" s="30">
        <v>78.036443710394607</v>
      </c>
      <c r="E144" s="30">
        <v>77.752068864294984</v>
      </c>
      <c r="F144" s="30">
        <v>78.320818556494231</v>
      </c>
      <c r="I144" s="5"/>
      <c r="J144" s="5"/>
    </row>
    <row r="145" spans="1:10" ht="16.5" customHeight="1">
      <c r="A145" s="6"/>
      <c r="C145" s="134" t="s">
        <v>234</v>
      </c>
      <c r="D145" s="30">
        <v>78.299667061431123</v>
      </c>
      <c r="E145" s="30">
        <v>78.021297227104711</v>
      </c>
      <c r="F145" s="30">
        <v>78.578036895757535</v>
      </c>
      <c r="I145" s="5"/>
      <c r="J145" s="5"/>
    </row>
    <row r="146" spans="1:10" ht="15" customHeight="1">
      <c r="I146" s="5"/>
      <c r="J146" s="5"/>
    </row>
    <row r="147" spans="1:10" ht="15.75" customHeight="1">
      <c r="A147" s="6" t="s">
        <v>130</v>
      </c>
      <c r="C147" s="19" t="s">
        <v>17</v>
      </c>
      <c r="D147" s="30">
        <v>74.996653403116071</v>
      </c>
      <c r="E147" s="30">
        <v>73.497479789164487</v>
      </c>
      <c r="F147" s="30">
        <v>76.495827017067654</v>
      </c>
      <c r="I147" s="5"/>
      <c r="J147" s="5"/>
    </row>
    <row r="148" spans="1:10" ht="15" customHeight="1">
      <c r="A148" s="6"/>
      <c r="C148" s="19" t="s">
        <v>18</v>
      </c>
      <c r="D148" s="30">
        <v>73.539982553609818</v>
      </c>
      <c r="E148" s="30">
        <v>71.871857758987957</v>
      </c>
      <c r="F148" s="30">
        <v>75.208107348231678</v>
      </c>
      <c r="I148" s="5"/>
      <c r="J148" s="5"/>
    </row>
    <row r="149" spans="1:10" ht="15" customHeight="1">
      <c r="A149" s="6"/>
      <c r="B149" s="19" t="s">
        <v>19</v>
      </c>
      <c r="C149" s="19" t="s">
        <v>19</v>
      </c>
      <c r="D149" s="30">
        <v>74.107973582146002</v>
      </c>
      <c r="E149" s="30">
        <v>72.419855934936052</v>
      </c>
      <c r="F149" s="30">
        <v>75.796091229355952</v>
      </c>
      <c r="G149" s="30"/>
      <c r="I149" s="5"/>
      <c r="J149" s="5"/>
    </row>
    <row r="150" spans="1:10" ht="15" customHeight="1">
      <c r="A150" s="6"/>
      <c r="C150" s="19" t="s">
        <v>20</v>
      </c>
      <c r="D150" s="30">
        <v>75.243834483148248</v>
      </c>
      <c r="E150" s="30">
        <v>73.550604916555216</v>
      </c>
      <c r="F150" s="30">
        <v>76.937064049741281</v>
      </c>
      <c r="I150" s="5"/>
      <c r="J150" s="5"/>
    </row>
    <row r="151" spans="1:10" ht="15" customHeight="1">
      <c r="A151" s="6"/>
      <c r="C151" s="19" t="s">
        <v>21</v>
      </c>
      <c r="D151" s="30">
        <v>76.44027977913855</v>
      </c>
      <c r="E151" s="30">
        <v>74.740732393118847</v>
      </c>
      <c r="F151" s="30">
        <v>78.139827165158252</v>
      </c>
      <c r="I151" s="5"/>
      <c r="J151" s="5"/>
    </row>
    <row r="152" spans="1:10" ht="21" customHeight="1">
      <c r="A152" s="6"/>
      <c r="C152" s="19" t="s">
        <v>22</v>
      </c>
      <c r="D152" s="30">
        <v>75.939087520717251</v>
      </c>
      <c r="E152" s="30">
        <v>74.15285570093981</v>
      </c>
      <c r="F152" s="30">
        <v>77.725319340494693</v>
      </c>
      <c r="I152" s="5"/>
      <c r="J152" s="5"/>
    </row>
    <row r="153" spans="1:10" ht="15" customHeight="1">
      <c r="A153" s="6"/>
      <c r="B153" s="19" t="s">
        <v>23</v>
      </c>
      <c r="C153" s="19" t="s">
        <v>23</v>
      </c>
      <c r="D153" s="30">
        <v>74.876075856662268</v>
      </c>
      <c r="E153" s="30">
        <v>73.048502953880416</v>
      </c>
      <c r="F153" s="30">
        <v>76.703648759444121</v>
      </c>
      <c r="I153" s="5"/>
      <c r="J153" s="5"/>
    </row>
    <row r="154" spans="1:10" ht="15" customHeight="1">
      <c r="A154" s="6"/>
      <c r="C154" s="19" t="s">
        <v>24</v>
      </c>
      <c r="D154" s="30">
        <v>76.010729718138194</v>
      </c>
      <c r="E154" s="30">
        <v>74.357463262747729</v>
      </c>
      <c r="F154" s="30">
        <v>77.663996173528659</v>
      </c>
      <c r="I154" s="5"/>
      <c r="J154" s="5"/>
    </row>
    <row r="155" spans="1:10" ht="15" customHeight="1">
      <c r="A155" s="6"/>
      <c r="C155" s="19" t="s">
        <v>140</v>
      </c>
      <c r="D155" s="30">
        <v>77.039731050806182</v>
      </c>
      <c r="E155" s="30">
        <v>75.597380258734745</v>
      </c>
      <c r="F155" s="30">
        <v>78.482081842877619</v>
      </c>
      <c r="I155" s="5"/>
      <c r="J155" s="5"/>
    </row>
    <row r="156" spans="1:10" ht="15" customHeight="1">
      <c r="A156" s="6"/>
      <c r="C156" s="19" t="s">
        <v>167</v>
      </c>
      <c r="D156" s="30">
        <v>78.011612594514872</v>
      </c>
      <c r="E156" s="30">
        <v>76.668770073602388</v>
      </c>
      <c r="F156" s="30">
        <v>79.354455115427356</v>
      </c>
      <c r="I156" s="5"/>
      <c r="J156" s="5"/>
    </row>
    <row r="157" spans="1:10" ht="21" customHeight="1">
      <c r="A157" s="6"/>
      <c r="B157" s="19" t="s">
        <v>168</v>
      </c>
      <c r="C157" s="19" t="s">
        <v>168</v>
      </c>
      <c r="D157" s="30">
        <v>77.432819242407405</v>
      </c>
      <c r="E157" s="30">
        <v>76.020720415680685</v>
      </c>
      <c r="F157" s="30">
        <v>78.844918069134124</v>
      </c>
      <c r="I157" s="5"/>
      <c r="J157" s="5"/>
    </row>
    <row r="158" spans="1:10" ht="16.5" customHeight="1">
      <c r="A158" s="6"/>
      <c r="C158" s="134" t="s">
        <v>234</v>
      </c>
      <c r="D158" s="30">
        <v>77.850744531288839</v>
      </c>
      <c r="E158" s="30">
        <v>76.401493615297881</v>
      </c>
      <c r="F158" s="30">
        <v>79.299995447279798</v>
      </c>
      <c r="I158" s="5"/>
      <c r="J158" s="5"/>
    </row>
    <row r="159" spans="1:10" ht="15" customHeight="1">
      <c r="I159" s="5"/>
      <c r="J159" s="5"/>
    </row>
    <row r="160" spans="1:10" ht="13.5" customHeight="1">
      <c r="A160" s="6" t="s">
        <v>91</v>
      </c>
      <c r="C160" s="19" t="s">
        <v>17</v>
      </c>
      <c r="D160" s="30">
        <v>75.175042069134037</v>
      </c>
      <c r="E160" s="30">
        <v>74.572073802464601</v>
      </c>
      <c r="F160" s="30">
        <v>75.778010335803472</v>
      </c>
      <c r="I160" s="5"/>
      <c r="J160" s="5"/>
    </row>
    <row r="161" spans="1:10" ht="15" customHeight="1">
      <c r="A161" s="6"/>
      <c r="C161" s="19" t="s">
        <v>18</v>
      </c>
      <c r="D161" s="30">
        <v>74.807839573870538</v>
      </c>
      <c r="E161" s="30">
        <v>74.178231633078966</v>
      </c>
      <c r="F161" s="30">
        <v>75.437447514662111</v>
      </c>
      <c r="I161" s="5"/>
      <c r="J161" s="5"/>
    </row>
    <row r="162" spans="1:10" ht="15.75" customHeight="1">
      <c r="A162" s="6"/>
      <c r="B162" s="19" t="s">
        <v>19</v>
      </c>
      <c r="C162" s="19" t="s">
        <v>19</v>
      </c>
      <c r="D162" s="30">
        <v>75.431086925035672</v>
      </c>
      <c r="E162" s="30">
        <v>74.836328584614179</v>
      </c>
      <c r="F162" s="30">
        <v>76.025845265457164</v>
      </c>
      <c r="I162" s="5"/>
      <c r="J162" s="5"/>
    </row>
    <row r="163" spans="1:10" ht="15" customHeight="1">
      <c r="A163" s="6"/>
      <c r="C163" s="19" t="s">
        <v>20</v>
      </c>
      <c r="D163" s="30">
        <v>75.692122155420861</v>
      </c>
      <c r="E163" s="30">
        <v>75.114195370923213</v>
      </c>
      <c r="F163" s="30">
        <v>76.27004893991851</v>
      </c>
      <c r="G163" s="30"/>
      <c r="I163" s="5"/>
      <c r="J163" s="5"/>
    </row>
    <row r="164" spans="1:10" ht="15" customHeight="1">
      <c r="A164" s="6"/>
      <c r="C164" s="19" t="s">
        <v>21</v>
      </c>
      <c r="D164" s="30">
        <v>76.122492316322862</v>
      </c>
      <c r="E164" s="30">
        <v>75.541943669890756</v>
      </c>
      <c r="F164" s="30">
        <v>76.703040962754969</v>
      </c>
      <c r="I164" s="5"/>
      <c r="J164" s="5"/>
    </row>
    <row r="165" spans="1:10" ht="21.75" customHeight="1">
      <c r="A165" s="6"/>
      <c r="C165" s="19" t="s">
        <v>22</v>
      </c>
      <c r="D165" s="30">
        <v>76.251494902920953</v>
      </c>
      <c r="E165" s="30">
        <v>75.655337715827983</v>
      </c>
      <c r="F165" s="30">
        <v>76.847652090013923</v>
      </c>
      <c r="I165" s="5"/>
      <c r="J165" s="5"/>
    </row>
    <row r="166" spans="1:10" ht="15" customHeight="1">
      <c r="A166" s="6"/>
      <c r="B166" s="19" t="s">
        <v>23</v>
      </c>
      <c r="C166" s="19" t="s">
        <v>23</v>
      </c>
      <c r="D166" s="30">
        <v>76.518716658524923</v>
      </c>
      <c r="E166" s="30">
        <v>75.921150784995817</v>
      </c>
      <c r="F166" s="30">
        <v>77.116282532054029</v>
      </c>
      <c r="I166" s="5"/>
      <c r="J166" s="5"/>
    </row>
    <row r="167" spans="1:10" ht="16.5" customHeight="1">
      <c r="A167" s="6"/>
      <c r="C167" s="19" t="s">
        <v>24</v>
      </c>
      <c r="D167" s="30">
        <v>76.911236048903774</v>
      </c>
      <c r="E167" s="30">
        <v>76.324379269503183</v>
      </c>
      <c r="F167" s="30">
        <v>77.498092828304365</v>
      </c>
      <c r="I167" s="5"/>
      <c r="J167" s="5"/>
    </row>
    <row r="168" spans="1:10" ht="15" customHeight="1">
      <c r="A168" s="6"/>
      <c r="C168" s="19" t="s">
        <v>140</v>
      </c>
      <c r="D168" s="30">
        <v>76.827016256833573</v>
      </c>
      <c r="E168" s="30">
        <v>76.242704033741404</v>
      </c>
      <c r="F168" s="30">
        <v>77.411328479925743</v>
      </c>
      <c r="I168" s="5"/>
      <c r="J168" s="5"/>
    </row>
    <row r="169" spans="1:10" ht="15" customHeight="1">
      <c r="A169" s="6"/>
      <c r="C169" s="19" t="s">
        <v>167</v>
      </c>
      <c r="D169" s="30">
        <v>77.334331080608237</v>
      </c>
      <c r="E169" s="30">
        <v>76.743089186627444</v>
      </c>
      <c r="F169" s="30">
        <v>77.925572974589031</v>
      </c>
      <c r="I169" s="5"/>
      <c r="J169" s="5"/>
    </row>
    <row r="170" spans="1:10" ht="21" customHeight="1">
      <c r="A170" s="6"/>
      <c r="B170" s="19" t="s">
        <v>168</v>
      </c>
      <c r="C170" s="19" t="s">
        <v>168</v>
      </c>
      <c r="D170" s="30">
        <v>77.516259156882796</v>
      </c>
      <c r="E170" s="30">
        <v>76.916478816388832</v>
      </c>
      <c r="F170" s="30">
        <v>78.116039497376761</v>
      </c>
      <c r="I170" s="5"/>
      <c r="J170" s="5"/>
    </row>
    <row r="171" spans="1:10" ht="16.5" customHeight="1">
      <c r="A171" s="6"/>
      <c r="C171" s="134" t="s">
        <v>234</v>
      </c>
      <c r="D171" s="30">
        <v>78.037678519196589</v>
      </c>
      <c r="E171" s="30">
        <v>77.443533497145793</v>
      </c>
      <c r="F171" s="30">
        <v>78.631823541247385</v>
      </c>
      <c r="I171" s="5"/>
      <c r="J171" s="5"/>
    </row>
    <row r="172" spans="1:10" ht="15" customHeight="1">
      <c r="I172" s="5"/>
      <c r="J172" s="5"/>
    </row>
    <row r="173" spans="1:10" ht="17.25" customHeight="1">
      <c r="A173" s="6" t="s">
        <v>129</v>
      </c>
      <c r="C173" s="19" t="s">
        <v>17</v>
      </c>
      <c r="D173" s="30">
        <v>75.390325055919931</v>
      </c>
      <c r="E173" s="30">
        <v>73.898849597601725</v>
      </c>
      <c r="F173" s="30">
        <v>76.881800514238137</v>
      </c>
      <c r="I173" s="5"/>
      <c r="J173" s="5"/>
    </row>
    <row r="174" spans="1:10" ht="15" customHeight="1">
      <c r="A174" s="6"/>
      <c r="C174" s="19" t="s">
        <v>18</v>
      </c>
      <c r="D174" s="30">
        <v>75.929772927614692</v>
      </c>
      <c r="E174" s="30">
        <v>74.434198264292959</v>
      </c>
      <c r="F174" s="30">
        <v>77.425347590936425</v>
      </c>
      <c r="I174" s="5"/>
      <c r="J174" s="5"/>
    </row>
    <row r="175" spans="1:10" ht="15.75" customHeight="1">
      <c r="A175" s="6"/>
      <c r="B175" s="19" t="s">
        <v>19</v>
      </c>
      <c r="C175" s="19" t="s">
        <v>19</v>
      </c>
      <c r="D175" s="30">
        <v>76.568166884117019</v>
      </c>
      <c r="E175" s="30">
        <v>75.098798377236278</v>
      </c>
      <c r="F175" s="30">
        <v>78.03753539099776</v>
      </c>
      <c r="I175" s="5"/>
      <c r="J175" s="5"/>
    </row>
    <row r="176" spans="1:10" ht="15" customHeight="1">
      <c r="A176" s="6"/>
      <c r="C176" s="19" t="s">
        <v>20</v>
      </c>
      <c r="D176" s="30">
        <v>76.413600358703903</v>
      </c>
      <c r="E176" s="30">
        <v>74.986927707683449</v>
      </c>
      <c r="F176" s="30">
        <v>77.840273009724356</v>
      </c>
      <c r="I176" s="5"/>
      <c r="J176" s="5"/>
    </row>
    <row r="177" spans="1:10" ht="15" customHeight="1">
      <c r="A177" s="6"/>
      <c r="C177" s="19" t="s">
        <v>21</v>
      </c>
      <c r="D177" s="30">
        <v>76.287073753405238</v>
      </c>
      <c r="E177" s="30">
        <v>74.856093154246608</v>
      </c>
      <c r="F177" s="30">
        <v>77.718054352563868</v>
      </c>
      <c r="I177" s="5"/>
      <c r="J177" s="5"/>
    </row>
    <row r="178" spans="1:10" ht="22.5" customHeight="1">
      <c r="A178" s="6"/>
      <c r="C178" s="19" t="s">
        <v>22</v>
      </c>
      <c r="D178" s="30">
        <v>75.26072289008134</v>
      </c>
      <c r="E178" s="30">
        <v>73.730848867689801</v>
      </c>
      <c r="F178" s="30">
        <v>76.790596912472878</v>
      </c>
      <c r="I178" s="5"/>
      <c r="J178" s="5"/>
    </row>
    <row r="179" spans="1:10" ht="15" customHeight="1">
      <c r="A179" s="6"/>
      <c r="B179" s="19" t="s">
        <v>23</v>
      </c>
      <c r="C179" s="19" t="s">
        <v>23</v>
      </c>
      <c r="D179" s="30">
        <v>74.953023940117532</v>
      </c>
      <c r="E179" s="30">
        <v>73.330401766939005</v>
      </c>
      <c r="F179" s="30">
        <v>76.57564611329606</v>
      </c>
      <c r="I179" s="5"/>
      <c r="J179" s="5"/>
    </row>
    <row r="180" spans="1:10" ht="15" customHeight="1">
      <c r="A180" s="6"/>
      <c r="C180" s="19" t="s">
        <v>24</v>
      </c>
      <c r="D180" s="30">
        <v>76.167410940460755</v>
      </c>
      <c r="E180" s="30">
        <v>74.558979705177507</v>
      </c>
      <c r="F180" s="30">
        <v>77.775842175744003</v>
      </c>
      <c r="I180" s="5"/>
      <c r="J180" s="5"/>
    </row>
    <row r="181" spans="1:10" ht="15" customHeight="1">
      <c r="A181" s="6"/>
      <c r="C181" s="19" t="s">
        <v>140</v>
      </c>
      <c r="D181" s="30">
        <v>78.040802194195848</v>
      </c>
      <c r="E181" s="30">
        <v>76.405205325684946</v>
      </c>
      <c r="F181" s="30">
        <v>79.67639906270675</v>
      </c>
      <c r="I181" s="5"/>
      <c r="J181" s="5"/>
    </row>
    <row r="182" spans="1:10" ht="15" customHeight="1">
      <c r="A182" s="6"/>
      <c r="C182" s="19" t="s">
        <v>167</v>
      </c>
      <c r="D182" s="30">
        <v>79.650713056081898</v>
      </c>
      <c r="E182" s="30">
        <v>78.091366148839072</v>
      </c>
      <c r="F182" s="30">
        <v>81.210059963324724</v>
      </c>
      <c r="I182" s="5"/>
      <c r="J182" s="5"/>
    </row>
    <row r="183" spans="1:10" ht="21" customHeight="1">
      <c r="A183" s="6"/>
      <c r="B183" s="19" t="s">
        <v>168</v>
      </c>
      <c r="C183" s="19" t="s">
        <v>168</v>
      </c>
      <c r="D183" s="30">
        <v>79.70521905688301</v>
      </c>
      <c r="E183" s="30">
        <v>78.1134496797427</v>
      </c>
      <c r="F183" s="30">
        <v>81.296988434023319</v>
      </c>
      <c r="I183" s="5"/>
      <c r="J183" s="5"/>
    </row>
    <row r="184" spans="1:10" ht="15.75" customHeight="1">
      <c r="A184" s="6"/>
      <c r="C184" s="134" t="s">
        <v>234</v>
      </c>
      <c r="D184" s="30">
        <v>78.762685603605945</v>
      </c>
      <c r="E184" s="30">
        <v>77.187131729429012</v>
      </c>
      <c r="F184" s="30">
        <v>80.338239477782878</v>
      </c>
      <c r="I184" s="5"/>
      <c r="J184" s="5"/>
    </row>
    <row r="185" spans="1:10" ht="15" customHeight="1">
      <c r="I185" s="5"/>
      <c r="J185" s="5"/>
    </row>
    <row r="186" spans="1:10" ht="16.5" customHeight="1">
      <c r="A186" s="6" t="s">
        <v>123</v>
      </c>
      <c r="C186" s="19" t="s">
        <v>17</v>
      </c>
      <c r="D186" s="30">
        <v>75.401720459043389</v>
      </c>
      <c r="E186" s="30">
        <v>74.706894178360699</v>
      </c>
      <c r="F186" s="30">
        <v>76.09654673972608</v>
      </c>
      <c r="I186" s="5"/>
      <c r="J186" s="5"/>
    </row>
    <row r="187" spans="1:10" ht="15" customHeight="1">
      <c r="A187" s="6"/>
      <c r="C187" s="19" t="s">
        <v>18</v>
      </c>
      <c r="D187" s="30">
        <v>75.44601642156141</v>
      </c>
      <c r="E187" s="30">
        <v>74.758115777253636</v>
      </c>
      <c r="F187" s="30">
        <v>76.133917065869184</v>
      </c>
      <c r="I187" s="5"/>
      <c r="J187" s="5"/>
    </row>
    <row r="188" spans="1:10" ht="14.25" customHeight="1">
      <c r="A188" s="6"/>
      <c r="B188" s="19" t="s">
        <v>19</v>
      </c>
      <c r="C188" s="19" t="s">
        <v>19</v>
      </c>
      <c r="D188" s="30">
        <v>75.292874607923252</v>
      </c>
      <c r="E188" s="30">
        <v>74.568367687577165</v>
      </c>
      <c r="F188" s="30">
        <v>76.01738152826934</v>
      </c>
      <c r="I188" s="5"/>
      <c r="J188" s="5"/>
    </row>
    <row r="189" spans="1:10" ht="15" customHeight="1">
      <c r="A189" s="6"/>
      <c r="C189" s="19" t="s">
        <v>20</v>
      </c>
      <c r="D189" s="30">
        <v>75.890946524306543</v>
      </c>
      <c r="E189" s="30">
        <v>75.17315051451726</v>
      </c>
      <c r="F189" s="30">
        <v>76.608742534095825</v>
      </c>
      <c r="I189" s="5"/>
      <c r="J189" s="5"/>
    </row>
    <row r="190" spans="1:10" ht="15" customHeight="1">
      <c r="A190" s="6"/>
      <c r="C190" s="19" t="s">
        <v>21</v>
      </c>
      <c r="D190" s="30">
        <v>76.591553022020662</v>
      </c>
      <c r="E190" s="30">
        <v>75.893990221988403</v>
      </c>
      <c r="F190" s="30">
        <v>77.289115822052921</v>
      </c>
      <c r="I190" s="5"/>
      <c r="J190" s="5"/>
    </row>
    <row r="191" spans="1:10" ht="21" customHeight="1">
      <c r="A191" s="6"/>
      <c r="C191" s="19" t="s">
        <v>22</v>
      </c>
      <c r="D191" s="30">
        <v>76.742078642652871</v>
      </c>
      <c r="E191" s="30">
        <v>76.060367744080281</v>
      </c>
      <c r="F191" s="30">
        <v>77.42378954122546</v>
      </c>
      <c r="I191" s="5"/>
      <c r="J191" s="5"/>
    </row>
    <row r="192" spans="1:10" ht="15" customHeight="1">
      <c r="A192" s="6"/>
      <c r="B192" s="19" t="s">
        <v>23</v>
      </c>
      <c r="C192" s="19" t="s">
        <v>23</v>
      </c>
      <c r="D192" s="30">
        <v>77.321634937468374</v>
      </c>
      <c r="E192" s="30">
        <v>76.659680411209251</v>
      </c>
      <c r="F192" s="30">
        <v>77.983589463727498</v>
      </c>
      <c r="I192" s="5"/>
      <c r="J192" s="5"/>
    </row>
    <row r="193" spans="1:11" ht="15" customHeight="1">
      <c r="A193" s="6"/>
      <c r="C193" s="19" t="s">
        <v>24</v>
      </c>
      <c r="D193" s="30">
        <v>77.380041690929389</v>
      </c>
      <c r="E193" s="30">
        <v>76.702143608270262</v>
      </c>
      <c r="F193" s="30">
        <v>78.057939773588515</v>
      </c>
      <c r="I193" s="5"/>
      <c r="J193" s="5"/>
    </row>
    <row r="194" spans="1:11" ht="15" customHeight="1">
      <c r="A194" s="6"/>
      <c r="C194" s="19" t="s">
        <v>140</v>
      </c>
      <c r="D194" s="30">
        <v>77.775842214539821</v>
      </c>
      <c r="E194" s="30">
        <v>77.099682321811542</v>
      </c>
      <c r="F194" s="30">
        <v>78.4520021072681</v>
      </c>
      <c r="I194" s="5"/>
      <c r="J194" s="5"/>
    </row>
    <row r="195" spans="1:11" ht="15" customHeight="1">
      <c r="A195" s="6"/>
      <c r="C195" s="19" t="s">
        <v>167</v>
      </c>
      <c r="D195" s="30">
        <v>78.115189030173539</v>
      </c>
      <c r="E195" s="30">
        <v>77.442580960972435</v>
      </c>
      <c r="F195" s="30">
        <v>78.787797099374643</v>
      </c>
      <c r="I195" s="5"/>
      <c r="J195" s="5"/>
    </row>
    <row r="196" spans="1:11" ht="18.75" customHeight="1">
      <c r="B196" s="134" t="s">
        <v>168</v>
      </c>
      <c r="C196" s="19" t="s">
        <v>168</v>
      </c>
      <c r="D196" s="29">
        <v>78.72401046602333</v>
      </c>
      <c r="E196" s="29">
        <v>78.068882966312529</v>
      </c>
      <c r="F196" s="29">
        <v>79.379137965734131</v>
      </c>
      <c r="I196" s="5"/>
      <c r="J196" s="5"/>
      <c r="K196" s="19"/>
    </row>
    <row r="197" spans="1:11" ht="15" customHeight="1">
      <c r="C197" s="134" t="s">
        <v>234</v>
      </c>
      <c r="D197" s="29">
        <v>79.294419990379907</v>
      </c>
      <c r="E197" s="29">
        <v>78.667037352348359</v>
      </c>
      <c r="F197" s="29">
        <v>79.921802628411456</v>
      </c>
      <c r="I197" s="5"/>
      <c r="J197" s="5"/>
      <c r="K197" s="19"/>
    </row>
    <row r="198" spans="1:11">
      <c r="I198" s="5"/>
      <c r="J198" s="5"/>
      <c r="K198" s="19"/>
    </row>
    <row r="199" spans="1:11">
      <c r="A199" s="63" t="s">
        <v>227</v>
      </c>
      <c r="I199" s="5"/>
      <c r="J199" s="5"/>
      <c r="K199" s="19"/>
    </row>
    <row r="200" spans="1:11">
      <c r="I200" s="5"/>
      <c r="J200" s="5"/>
      <c r="K200" s="19"/>
    </row>
    <row r="201" spans="1:11">
      <c r="I201" s="5"/>
      <c r="J201" s="5"/>
      <c r="K201" s="19"/>
    </row>
    <row r="202" spans="1:11">
      <c r="I202" s="5"/>
      <c r="J202" s="5"/>
      <c r="K202" s="19"/>
    </row>
    <row r="203" spans="1:11">
      <c r="I203" s="5"/>
      <c r="J203" s="5"/>
      <c r="K203" s="19"/>
    </row>
    <row r="204" spans="1:11">
      <c r="I204" s="5"/>
      <c r="J204" s="5"/>
      <c r="K204" s="19"/>
    </row>
    <row r="205" spans="1:11">
      <c r="I205" s="5"/>
      <c r="J205" s="5"/>
      <c r="K205" s="19"/>
    </row>
    <row r="206" spans="1:11">
      <c r="I206" s="5"/>
      <c r="J206" s="5"/>
      <c r="K206" s="19"/>
    </row>
    <row r="207" spans="1:11">
      <c r="I207" s="5"/>
      <c r="J207" s="5"/>
      <c r="K207" s="19"/>
    </row>
    <row r="208" spans="1:11">
      <c r="I208" s="5"/>
      <c r="J208" s="5"/>
      <c r="K208" s="19"/>
    </row>
    <row r="209" spans="9:11">
      <c r="I209" s="5"/>
      <c r="J209" s="5"/>
      <c r="K209" s="19"/>
    </row>
    <row r="210" spans="9:11">
      <c r="I210" s="5"/>
      <c r="J210" s="5"/>
      <c r="K210" s="19"/>
    </row>
    <row r="211" spans="9:11">
      <c r="I211" s="5"/>
      <c r="J211" s="5"/>
      <c r="K211" s="19"/>
    </row>
    <row r="212" spans="9:11">
      <c r="I212" s="5"/>
      <c r="J212" s="5"/>
      <c r="K212" s="19"/>
    </row>
    <row r="213" spans="9:11">
      <c r="I213" s="5"/>
      <c r="J213" s="5"/>
      <c r="K213" s="19"/>
    </row>
    <row r="214" spans="9:11">
      <c r="I214" s="5"/>
      <c r="J214" s="5"/>
      <c r="K214" s="19"/>
    </row>
    <row r="215" spans="9:11">
      <c r="I215" s="5"/>
      <c r="J215" s="5"/>
      <c r="K215" s="19"/>
    </row>
    <row r="216" spans="9:11">
      <c r="I216" s="5"/>
      <c r="J216" s="5"/>
      <c r="K216" s="19"/>
    </row>
    <row r="217" spans="9:11">
      <c r="I217" s="5"/>
      <c r="J217" s="5"/>
      <c r="K217" s="19"/>
    </row>
    <row r="218" spans="9:11">
      <c r="I218" s="5"/>
      <c r="J218" s="5"/>
      <c r="K218" s="19"/>
    </row>
    <row r="219" spans="9:11">
      <c r="I219" s="5"/>
      <c r="J219" s="5"/>
      <c r="K219" s="19"/>
    </row>
    <row r="220" spans="9:11">
      <c r="I220" s="5"/>
      <c r="J220" s="5"/>
      <c r="K220" s="19"/>
    </row>
    <row r="221" spans="9:11">
      <c r="I221" s="5"/>
      <c r="J221" s="5"/>
      <c r="K221" s="19"/>
    </row>
    <row r="222" spans="9:11">
      <c r="I222" s="5"/>
      <c r="J222" s="5"/>
      <c r="K222" s="19"/>
    </row>
    <row r="223" spans="9:11">
      <c r="I223" s="5"/>
      <c r="J223" s="5"/>
      <c r="K223" s="19"/>
    </row>
    <row r="224" spans="9:11">
      <c r="I224" s="5"/>
      <c r="J224" s="5"/>
      <c r="K224" s="19"/>
    </row>
    <row r="225" spans="9:11">
      <c r="I225" s="5"/>
      <c r="J225" s="5"/>
      <c r="K225" s="19"/>
    </row>
    <row r="226" spans="9:11">
      <c r="I226" s="5"/>
      <c r="J226" s="5"/>
      <c r="K226" s="19"/>
    </row>
    <row r="227" spans="9:11">
      <c r="I227" s="5"/>
      <c r="J227" s="5"/>
      <c r="K227" s="19"/>
    </row>
    <row r="228" spans="9:11">
      <c r="K228" s="19"/>
    </row>
    <row r="229" spans="9:11">
      <c r="K229" s="19"/>
    </row>
    <row r="230" spans="9:11">
      <c r="K230" s="19"/>
    </row>
    <row r="231" spans="9:11">
      <c r="K231" s="19"/>
    </row>
    <row r="232" spans="9:11">
      <c r="K232" s="19"/>
    </row>
    <row r="233" spans="9:11">
      <c r="K233" s="19"/>
    </row>
    <row r="234" spans="9:11">
      <c r="K234" s="19"/>
    </row>
    <row r="235" spans="9:11">
      <c r="K235" s="19"/>
    </row>
    <row r="236" spans="9:11">
      <c r="K236" s="19"/>
    </row>
    <row r="237" spans="9:11">
      <c r="K237" s="19"/>
    </row>
    <row r="238" spans="9:11">
      <c r="K238" s="19"/>
    </row>
    <row r="239" spans="9:11">
      <c r="K239" s="19"/>
    </row>
    <row r="240" spans="9:11">
      <c r="K240" s="19"/>
    </row>
    <row r="241" spans="11:11">
      <c r="K241" s="19"/>
    </row>
    <row r="242" spans="11:11">
      <c r="K242" s="19"/>
    </row>
    <row r="243" spans="11:11">
      <c r="K243" s="19"/>
    </row>
    <row r="244" spans="11:11">
      <c r="K244" s="19"/>
    </row>
    <row r="245" spans="11:11">
      <c r="K245" s="19"/>
    </row>
    <row r="246" spans="11:11">
      <c r="K246" s="19"/>
    </row>
    <row r="247" spans="11:11">
      <c r="K247" s="19"/>
    </row>
    <row r="248" spans="11:11">
      <c r="K248" s="19"/>
    </row>
    <row r="249" spans="11:11">
      <c r="K249" s="19"/>
    </row>
    <row r="250" spans="11:11">
      <c r="K250" s="19"/>
    </row>
    <row r="251" spans="11:11">
      <c r="K251" s="19"/>
    </row>
    <row r="252" spans="11:11">
      <c r="K252" s="19"/>
    </row>
    <row r="253" spans="11:11">
      <c r="K253" s="19"/>
    </row>
    <row r="254" spans="11:11">
      <c r="K254" s="19"/>
    </row>
    <row r="255" spans="11:11">
      <c r="K255" s="19"/>
    </row>
    <row r="256" spans="11:11">
      <c r="K256" s="19"/>
    </row>
    <row r="257" spans="11:11">
      <c r="K257" s="19"/>
    </row>
    <row r="258" spans="11:11">
      <c r="K258" s="19"/>
    </row>
    <row r="259" spans="11:11">
      <c r="K259" s="19"/>
    </row>
    <row r="260" spans="11:11">
      <c r="K260" s="19"/>
    </row>
    <row r="261" spans="11:11">
      <c r="K261" s="19"/>
    </row>
    <row r="262" spans="11:11">
      <c r="K262" s="19"/>
    </row>
    <row r="263" spans="11:11">
      <c r="K263" s="19"/>
    </row>
    <row r="264" spans="11:11">
      <c r="K264" s="19"/>
    </row>
    <row r="265" spans="11:11">
      <c r="K265" s="19"/>
    </row>
    <row r="266" spans="11:11">
      <c r="K266" s="19"/>
    </row>
    <row r="267" spans="11:11">
      <c r="K267" s="19"/>
    </row>
    <row r="268" spans="11:11">
      <c r="K268" s="19"/>
    </row>
    <row r="269" spans="11:11">
      <c r="K269" s="19"/>
    </row>
    <row r="270" spans="11:11">
      <c r="K270" s="19"/>
    </row>
    <row r="271" spans="11:11">
      <c r="K271" s="19"/>
    </row>
    <row r="272" spans="11:11">
      <c r="K272" s="19"/>
    </row>
    <row r="273" spans="11:11">
      <c r="K273" s="19"/>
    </row>
    <row r="274" spans="11:11">
      <c r="K274" s="19"/>
    </row>
    <row r="275" spans="11:11">
      <c r="K275" s="19"/>
    </row>
    <row r="276" spans="11:11">
      <c r="K276" s="19"/>
    </row>
    <row r="277" spans="11:11">
      <c r="K277" s="19"/>
    </row>
    <row r="278" spans="11:11">
      <c r="K278" s="19"/>
    </row>
    <row r="279" spans="11:11">
      <c r="K279" s="19"/>
    </row>
    <row r="280" spans="11:11">
      <c r="K280" s="19"/>
    </row>
    <row r="281" spans="11:11">
      <c r="K281" s="19"/>
    </row>
    <row r="282" spans="11:11">
      <c r="K282" s="19"/>
    </row>
    <row r="283" spans="11:11">
      <c r="K283" s="19"/>
    </row>
    <row r="284" spans="11:11">
      <c r="K284" s="19"/>
    </row>
    <row r="285" spans="11:11">
      <c r="K285" s="19"/>
    </row>
    <row r="286" spans="11:11">
      <c r="K286" s="19"/>
    </row>
    <row r="287" spans="11:11">
      <c r="K287" s="19"/>
    </row>
    <row r="288" spans="11:11">
      <c r="K288" s="19"/>
    </row>
    <row r="289" spans="11:11">
      <c r="K289" s="19"/>
    </row>
    <row r="290" spans="11:11">
      <c r="K290" s="19"/>
    </row>
    <row r="291" spans="11:11">
      <c r="K291" s="19"/>
    </row>
    <row r="292" spans="11:11">
      <c r="K292" s="19"/>
    </row>
    <row r="293" spans="11:11">
      <c r="K293" s="19"/>
    </row>
    <row r="294" spans="11:11">
      <c r="K294" s="19"/>
    </row>
    <row r="295" spans="11:11">
      <c r="K295" s="19"/>
    </row>
    <row r="296" spans="11:11">
      <c r="K296" s="19"/>
    </row>
    <row r="297" spans="11:11">
      <c r="K297" s="19"/>
    </row>
    <row r="298" spans="11:11">
      <c r="K298" s="19"/>
    </row>
    <row r="299" spans="11:11">
      <c r="K299" s="19"/>
    </row>
    <row r="300" spans="11:11">
      <c r="K300" s="19"/>
    </row>
    <row r="301" spans="11:11">
      <c r="K301" s="19"/>
    </row>
    <row r="302" spans="11:11">
      <c r="K302" s="19"/>
    </row>
    <row r="303" spans="11:11">
      <c r="K303" s="19"/>
    </row>
    <row r="304" spans="11:11">
      <c r="K304" s="19"/>
    </row>
    <row r="305" spans="11:11">
      <c r="K305" s="19"/>
    </row>
    <row r="306" spans="11:11">
      <c r="K306" s="19"/>
    </row>
    <row r="307" spans="11:11">
      <c r="K307" s="19"/>
    </row>
    <row r="308" spans="11:11">
      <c r="K308" s="19"/>
    </row>
    <row r="309" spans="11:11">
      <c r="K309" s="19"/>
    </row>
    <row r="310" spans="11:11">
      <c r="K310" s="19"/>
    </row>
    <row r="311" spans="11:11">
      <c r="K311" s="19"/>
    </row>
    <row r="312" spans="11:11">
      <c r="K312" s="19"/>
    </row>
    <row r="313" spans="11:11">
      <c r="K313" s="19"/>
    </row>
    <row r="314" spans="11:11">
      <c r="K314" s="19"/>
    </row>
    <row r="315" spans="11:11">
      <c r="K315" s="19"/>
    </row>
    <row r="316" spans="11:11">
      <c r="K316" s="19"/>
    </row>
    <row r="317" spans="11:11">
      <c r="K317" s="19"/>
    </row>
    <row r="318" spans="11:11">
      <c r="K318" s="19"/>
    </row>
    <row r="319" spans="11:11">
      <c r="K319" s="19"/>
    </row>
    <row r="320" spans="11:11">
      <c r="K320" s="19"/>
    </row>
    <row r="321" spans="11:11">
      <c r="K321" s="19"/>
    </row>
    <row r="322" spans="11:11">
      <c r="K322" s="19"/>
    </row>
    <row r="323" spans="11:11">
      <c r="K323" s="19"/>
    </row>
    <row r="324" spans="11:11">
      <c r="K324" s="19"/>
    </row>
    <row r="325" spans="11:11">
      <c r="K325" s="19"/>
    </row>
    <row r="326" spans="11:11">
      <c r="K326" s="19"/>
    </row>
    <row r="327" spans="11:11">
      <c r="K327" s="19"/>
    </row>
    <row r="328" spans="11:11">
      <c r="K328" s="19"/>
    </row>
    <row r="329" spans="11:11">
      <c r="K329" s="19"/>
    </row>
    <row r="330" spans="11:11">
      <c r="K330" s="19"/>
    </row>
    <row r="331" spans="11:11">
      <c r="K331" s="19"/>
    </row>
    <row r="332" spans="11:11">
      <c r="K332" s="19"/>
    </row>
    <row r="333" spans="11:11">
      <c r="K333" s="19"/>
    </row>
    <row r="334" spans="11:11">
      <c r="K334" s="19"/>
    </row>
    <row r="335" spans="11:11">
      <c r="K335" s="19"/>
    </row>
    <row r="336" spans="11:11">
      <c r="K336" s="19"/>
    </row>
    <row r="337" spans="11:11">
      <c r="K337" s="19"/>
    </row>
    <row r="338" spans="11:11">
      <c r="K338" s="19"/>
    </row>
    <row r="339" spans="11:11">
      <c r="K339" s="19"/>
    </row>
  </sheetData>
  <mergeCells count="2">
    <mergeCell ref="H3:J3"/>
    <mergeCell ref="A1:K1"/>
  </mergeCells>
  <phoneticPr fontId="0" type="noConversion"/>
  <hyperlinks>
    <hyperlink ref="H3" location="Contents!A1" display="Back to contents page "/>
  </hyperlinks>
  <pageMargins left="0.2" right="0.2" top="0.28999999999999998" bottom="0.39" header="0.22" footer="0.19"/>
  <pageSetup paperSize="9" scale="34" orientation="landscape" r:id="rId1"/>
  <headerFooter alignWithMargins="0">
    <oddFooter>&amp;R&amp;9&amp;D  &amp;F  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592"/>
  <sheetViews>
    <sheetView zoomScaleNormal="100" zoomScaleSheetLayoutView="75" workbookViewId="0">
      <pane ySplit="3" topLeftCell="A4" activePane="bottomLeft" state="frozen"/>
      <selection pane="bottomLeft" sqref="A1:K1"/>
    </sheetView>
  </sheetViews>
  <sheetFormatPr defaultColWidth="9.109375" defaultRowHeight="13.2"/>
  <cols>
    <col min="1" max="1" width="22.109375" style="28" customWidth="1"/>
    <col min="2" max="2" width="9.5546875" style="19" bestFit="1" customWidth="1"/>
    <col min="3" max="3" width="11" style="19" customWidth="1"/>
    <col min="4" max="4" width="6.6640625" style="22" customWidth="1"/>
    <col min="5" max="5" width="9" style="22" customWidth="1"/>
    <col min="6" max="6" width="7.88671875" style="22" customWidth="1"/>
    <col min="7" max="16384" width="9.109375" style="6"/>
  </cols>
  <sheetData>
    <row r="1" spans="1:11" ht="18" customHeight="1">
      <c r="A1" s="213" t="s">
        <v>324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>
      <c r="A2" s="21"/>
    </row>
    <row r="3" spans="1:11" s="8" customFormat="1" ht="26.4">
      <c r="A3" s="23" t="s">
        <v>137</v>
      </c>
      <c r="B3" s="24"/>
      <c r="C3" s="25" t="s">
        <v>138</v>
      </c>
      <c r="D3" s="26" t="s">
        <v>136</v>
      </c>
      <c r="E3" s="26" t="s">
        <v>143</v>
      </c>
      <c r="F3" s="26" t="s">
        <v>144</v>
      </c>
      <c r="H3" s="212" t="s">
        <v>133</v>
      </c>
      <c r="I3" s="212"/>
      <c r="J3" s="212"/>
    </row>
    <row r="4" spans="1:11" ht="24" customHeight="1">
      <c r="A4" s="36" t="s">
        <v>126</v>
      </c>
      <c r="B4" s="37"/>
      <c r="C4" s="37" t="s">
        <v>17</v>
      </c>
      <c r="D4" s="30">
        <v>77.562943751806415</v>
      </c>
      <c r="E4" s="30">
        <v>77.363570174034422</v>
      </c>
      <c r="F4" s="30">
        <v>77.762317329578408</v>
      </c>
    </row>
    <row r="5" spans="1:11" ht="15" customHeight="1">
      <c r="A5" s="36"/>
      <c r="C5" s="37" t="s">
        <v>18</v>
      </c>
      <c r="D5" s="30">
        <v>77.608759542213591</v>
      </c>
      <c r="E5" s="30">
        <v>77.409560557698597</v>
      </c>
      <c r="F5" s="30">
        <v>77.807958526728584</v>
      </c>
    </row>
    <row r="6" spans="1:11" ht="15" customHeight="1">
      <c r="A6" s="36"/>
      <c r="B6" s="19" t="s">
        <v>19</v>
      </c>
      <c r="C6" s="37" t="s">
        <v>19</v>
      </c>
      <c r="D6" s="30">
        <v>77.621481200262863</v>
      </c>
      <c r="E6" s="30">
        <v>77.420463888355968</v>
      </c>
      <c r="F6" s="30">
        <v>77.822498512169759</v>
      </c>
    </row>
    <row r="7" spans="1:11" ht="15" customHeight="1">
      <c r="A7" s="36"/>
      <c r="C7" s="37" t="s">
        <v>20</v>
      </c>
      <c r="D7" s="30">
        <v>77.841379390089543</v>
      </c>
      <c r="E7" s="30">
        <v>77.64303542554039</v>
      </c>
      <c r="F7" s="30">
        <v>78.039723354638696</v>
      </c>
    </row>
    <row r="8" spans="1:11" ht="15" customHeight="1">
      <c r="A8" s="39"/>
      <c r="C8" s="37" t="s">
        <v>21</v>
      </c>
      <c r="D8" s="30">
        <v>78.141450287289402</v>
      </c>
      <c r="E8" s="30">
        <v>77.943200251238295</v>
      </c>
      <c r="F8" s="30">
        <v>78.339700323340509</v>
      </c>
    </row>
    <row r="9" spans="1:11" ht="24" customHeight="1">
      <c r="A9" s="39"/>
      <c r="C9" s="37" t="s">
        <v>22</v>
      </c>
      <c r="D9" s="30">
        <v>78.438216620872595</v>
      </c>
      <c r="E9" s="30">
        <v>78.241356243433003</v>
      </c>
      <c r="F9" s="30">
        <v>78.635076998312186</v>
      </c>
    </row>
    <row r="10" spans="1:11" ht="15" customHeight="1">
      <c r="A10" s="39"/>
      <c r="B10" s="19" t="s">
        <v>23</v>
      </c>
      <c r="C10" s="37" t="s">
        <v>23</v>
      </c>
      <c r="D10" s="30">
        <v>78.547741107914305</v>
      </c>
      <c r="E10" s="30">
        <v>78.351007069140664</v>
      </c>
      <c r="F10" s="30">
        <v>78.744475146687947</v>
      </c>
    </row>
    <row r="11" spans="1:11" ht="15" customHeight="1">
      <c r="A11" s="39"/>
      <c r="C11" s="37" t="s">
        <v>24</v>
      </c>
      <c r="D11" s="30">
        <v>78.854174139316754</v>
      </c>
      <c r="E11" s="30">
        <v>78.657676199683095</v>
      </c>
      <c r="F11" s="30">
        <v>79.050672078950413</v>
      </c>
    </row>
    <row r="12" spans="1:11" ht="15" customHeight="1">
      <c r="A12" s="39"/>
      <c r="C12" s="37" t="s">
        <v>140</v>
      </c>
      <c r="D12" s="30">
        <v>79.184899664154571</v>
      </c>
      <c r="E12" s="30">
        <v>78.99010584204035</v>
      </c>
      <c r="F12" s="30">
        <v>79.379693486268792</v>
      </c>
    </row>
    <row r="13" spans="1:11" ht="15" customHeight="1">
      <c r="A13" s="39"/>
      <c r="C13" s="37" t="s">
        <v>167</v>
      </c>
      <c r="D13" s="30">
        <v>79.682035651073861</v>
      </c>
      <c r="E13" s="30">
        <v>79.488215138519067</v>
      </c>
      <c r="F13" s="30">
        <v>79.875856163628654</v>
      </c>
    </row>
    <row r="14" spans="1:11" ht="23.25" customHeight="1">
      <c r="A14" s="39"/>
      <c r="B14" s="37" t="s">
        <v>168</v>
      </c>
      <c r="C14" s="37" t="s">
        <v>168</v>
      </c>
      <c r="D14" s="30">
        <v>79.814322811645582</v>
      </c>
      <c r="E14" s="30">
        <v>79.624804362590254</v>
      </c>
      <c r="F14" s="30">
        <v>80.003841260700909</v>
      </c>
    </row>
    <row r="15" spans="1:11" ht="23.25" customHeight="1">
      <c r="A15" s="39"/>
      <c r="B15" s="37"/>
      <c r="C15" s="134" t="s">
        <v>234</v>
      </c>
      <c r="D15" s="30">
        <v>79.955408188011802</v>
      </c>
      <c r="E15" s="30">
        <v>79.768677495305965</v>
      </c>
      <c r="F15" s="30">
        <v>80.142138880717638</v>
      </c>
    </row>
    <row r="16" spans="1:11" ht="13.5" customHeight="1">
      <c r="A16" s="39"/>
      <c r="B16" s="37"/>
      <c r="C16" s="37"/>
      <c r="D16" s="38"/>
      <c r="E16" s="38"/>
      <c r="F16" s="38"/>
    </row>
    <row r="17" spans="1:6" ht="16.5" customHeight="1">
      <c r="A17" s="39" t="s">
        <v>127</v>
      </c>
      <c r="B17" s="37"/>
      <c r="C17" s="37" t="s">
        <v>17</v>
      </c>
      <c r="D17" s="30">
        <v>77.978908738627624</v>
      </c>
      <c r="E17" s="30">
        <v>77.72570414960839</v>
      </c>
      <c r="F17" s="30">
        <v>78.232113327646857</v>
      </c>
    </row>
    <row r="18" spans="1:6" ht="15" customHeight="1">
      <c r="A18" s="39"/>
      <c r="C18" s="37" t="s">
        <v>18</v>
      </c>
      <c r="D18" s="30">
        <v>77.921759194402895</v>
      </c>
      <c r="E18" s="30">
        <v>77.669541853486791</v>
      </c>
      <c r="F18" s="30">
        <v>78.173976535318999</v>
      </c>
    </row>
    <row r="19" spans="1:6" ht="15" customHeight="1">
      <c r="A19" s="39"/>
      <c r="B19" s="19" t="s">
        <v>19</v>
      </c>
      <c r="C19" s="37" t="s">
        <v>19</v>
      </c>
      <c r="D19" s="30">
        <v>78.010158039923894</v>
      </c>
      <c r="E19" s="30">
        <v>77.758467807876812</v>
      </c>
      <c r="F19" s="30">
        <v>78.261848271970976</v>
      </c>
    </row>
    <row r="20" spans="1:6" ht="15" customHeight="1">
      <c r="A20" s="39"/>
      <c r="C20" s="37" t="s">
        <v>20</v>
      </c>
      <c r="D20" s="30">
        <v>78.319562647641789</v>
      </c>
      <c r="E20" s="30">
        <v>78.069022407534121</v>
      </c>
      <c r="F20" s="30">
        <v>78.570102887749456</v>
      </c>
    </row>
    <row r="21" spans="1:6" ht="15" customHeight="1">
      <c r="A21" s="39"/>
      <c r="C21" s="37" t="s">
        <v>21</v>
      </c>
      <c r="D21" s="30">
        <v>78.725526157549439</v>
      </c>
      <c r="E21" s="30">
        <v>78.479518415511293</v>
      </c>
      <c r="F21" s="30">
        <v>78.971533899587584</v>
      </c>
    </row>
    <row r="22" spans="1:6" ht="20.25" customHeight="1">
      <c r="A22" s="39"/>
      <c r="C22" s="37" t="s">
        <v>22</v>
      </c>
      <c r="D22" s="30">
        <v>78.911695707087503</v>
      </c>
      <c r="E22" s="30">
        <v>78.665572484672012</v>
      </c>
      <c r="F22" s="30">
        <v>79.157818929502994</v>
      </c>
    </row>
    <row r="23" spans="1:6" ht="15" customHeight="1">
      <c r="A23" s="39"/>
      <c r="B23" s="19" t="s">
        <v>23</v>
      </c>
      <c r="C23" s="37" t="s">
        <v>23</v>
      </c>
      <c r="D23" s="30">
        <v>78.980152072796912</v>
      </c>
      <c r="E23" s="30">
        <v>78.735608321144326</v>
      </c>
      <c r="F23" s="30">
        <v>79.224695824449498</v>
      </c>
    </row>
    <row r="24" spans="1:6" ht="15" customHeight="1">
      <c r="A24" s="39"/>
      <c r="C24" s="37" t="s">
        <v>24</v>
      </c>
      <c r="D24" s="30">
        <v>79.208678214742477</v>
      </c>
      <c r="E24" s="30">
        <v>78.96828773238407</v>
      </c>
      <c r="F24" s="30">
        <v>79.449068697100884</v>
      </c>
    </row>
    <row r="25" spans="1:6" ht="15" customHeight="1">
      <c r="A25" s="39"/>
      <c r="C25" s="37" t="s">
        <v>140</v>
      </c>
      <c r="D25" s="30">
        <v>79.47002988902446</v>
      </c>
      <c r="E25" s="30">
        <v>79.23147238110937</v>
      </c>
      <c r="F25" s="30">
        <v>79.708587396939549</v>
      </c>
    </row>
    <row r="26" spans="1:6" ht="15" customHeight="1">
      <c r="A26" s="39"/>
      <c r="C26" s="37" t="s">
        <v>167</v>
      </c>
      <c r="D26" s="30">
        <v>79.738116202405024</v>
      </c>
      <c r="E26" s="30">
        <v>79.499772521924257</v>
      </c>
      <c r="F26" s="30">
        <v>79.976459882885791</v>
      </c>
    </row>
    <row r="27" spans="1:6" ht="21" customHeight="1">
      <c r="A27" s="39"/>
      <c r="B27" s="37" t="s">
        <v>168</v>
      </c>
      <c r="C27" s="37" t="s">
        <v>168</v>
      </c>
      <c r="D27" s="30">
        <v>79.804789301534939</v>
      </c>
      <c r="E27" s="30">
        <v>79.568167608711278</v>
      </c>
      <c r="F27" s="30">
        <v>80.0414109943586</v>
      </c>
    </row>
    <row r="28" spans="1:6" ht="21" customHeight="1">
      <c r="A28" s="39"/>
      <c r="B28" s="37"/>
      <c r="C28" s="134" t="s">
        <v>234</v>
      </c>
      <c r="D28" s="30">
        <v>80.02785147053136</v>
      </c>
      <c r="E28" s="30">
        <v>79.793920628449214</v>
      </c>
      <c r="F28" s="30">
        <v>80.261782312613505</v>
      </c>
    </row>
    <row r="29" spans="1:6" ht="15" customHeight="1">
      <c r="A29" s="39"/>
      <c r="B29" s="37"/>
      <c r="C29" s="37"/>
      <c r="D29" s="38"/>
      <c r="E29" s="38"/>
      <c r="F29" s="38"/>
    </row>
    <row r="30" spans="1:6" ht="15" customHeight="1">
      <c r="A30" s="39" t="s">
        <v>122</v>
      </c>
      <c r="B30" s="37"/>
      <c r="C30" s="37" t="s">
        <v>17</v>
      </c>
      <c r="D30" s="30">
        <v>78.222914539428217</v>
      </c>
      <c r="E30" s="30">
        <v>77.880513286792024</v>
      </c>
      <c r="F30" s="30">
        <v>78.565315792064411</v>
      </c>
    </row>
    <row r="31" spans="1:6" ht="17.25" customHeight="1">
      <c r="A31" s="39"/>
      <c r="C31" s="37" t="s">
        <v>18</v>
      </c>
      <c r="D31" s="30">
        <v>78.532811940374586</v>
      </c>
      <c r="E31" s="30">
        <v>78.20113350686367</v>
      </c>
      <c r="F31" s="30">
        <v>78.864490373885502</v>
      </c>
    </row>
    <row r="32" spans="1:6" ht="15" customHeight="1">
      <c r="A32" s="39"/>
      <c r="B32" s="19" t="s">
        <v>19</v>
      </c>
      <c r="C32" s="37" t="s">
        <v>19</v>
      </c>
      <c r="D32" s="30">
        <v>79.03012867963632</v>
      </c>
      <c r="E32" s="30">
        <v>78.718997394523853</v>
      </c>
      <c r="F32" s="30">
        <v>79.341259964748787</v>
      </c>
    </row>
    <row r="33" spans="1:6" ht="15" customHeight="1">
      <c r="A33" s="39"/>
      <c r="C33" s="37" t="s">
        <v>20</v>
      </c>
      <c r="D33" s="30">
        <v>78.930840691159062</v>
      </c>
      <c r="E33" s="30">
        <v>78.6050853939538</v>
      </c>
      <c r="F33" s="30">
        <v>79.256595988364325</v>
      </c>
    </row>
    <row r="34" spans="1:6" s="8" customFormat="1" ht="15" customHeight="1">
      <c r="A34" s="39"/>
      <c r="B34" s="19"/>
      <c r="C34" s="37" t="s">
        <v>21</v>
      </c>
      <c r="D34" s="30">
        <v>79.179746599770837</v>
      </c>
      <c r="E34" s="30">
        <v>78.849557331378449</v>
      </c>
      <c r="F34" s="30">
        <v>79.509935868163225</v>
      </c>
    </row>
    <row r="35" spans="1:6" ht="24" customHeight="1">
      <c r="A35" s="36"/>
      <c r="C35" s="37" t="s">
        <v>22</v>
      </c>
      <c r="D35" s="30">
        <v>79.16760538005633</v>
      </c>
      <c r="E35" s="30">
        <v>78.825587556261979</v>
      </c>
      <c r="F35" s="30">
        <v>79.50962320385068</v>
      </c>
    </row>
    <row r="36" spans="1:6" ht="15" customHeight="1">
      <c r="A36" s="36"/>
      <c r="B36" s="19" t="s">
        <v>23</v>
      </c>
      <c r="C36" s="37" t="s">
        <v>23</v>
      </c>
      <c r="D36" s="30">
        <v>79.44353786542672</v>
      </c>
      <c r="E36" s="30">
        <v>79.107965172280089</v>
      </c>
      <c r="F36" s="30">
        <v>79.77911055857335</v>
      </c>
    </row>
    <row r="37" spans="1:6" ht="15" customHeight="1">
      <c r="A37" s="36"/>
      <c r="C37" s="37" t="s">
        <v>24</v>
      </c>
      <c r="D37" s="30">
        <v>79.587515470347469</v>
      </c>
      <c r="E37" s="30">
        <v>79.251701057750452</v>
      </c>
      <c r="F37" s="30">
        <v>79.923329882944486</v>
      </c>
    </row>
    <row r="38" spans="1:6" ht="15" customHeight="1">
      <c r="A38" s="36"/>
      <c r="C38" s="37" t="s">
        <v>140</v>
      </c>
      <c r="D38" s="30">
        <v>80.050103421002291</v>
      </c>
      <c r="E38" s="30">
        <v>79.723815009752059</v>
      </c>
      <c r="F38" s="30">
        <v>80.376391832252523</v>
      </c>
    </row>
    <row r="39" spans="1:6" ht="15" customHeight="1">
      <c r="A39" s="36"/>
      <c r="C39" s="37" t="s">
        <v>167</v>
      </c>
      <c r="D39" s="30">
        <v>80.399258255897507</v>
      </c>
      <c r="E39" s="30">
        <v>80.074632436864576</v>
      </c>
      <c r="F39" s="30">
        <v>80.723884074930439</v>
      </c>
    </row>
    <row r="40" spans="1:6" ht="24" customHeight="1">
      <c r="A40" s="36"/>
      <c r="B40" s="37" t="s">
        <v>168</v>
      </c>
      <c r="C40" s="37" t="s">
        <v>168</v>
      </c>
      <c r="D40" s="30">
        <v>80.715998059278419</v>
      </c>
      <c r="E40" s="30">
        <v>80.400513326436567</v>
      </c>
      <c r="F40" s="30">
        <v>81.031482792120272</v>
      </c>
    </row>
    <row r="41" spans="1:6" ht="24" customHeight="1">
      <c r="A41" s="36"/>
      <c r="B41" s="37"/>
      <c r="C41" s="134" t="s">
        <v>234</v>
      </c>
      <c r="D41" s="30">
        <v>80.549503149175607</v>
      </c>
      <c r="E41" s="30">
        <v>80.227372037842159</v>
      </c>
      <c r="F41" s="30">
        <v>80.871634260509055</v>
      </c>
    </row>
    <row r="42" spans="1:6" ht="15" customHeight="1">
      <c r="A42" s="36"/>
      <c r="B42" s="37"/>
      <c r="C42" s="37"/>
      <c r="D42" s="38"/>
      <c r="E42" s="38"/>
      <c r="F42" s="38"/>
    </row>
    <row r="43" spans="1:6" ht="15" customHeight="1">
      <c r="A43" s="36" t="s">
        <v>26</v>
      </c>
      <c r="B43" s="37"/>
      <c r="C43" s="37" t="s">
        <v>17</v>
      </c>
      <c r="D43" s="30">
        <v>78.801333609130367</v>
      </c>
      <c r="E43" s="30">
        <v>78.710431920296529</v>
      </c>
      <c r="F43" s="30">
        <v>78.892235297964206</v>
      </c>
    </row>
    <row r="44" spans="1:6" ht="15" customHeight="1">
      <c r="A44" s="36"/>
      <c r="C44" s="37" t="s">
        <v>18</v>
      </c>
      <c r="D44" s="30">
        <v>78.841498415839794</v>
      </c>
      <c r="E44" s="30">
        <v>78.751044640932633</v>
      </c>
      <c r="F44" s="30">
        <v>78.931952190746955</v>
      </c>
    </row>
    <row r="45" spans="1:6" ht="15" customHeight="1">
      <c r="A45" s="36"/>
      <c r="B45" s="19" t="s">
        <v>19</v>
      </c>
      <c r="C45" s="37" t="s">
        <v>19</v>
      </c>
      <c r="D45" s="30">
        <v>78.987733198825183</v>
      </c>
      <c r="E45" s="30">
        <v>78.898342367967402</v>
      </c>
      <c r="F45" s="30">
        <v>79.077124029682963</v>
      </c>
    </row>
    <row r="46" spans="1:6" ht="15" customHeight="1">
      <c r="A46" s="36"/>
      <c r="C46" s="37" t="s">
        <v>20</v>
      </c>
      <c r="D46" s="30">
        <v>79.18909812570439</v>
      </c>
      <c r="E46" s="30">
        <v>79.099743803381827</v>
      </c>
      <c r="F46" s="30">
        <v>79.278452448026954</v>
      </c>
    </row>
    <row r="47" spans="1:6" ht="15" customHeight="1">
      <c r="A47" s="36"/>
      <c r="C47" s="37" t="s">
        <v>21</v>
      </c>
      <c r="D47" s="30">
        <v>79.535780995547555</v>
      </c>
      <c r="E47" s="30">
        <v>79.446818405291154</v>
      </c>
      <c r="F47" s="30">
        <v>79.624743585803955</v>
      </c>
    </row>
    <row r="48" spans="1:6" ht="24" customHeight="1">
      <c r="A48" s="36"/>
      <c r="C48" s="37" t="s">
        <v>22</v>
      </c>
      <c r="D48" s="30">
        <v>79.716714091877094</v>
      </c>
      <c r="E48" s="30">
        <v>79.6277453704907</v>
      </c>
      <c r="F48" s="30">
        <v>79.805682813263488</v>
      </c>
    </row>
    <row r="49" spans="1:6" ht="15" customHeight="1">
      <c r="A49" s="36"/>
      <c r="B49" s="19" t="s">
        <v>23</v>
      </c>
      <c r="C49" s="37" t="s">
        <v>23</v>
      </c>
      <c r="D49" s="30">
        <v>79.892936759285931</v>
      </c>
      <c r="E49" s="30">
        <v>79.804902555863592</v>
      </c>
      <c r="F49" s="30">
        <v>79.98097096270827</v>
      </c>
    </row>
    <row r="50" spans="1:6" ht="15" customHeight="1">
      <c r="A50" s="36"/>
      <c r="C50" s="37" t="s">
        <v>24</v>
      </c>
      <c r="D50" s="30">
        <v>80.125312377844708</v>
      </c>
      <c r="E50" s="30">
        <v>80.037781696019323</v>
      </c>
      <c r="F50" s="30">
        <v>80.212843059670092</v>
      </c>
    </row>
    <row r="51" spans="1:6" ht="15" customHeight="1">
      <c r="A51" s="36"/>
      <c r="C51" s="37" t="s">
        <v>140</v>
      </c>
      <c r="D51" s="30">
        <v>80.406034349239306</v>
      </c>
      <c r="E51" s="30">
        <v>80.31915208344914</v>
      </c>
      <c r="F51" s="30">
        <v>80.492916615029472</v>
      </c>
    </row>
    <row r="52" spans="1:6" ht="15" customHeight="1">
      <c r="A52" s="36"/>
      <c r="C52" s="37" t="s">
        <v>167</v>
      </c>
      <c r="D52" s="30">
        <v>80.725187897096689</v>
      </c>
      <c r="E52" s="30">
        <v>80.638522678000101</v>
      </c>
      <c r="F52" s="30">
        <v>80.811853116193276</v>
      </c>
    </row>
    <row r="53" spans="1:6" ht="21" customHeight="1">
      <c r="A53" s="36"/>
      <c r="B53" s="37" t="s">
        <v>168</v>
      </c>
      <c r="C53" s="37" t="s">
        <v>168</v>
      </c>
      <c r="D53" s="30">
        <v>80.831149113552243</v>
      </c>
      <c r="E53" s="30">
        <v>80.745660969546236</v>
      </c>
      <c r="F53" s="30">
        <v>80.91663725755825</v>
      </c>
    </row>
    <row r="54" spans="1:6" ht="21" customHeight="1">
      <c r="A54" s="36"/>
      <c r="B54" s="37"/>
      <c r="C54" s="134" t="s">
        <v>234</v>
      </c>
      <c r="D54" s="30">
        <v>80.96573740463667</v>
      </c>
      <c r="E54" s="30">
        <v>80.881055062113475</v>
      </c>
      <c r="F54" s="30">
        <v>81.050419747159864</v>
      </c>
    </row>
    <row r="55" spans="1:6" ht="15" customHeight="1">
      <c r="A55" s="36"/>
      <c r="B55" s="37"/>
      <c r="C55" s="37"/>
      <c r="D55" s="38"/>
      <c r="E55" s="38"/>
      <c r="F55" s="38"/>
    </row>
    <row r="56" spans="1:6" ht="15" customHeight="1">
      <c r="A56" s="36" t="s">
        <v>124</v>
      </c>
      <c r="B56" s="37"/>
      <c r="C56" s="37" t="s">
        <v>17</v>
      </c>
      <c r="D56" s="30">
        <v>78.834034238416294</v>
      </c>
      <c r="E56" s="30">
        <v>78.452219373205011</v>
      </c>
      <c r="F56" s="30">
        <v>79.215849103627576</v>
      </c>
    </row>
    <row r="57" spans="1:6" ht="16.5" customHeight="1">
      <c r="A57" s="36"/>
      <c r="C57" s="37" t="s">
        <v>18</v>
      </c>
      <c r="D57" s="30">
        <v>78.808959400184747</v>
      </c>
      <c r="E57" s="30">
        <v>78.426159166274147</v>
      </c>
      <c r="F57" s="30">
        <v>79.191759634095348</v>
      </c>
    </row>
    <row r="58" spans="1:6" ht="15" customHeight="1">
      <c r="A58" s="36"/>
      <c r="B58" s="19" t="s">
        <v>19</v>
      </c>
      <c r="C58" s="37" t="s">
        <v>19</v>
      </c>
      <c r="D58" s="30">
        <v>79.201423529954965</v>
      </c>
      <c r="E58" s="30">
        <v>78.840114028028424</v>
      </c>
      <c r="F58" s="30">
        <v>79.562733031881507</v>
      </c>
    </row>
    <row r="59" spans="1:6" ht="15" customHeight="1">
      <c r="A59" s="36"/>
      <c r="C59" s="37" t="s">
        <v>20</v>
      </c>
      <c r="D59" s="30">
        <v>79.393544977908718</v>
      </c>
      <c r="E59" s="30">
        <v>79.029265133215503</v>
      </c>
      <c r="F59" s="30">
        <v>79.757824822601933</v>
      </c>
    </row>
    <row r="60" spans="1:6" ht="15" customHeight="1">
      <c r="A60" s="36"/>
      <c r="C60" s="37" t="s">
        <v>21</v>
      </c>
      <c r="D60" s="30">
        <v>79.697278897475243</v>
      </c>
      <c r="E60" s="30">
        <v>79.339270219148347</v>
      </c>
      <c r="F60" s="30">
        <v>80.05528757580214</v>
      </c>
    </row>
    <row r="61" spans="1:6" ht="19.5" customHeight="1">
      <c r="A61" s="36"/>
      <c r="C61" s="37" t="s">
        <v>22</v>
      </c>
      <c r="D61" s="30">
        <v>79.901056025532313</v>
      </c>
      <c r="E61" s="30">
        <v>79.546413013729648</v>
      </c>
      <c r="F61" s="30">
        <v>80.255699037334978</v>
      </c>
    </row>
    <row r="62" spans="1:6" ht="15" customHeight="1">
      <c r="A62" s="36"/>
      <c r="B62" s="19" t="s">
        <v>23</v>
      </c>
      <c r="C62" s="37" t="s">
        <v>23</v>
      </c>
      <c r="D62" s="30">
        <v>80.193522319104417</v>
      </c>
      <c r="E62" s="30">
        <v>79.848848362229731</v>
      </c>
      <c r="F62" s="30">
        <v>80.538196275979104</v>
      </c>
    </row>
    <row r="63" spans="1:6" ht="15" customHeight="1">
      <c r="A63" s="36"/>
      <c r="C63" s="37" t="s">
        <v>24</v>
      </c>
      <c r="D63" s="30">
        <v>80.549561326420658</v>
      </c>
      <c r="E63" s="30">
        <v>80.205560704361829</v>
      </c>
      <c r="F63" s="30">
        <v>80.893561948479487</v>
      </c>
    </row>
    <row r="64" spans="1:6" ht="15" customHeight="1">
      <c r="A64" s="36"/>
      <c r="C64" s="37" t="s">
        <v>140</v>
      </c>
      <c r="D64" s="30">
        <v>80.808997496692626</v>
      </c>
      <c r="E64" s="30">
        <v>80.456636231834537</v>
      </c>
      <c r="F64" s="30">
        <v>81.161358761550716</v>
      </c>
    </row>
    <row r="65" spans="1:6" s="8" customFormat="1" ht="15" customHeight="1">
      <c r="A65" s="39"/>
      <c r="B65" s="19"/>
      <c r="C65" s="37" t="s">
        <v>167</v>
      </c>
      <c r="D65" s="30">
        <v>80.987897702847192</v>
      </c>
      <c r="E65" s="30">
        <v>80.624813337163403</v>
      </c>
      <c r="F65" s="30">
        <v>81.350982068530982</v>
      </c>
    </row>
    <row r="66" spans="1:6" ht="24" customHeight="1">
      <c r="A66" s="36"/>
      <c r="B66" s="37" t="s">
        <v>168</v>
      </c>
      <c r="C66" s="37" t="s">
        <v>168</v>
      </c>
      <c r="D66" s="30">
        <v>80.978280339281625</v>
      </c>
      <c r="E66" s="30">
        <v>80.614024294523489</v>
      </c>
      <c r="F66" s="30">
        <v>81.342536384039761</v>
      </c>
    </row>
    <row r="67" spans="1:6" ht="24" customHeight="1">
      <c r="A67" s="36"/>
      <c r="B67" s="37"/>
      <c r="C67" s="134" t="s">
        <v>234</v>
      </c>
      <c r="D67" s="30">
        <v>80.988702860504446</v>
      </c>
      <c r="E67" s="30">
        <v>80.63004955242836</v>
      </c>
      <c r="F67" s="30">
        <v>81.347356168580532</v>
      </c>
    </row>
    <row r="68" spans="1:6" ht="15" customHeight="1">
      <c r="A68" s="36"/>
      <c r="B68" s="37"/>
      <c r="C68" s="37"/>
      <c r="D68" s="38"/>
      <c r="E68" s="38"/>
      <c r="F68" s="38"/>
    </row>
    <row r="69" spans="1:6" ht="15" customHeight="1">
      <c r="A69" s="36" t="s">
        <v>102</v>
      </c>
      <c r="B69" s="37"/>
      <c r="C69" s="37" t="s">
        <v>17</v>
      </c>
      <c r="D69" s="30">
        <v>79.161526988777794</v>
      </c>
      <c r="E69" s="30">
        <v>78.774328219213956</v>
      </c>
      <c r="F69" s="30">
        <v>79.548725758341632</v>
      </c>
    </row>
    <row r="70" spans="1:6" ht="15" customHeight="1">
      <c r="A70" s="36"/>
      <c r="C70" s="37" t="s">
        <v>18</v>
      </c>
      <c r="D70" s="30">
        <v>79.460976354275132</v>
      </c>
      <c r="E70" s="30">
        <v>79.08536327456693</v>
      </c>
      <c r="F70" s="30">
        <v>79.836589433983335</v>
      </c>
    </row>
    <row r="71" spans="1:6" ht="15" customHeight="1">
      <c r="A71" s="36"/>
      <c r="B71" s="19" t="s">
        <v>19</v>
      </c>
      <c r="C71" s="37" t="s">
        <v>19</v>
      </c>
      <c r="D71" s="30">
        <v>79.805260161655255</v>
      </c>
      <c r="E71" s="30">
        <v>79.441733973824626</v>
      </c>
      <c r="F71" s="30">
        <v>80.168786349485885</v>
      </c>
    </row>
    <row r="72" spans="1:6" ht="17.25" customHeight="1">
      <c r="A72" s="36"/>
      <c r="C72" s="37" t="s">
        <v>20</v>
      </c>
      <c r="D72" s="30">
        <v>80.377033122770385</v>
      </c>
      <c r="E72" s="30">
        <v>80.022358292731155</v>
      </c>
      <c r="F72" s="30">
        <v>80.731707952809614</v>
      </c>
    </row>
    <row r="73" spans="1:6" ht="15" customHeight="1">
      <c r="A73" s="36"/>
      <c r="C73" s="37" t="s">
        <v>21</v>
      </c>
      <c r="D73" s="30">
        <v>80.560272393192037</v>
      </c>
      <c r="E73" s="30">
        <v>80.198872553139907</v>
      </c>
      <c r="F73" s="30">
        <v>80.921672233244166</v>
      </c>
    </row>
    <row r="74" spans="1:6" ht="21" customHeight="1">
      <c r="A74" s="36"/>
      <c r="C74" s="37" t="s">
        <v>22</v>
      </c>
      <c r="D74" s="30">
        <v>80.444444992521753</v>
      </c>
      <c r="E74" s="30">
        <v>80.076705649965362</v>
      </c>
      <c r="F74" s="30">
        <v>80.812184335078143</v>
      </c>
    </row>
    <row r="75" spans="1:6" ht="15" customHeight="1">
      <c r="A75" s="36"/>
      <c r="B75" s="19" t="s">
        <v>23</v>
      </c>
      <c r="C75" s="37" t="s">
        <v>23</v>
      </c>
      <c r="D75" s="30">
        <v>80.618621767277844</v>
      </c>
      <c r="E75" s="30">
        <v>80.26036702910524</v>
      </c>
      <c r="F75" s="30">
        <v>80.976876505450448</v>
      </c>
    </row>
    <row r="76" spans="1:6" ht="15" customHeight="1">
      <c r="A76" s="36"/>
      <c r="C76" s="37" t="s">
        <v>24</v>
      </c>
      <c r="D76" s="30">
        <v>81.030364787772186</v>
      </c>
      <c r="E76" s="30">
        <v>80.676806027640211</v>
      </c>
      <c r="F76" s="30">
        <v>81.383923547904161</v>
      </c>
    </row>
    <row r="77" spans="1:6" ht="15" customHeight="1">
      <c r="A77" s="36"/>
      <c r="C77" s="37" t="s">
        <v>140</v>
      </c>
      <c r="D77" s="30">
        <v>81.406671034410621</v>
      </c>
      <c r="E77" s="30">
        <v>81.055138630992261</v>
      </c>
      <c r="F77" s="30">
        <v>81.758203437828982</v>
      </c>
    </row>
    <row r="78" spans="1:6" ht="15" customHeight="1">
      <c r="A78" s="36"/>
      <c r="C78" s="37" t="s">
        <v>167</v>
      </c>
      <c r="D78" s="30">
        <v>81.547022242366452</v>
      </c>
      <c r="E78" s="30">
        <v>81.192967896293055</v>
      </c>
      <c r="F78" s="30">
        <v>81.90107658843985</v>
      </c>
    </row>
    <row r="79" spans="1:6" ht="24" customHeight="1">
      <c r="A79" s="36"/>
      <c r="B79" s="37" t="s">
        <v>168</v>
      </c>
      <c r="C79" s="37" t="s">
        <v>168</v>
      </c>
      <c r="D79" s="30">
        <v>81.691365779921668</v>
      </c>
      <c r="E79" s="30">
        <v>81.336249379933477</v>
      </c>
      <c r="F79" s="30">
        <v>82.046482179909859</v>
      </c>
    </row>
    <row r="80" spans="1:6" ht="24" customHeight="1">
      <c r="A80" s="36"/>
      <c r="B80" s="37"/>
      <c r="C80" s="134" t="s">
        <v>234</v>
      </c>
      <c r="D80" s="30">
        <v>81.99976498789708</v>
      </c>
      <c r="E80" s="30">
        <v>81.64546592902218</v>
      </c>
      <c r="F80" s="30">
        <v>82.354064046771981</v>
      </c>
    </row>
    <row r="81" spans="1:6" ht="15" customHeight="1">
      <c r="A81" s="36"/>
      <c r="B81" s="37"/>
      <c r="C81" s="37"/>
      <c r="D81" s="38"/>
      <c r="E81" s="38"/>
      <c r="F81" s="38"/>
    </row>
    <row r="82" spans="1:6" ht="15" customHeight="1">
      <c r="A82" s="36" t="s">
        <v>128</v>
      </c>
      <c r="B82" s="37"/>
      <c r="C82" s="37" t="s">
        <v>17</v>
      </c>
      <c r="D82" s="30">
        <v>79.311930435862408</v>
      </c>
      <c r="E82" s="30">
        <v>79.079749412217978</v>
      </c>
      <c r="F82" s="30">
        <v>79.544111459506837</v>
      </c>
    </row>
    <row r="83" spans="1:6" ht="15" customHeight="1">
      <c r="A83" s="36"/>
      <c r="C83" s="37" t="s">
        <v>18</v>
      </c>
      <c r="D83" s="30">
        <v>79.483184187569023</v>
      </c>
      <c r="E83" s="30">
        <v>79.253394615154008</v>
      </c>
      <c r="F83" s="30">
        <v>79.712973759984038</v>
      </c>
    </row>
    <row r="84" spans="1:6" ht="15" customHeight="1">
      <c r="A84" s="36"/>
      <c r="B84" s="19" t="s">
        <v>19</v>
      </c>
      <c r="C84" s="37" t="s">
        <v>19</v>
      </c>
      <c r="D84" s="30">
        <v>79.731114037375363</v>
      </c>
      <c r="E84" s="30">
        <v>79.504735579425869</v>
      </c>
      <c r="F84" s="30">
        <v>79.957492495324857</v>
      </c>
    </row>
    <row r="85" spans="1:6" ht="15" customHeight="1">
      <c r="A85" s="36"/>
      <c r="C85" s="37" t="s">
        <v>20</v>
      </c>
      <c r="D85" s="30">
        <v>79.94179443888865</v>
      </c>
      <c r="E85" s="30">
        <v>79.715334506322208</v>
      </c>
      <c r="F85" s="30">
        <v>80.168254371455092</v>
      </c>
    </row>
    <row r="86" spans="1:6" ht="15" customHeight="1">
      <c r="A86" s="36"/>
      <c r="C86" s="37" t="s">
        <v>21</v>
      </c>
      <c r="D86" s="30">
        <v>80.332193311852578</v>
      </c>
      <c r="E86" s="30">
        <v>80.106636836805762</v>
      </c>
      <c r="F86" s="30">
        <v>80.557749786899393</v>
      </c>
    </row>
    <row r="87" spans="1:6" ht="26.25" customHeight="1">
      <c r="A87" s="36"/>
      <c r="C87" s="37" t="s">
        <v>22</v>
      </c>
      <c r="D87" s="30">
        <v>80.40385330567625</v>
      </c>
      <c r="E87" s="30">
        <v>80.177533381201371</v>
      </c>
      <c r="F87" s="30">
        <v>80.630173230151129</v>
      </c>
    </row>
    <row r="88" spans="1:6" ht="14.25" customHeight="1">
      <c r="A88" s="36"/>
      <c r="B88" s="19" t="s">
        <v>23</v>
      </c>
      <c r="C88" s="37" t="s">
        <v>23</v>
      </c>
      <c r="D88" s="30">
        <v>80.762624157891707</v>
      </c>
      <c r="E88" s="30">
        <v>80.539612360657117</v>
      </c>
      <c r="F88" s="30">
        <v>80.985635955126298</v>
      </c>
    </row>
    <row r="89" spans="1:6" ht="15" customHeight="1">
      <c r="A89" s="36"/>
      <c r="C89" s="37" t="s">
        <v>24</v>
      </c>
      <c r="D89" s="30">
        <v>80.941249857425419</v>
      </c>
      <c r="E89" s="30">
        <v>80.72028391136358</v>
      </c>
      <c r="F89" s="30">
        <v>81.162215803487257</v>
      </c>
    </row>
    <row r="90" spans="1:6" ht="15" customHeight="1">
      <c r="A90" s="36"/>
      <c r="C90" s="37" t="s">
        <v>140</v>
      </c>
      <c r="D90" s="30">
        <v>81.168890961837874</v>
      </c>
      <c r="E90" s="30">
        <v>80.949494281447016</v>
      </c>
      <c r="F90" s="30">
        <v>81.388287642228732</v>
      </c>
    </row>
    <row r="91" spans="1:6" ht="15" customHeight="1">
      <c r="A91" s="36"/>
      <c r="C91" s="37" t="s">
        <v>167</v>
      </c>
      <c r="D91" s="30">
        <v>81.31228270659463</v>
      </c>
      <c r="E91" s="30">
        <v>81.094012628254703</v>
      </c>
      <c r="F91" s="30">
        <v>81.530552784934557</v>
      </c>
    </row>
    <row r="92" spans="1:6" ht="20.25" customHeight="1">
      <c r="A92" s="36"/>
      <c r="B92" s="37" t="s">
        <v>168</v>
      </c>
      <c r="C92" s="37" t="s">
        <v>168</v>
      </c>
      <c r="D92" s="30">
        <v>81.412321978114335</v>
      </c>
      <c r="E92" s="30">
        <v>81.198144368249416</v>
      </c>
      <c r="F92" s="30">
        <v>81.626499587979254</v>
      </c>
    </row>
    <row r="93" spans="1:6" ht="20.25" customHeight="1">
      <c r="A93" s="36"/>
      <c r="B93" s="37"/>
      <c r="C93" s="134" t="s">
        <v>234</v>
      </c>
      <c r="D93" s="30">
        <v>81.553210053243575</v>
      </c>
      <c r="E93" s="30">
        <v>81.340975575904238</v>
      </c>
      <c r="F93" s="30">
        <v>81.765444530582911</v>
      </c>
    </row>
    <row r="94" spans="1:6" ht="15" customHeight="1">
      <c r="A94" s="36"/>
      <c r="B94" s="37"/>
      <c r="C94" s="37"/>
      <c r="D94" s="38"/>
      <c r="E94" s="38"/>
      <c r="F94" s="38"/>
    </row>
    <row r="95" spans="1:6" ht="15" customHeight="1">
      <c r="A95" s="36" t="s">
        <v>131</v>
      </c>
      <c r="B95" s="37"/>
      <c r="C95" s="37" t="s">
        <v>17</v>
      </c>
      <c r="D95" s="30">
        <v>79.410799398640236</v>
      </c>
      <c r="E95" s="30">
        <v>79.089577516669337</v>
      </c>
      <c r="F95" s="30">
        <v>79.732021280611136</v>
      </c>
    </row>
    <row r="96" spans="1:6" ht="15" customHeight="1">
      <c r="A96" s="36"/>
      <c r="C96" s="37" t="s">
        <v>18</v>
      </c>
      <c r="D96" s="30">
        <v>79.162176631974617</v>
      </c>
      <c r="E96" s="30">
        <v>78.833690249398686</v>
      </c>
      <c r="F96" s="30">
        <v>79.490663014550549</v>
      </c>
    </row>
    <row r="97" spans="1:6" s="8" customFormat="1" ht="15" customHeight="1">
      <c r="A97" s="39"/>
      <c r="B97" s="19" t="s">
        <v>19</v>
      </c>
      <c r="C97" s="37" t="s">
        <v>19</v>
      </c>
      <c r="D97" s="30">
        <v>79.322841523157976</v>
      </c>
      <c r="E97" s="30">
        <v>79.000730482921298</v>
      </c>
      <c r="F97" s="30">
        <v>79.644952563394654</v>
      </c>
    </row>
    <row r="98" spans="1:6" ht="15" customHeight="1">
      <c r="A98" s="36"/>
      <c r="C98" s="37" t="s">
        <v>20</v>
      </c>
      <c r="D98" s="30">
        <v>79.444542181637189</v>
      </c>
      <c r="E98" s="30">
        <v>79.118933886708305</v>
      </c>
      <c r="F98" s="30">
        <v>79.770150476566073</v>
      </c>
    </row>
    <row r="99" spans="1:6" ht="15" customHeight="1">
      <c r="A99" s="36"/>
      <c r="C99" s="37" t="s">
        <v>21</v>
      </c>
      <c r="D99" s="30">
        <v>80.059773834113102</v>
      </c>
      <c r="E99" s="30">
        <v>79.737502774045709</v>
      </c>
      <c r="F99" s="30">
        <v>80.382044894180495</v>
      </c>
    </row>
    <row r="100" spans="1:6" ht="21.75" customHeight="1">
      <c r="A100" s="36"/>
      <c r="C100" s="37" t="s">
        <v>22</v>
      </c>
      <c r="D100" s="30">
        <v>80.357213375034547</v>
      </c>
      <c r="E100" s="30">
        <v>80.03216259646635</v>
      </c>
      <c r="F100" s="30">
        <v>80.682264153602745</v>
      </c>
    </row>
    <row r="101" spans="1:6" ht="15" customHeight="1">
      <c r="A101" s="36"/>
      <c r="B101" s="19" t="s">
        <v>23</v>
      </c>
      <c r="C101" s="37" t="s">
        <v>23</v>
      </c>
      <c r="D101" s="30">
        <v>80.628273955974521</v>
      </c>
      <c r="E101" s="30">
        <v>80.312413320472373</v>
      </c>
      <c r="F101" s="30">
        <v>80.944134591476669</v>
      </c>
    </row>
    <row r="102" spans="1:6" ht="15" customHeight="1">
      <c r="A102" s="36"/>
      <c r="C102" s="37" t="s">
        <v>24</v>
      </c>
      <c r="D102" s="30">
        <v>80.619741677418475</v>
      </c>
      <c r="E102" s="30">
        <v>80.296714859407686</v>
      </c>
      <c r="F102" s="30">
        <v>80.942768495429263</v>
      </c>
    </row>
    <row r="103" spans="1:6" ht="15" customHeight="1">
      <c r="A103" s="36"/>
      <c r="C103" s="37" t="s">
        <v>140</v>
      </c>
      <c r="D103" s="30">
        <v>80.643560552525614</v>
      </c>
      <c r="E103" s="30">
        <v>80.320156090362502</v>
      </c>
      <c r="F103" s="30">
        <v>80.966965014688725</v>
      </c>
    </row>
    <row r="104" spans="1:6" ht="15" customHeight="1">
      <c r="A104" s="36"/>
      <c r="C104" s="37" t="s">
        <v>167</v>
      </c>
      <c r="D104" s="30">
        <v>80.923393357272587</v>
      </c>
      <c r="E104" s="30">
        <v>80.591451989196344</v>
      </c>
      <c r="F104" s="30">
        <v>81.255334725348831</v>
      </c>
    </row>
    <row r="105" spans="1:6" ht="23.25" customHeight="1">
      <c r="A105" s="36"/>
      <c r="B105" s="37" t="s">
        <v>168</v>
      </c>
      <c r="C105" s="37" t="s">
        <v>168</v>
      </c>
      <c r="D105" s="30">
        <v>81.09759101585496</v>
      </c>
      <c r="E105" s="30">
        <v>80.775597320739436</v>
      </c>
      <c r="F105" s="30">
        <v>81.419584710970483</v>
      </c>
    </row>
    <row r="106" spans="1:6" ht="23.25" customHeight="1">
      <c r="A106" s="36"/>
      <c r="B106" s="37"/>
      <c r="C106" s="134" t="s">
        <v>234</v>
      </c>
      <c r="D106" s="30">
        <v>81.376924255471252</v>
      </c>
      <c r="E106" s="30">
        <v>81.059865740613105</v>
      </c>
      <c r="F106" s="30">
        <v>81.693982770329399</v>
      </c>
    </row>
    <row r="107" spans="1:6" ht="15" customHeight="1">
      <c r="A107" s="36"/>
      <c r="B107" s="37"/>
      <c r="C107" s="37"/>
      <c r="D107" s="38"/>
      <c r="E107" s="38"/>
      <c r="F107" s="38"/>
    </row>
    <row r="108" spans="1:6" ht="15" customHeight="1">
      <c r="A108" s="36" t="s">
        <v>100</v>
      </c>
      <c r="B108" s="37"/>
      <c r="C108" s="37" t="s">
        <v>17</v>
      </c>
      <c r="D108" s="30">
        <v>79.505704697180107</v>
      </c>
      <c r="E108" s="30">
        <v>79.170291400384997</v>
      </c>
      <c r="F108" s="30">
        <v>79.841117993975217</v>
      </c>
    </row>
    <row r="109" spans="1:6" ht="14.25" customHeight="1">
      <c r="A109" s="36"/>
      <c r="C109" s="37" t="s">
        <v>18</v>
      </c>
      <c r="D109" s="30">
        <v>79.354070992721603</v>
      </c>
      <c r="E109" s="30">
        <v>79.019879147267389</v>
      </c>
      <c r="F109" s="30">
        <v>79.688262838175817</v>
      </c>
    </row>
    <row r="110" spans="1:6" ht="15" customHeight="1">
      <c r="A110" s="36"/>
      <c r="B110" s="19" t="s">
        <v>19</v>
      </c>
      <c r="C110" s="37" t="s">
        <v>19</v>
      </c>
      <c r="D110" s="30">
        <v>79.417911621315923</v>
      </c>
      <c r="E110" s="30">
        <v>79.07838135699798</v>
      </c>
      <c r="F110" s="30">
        <v>79.757441885633867</v>
      </c>
    </row>
    <row r="111" spans="1:6" ht="15" customHeight="1">
      <c r="A111" s="36"/>
      <c r="C111" s="37" t="s">
        <v>20</v>
      </c>
      <c r="D111" s="30">
        <v>79.566814700508118</v>
      </c>
      <c r="E111" s="30">
        <v>79.227288524612632</v>
      </c>
      <c r="F111" s="30">
        <v>79.906340876403604</v>
      </c>
    </row>
    <row r="112" spans="1:6" ht="15" customHeight="1">
      <c r="A112" s="36"/>
      <c r="C112" s="37" t="s">
        <v>21</v>
      </c>
      <c r="D112" s="30">
        <v>79.914756178337299</v>
      </c>
      <c r="E112" s="30">
        <v>79.570595362922163</v>
      </c>
      <c r="F112" s="30">
        <v>80.258916993752436</v>
      </c>
    </row>
    <row r="113" spans="1:6" ht="24.75" customHeight="1">
      <c r="A113" s="36"/>
      <c r="C113" s="37" t="s">
        <v>22</v>
      </c>
      <c r="D113" s="30">
        <v>80.148209057886305</v>
      </c>
      <c r="E113" s="30">
        <v>79.805486669293089</v>
      </c>
      <c r="F113" s="30">
        <v>80.490931446479522</v>
      </c>
    </row>
    <row r="114" spans="1:6" ht="14.25" customHeight="1">
      <c r="A114" s="36"/>
      <c r="B114" s="19" t="s">
        <v>23</v>
      </c>
      <c r="C114" s="37" t="s">
        <v>23</v>
      </c>
      <c r="D114" s="30">
        <v>80.158987800562016</v>
      </c>
      <c r="E114" s="30">
        <v>79.817417035455207</v>
      </c>
      <c r="F114" s="30">
        <v>80.500558565668825</v>
      </c>
    </row>
    <row r="115" spans="1:6" ht="15" customHeight="1">
      <c r="A115" s="36"/>
      <c r="C115" s="37" t="s">
        <v>24</v>
      </c>
      <c r="D115" s="30">
        <v>80.106079870753888</v>
      </c>
      <c r="E115" s="30">
        <v>79.765049278186112</v>
      </c>
      <c r="F115" s="30">
        <v>80.447110463321664</v>
      </c>
    </row>
    <row r="116" spans="1:6" ht="15" customHeight="1">
      <c r="A116" s="36"/>
      <c r="C116" s="37" t="s">
        <v>140</v>
      </c>
      <c r="D116" s="30">
        <v>80.405574104726952</v>
      </c>
      <c r="E116" s="30">
        <v>80.070260520345087</v>
      </c>
      <c r="F116" s="30">
        <v>80.740887689108817</v>
      </c>
    </row>
    <row r="117" spans="1:6" ht="15" customHeight="1">
      <c r="A117" s="36"/>
      <c r="C117" s="37" t="s">
        <v>167</v>
      </c>
      <c r="D117" s="30">
        <v>80.985778181614904</v>
      </c>
      <c r="E117" s="30">
        <v>80.659666459837624</v>
      </c>
      <c r="F117" s="30">
        <v>81.311889903392185</v>
      </c>
    </row>
    <row r="118" spans="1:6" ht="24" customHeight="1">
      <c r="A118" s="36"/>
      <c r="B118" s="37" t="s">
        <v>168</v>
      </c>
      <c r="C118" s="37" t="s">
        <v>168</v>
      </c>
      <c r="D118" s="30">
        <v>81.14761150629046</v>
      </c>
      <c r="E118" s="30">
        <v>80.819665794241971</v>
      </c>
      <c r="F118" s="30">
        <v>81.475557218338949</v>
      </c>
    </row>
    <row r="119" spans="1:6" ht="24" customHeight="1">
      <c r="A119" s="36"/>
      <c r="B119" s="37"/>
      <c r="C119" s="134" t="s">
        <v>234</v>
      </c>
      <c r="D119" s="30">
        <v>81.202915961836268</v>
      </c>
      <c r="E119" s="30">
        <v>80.880533404748917</v>
      </c>
      <c r="F119" s="30">
        <v>81.52529851892362</v>
      </c>
    </row>
    <row r="120" spans="1:6" ht="14.25" customHeight="1">
      <c r="A120" s="36"/>
      <c r="B120" s="37"/>
      <c r="C120" s="37"/>
      <c r="D120" s="38"/>
      <c r="E120" s="38"/>
      <c r="F120" s="38"/>
    </row>
    <row r="121" spans="1:6" ht="15" customHeight="1">
      <c r="A121" s="36" t="s">
        <v>91</v>
      </c>
      <c r="B121" s="37"/>
      <c r="C121" s="37" t="s">
        <v>17</v>
      </c>
      <c r="D121" s="30">
        <v>79.872584184612862</v>
      </c>
      <c r="E121" s="30">
        <v>79.335584212940788</v>
      </c>
      <c r="F121" s="30">
        <v>80.409584156284936</v>
      </c>
    </row>
    <row r="122" spans="1:6" ht="15" customHeight="1">
      <c r="A122" s="36"/>
      <c r="C122" s="37" t="s">
        <v>18</v>
      </c>
      <c r="D122" s="30">
        <v>79.683310792446619</v>
      </c>
      <c r="E122" s="30">
        <v>79.150502138665715</v>
      </c>
      <c r="F122" s="30">
        <v>80.216119446227523</v>
      </c>
    </row>
    <row r="123" spans="1:6" ht="15" customHeight="1">
      <c r="A123" s="36"/>
      <c r="B123" s="19" t="s">
        <v>19</v>
      </c>
      <c r="C123" s="37" t="s">
        <v>19</v>
      </c>
      <c r="D123" s="30">
        <v>79.52932757266727</v>
      </c>
      <c r="E123" s="30">
        <v>79.001632975987619</v>
      </c>
      <c r="F123" s="30">
        <v>80.057022169346922</v>
      </c>
    </row>
    <row r="124" spans="1:6" ht="15" customHeight="1">
      <c r="A124" s="36"/>
      <c r="C124" s="37" t="s">
        <v>20</v>
      </c>
      <c r="D124" s="30">
        <v>79.795621782880502</v>
      </c>
      <c r="E124" s="30">
        <v>79.296172615951718</v>
      </c>
      <c r="F124" s="30">
        <v>80.295070949809286</v>
      </c>
    </row>
    <row r="125" spans="1:6" ht="15" customHeight="1">
      <c r="A125" s="36"/>
      <c r="C125" s="37" t="s">
        <v>21</v>
      </c>
      <c r="D125" s="30">
        <v>80.32240147464411</v>
      </c>
      <c r="E125" s="30">
        <v>79.849872905901378</v>
      </c>
      <c r="F125" s="30">
        <v>80.794930043386842</v>
      </c>
    </row>
    <row r="126" spans="1:6" ht="23.25" customHeight="1">
      <c r="A126" s="36"/>
      <c r="C126" s="37" t="s">
        <v>22</v>
      </c>
      <c r="D126" s="30">
        <v>80.261403150028826</v>
      </c>
      <c r="E126" s="30">
        <v>79.776840859501604</v>
      </c>
      <c r="F126" s="30">
        <v>80.745965440556049</v>
      </c>
    </row>
    <row r="127" spans="1:6" ht="15" customHeight="1">
      <c r="A127" s="36"/>
      <c r="B127" s="19" t="s">
        <v>23</v>
      </c>
      <c r="C127" s="37" t="s">
        <v>23</v>
      </c>
      <c r="D127" s="30">
        <v>80.547461680762083</v>
      </c>
      <c r="E127" s="30">
        <v>80.047554556188629</v>
      </c>
      <c r="F127" s="30">
        <v>81.047368805335537</v>
      </c>
    </row>
    <row r="128" spans="1:6" s="8" customFormat="1" ht="15" customHeight="1">
      <c r="A128" s="39"/>
      <c r="B128" s="19"/>
      <c r="C128" s="37" t="s">
        <v>24</v>
      </c>
      <c r="D128" s="30">
        <v>80.649399970973846</v>
      </c>
      <c r="E128" s="30">
        <v>80.128856644717331</v>
      </c>
      <c r="F128" s="30">
        <v>81.169943297230361</v>
      </c>
    </row>
    <row r="129" spans="1:6" ht="15" customHeight="1">
      <c r="A129" s="36"/>
      <c r="C129" s="37" t="s">
        <v>140</v>
      </c>
      <c r="D129" s="30">
        <v>81.481473149620555</v>
      </c>
      <c r="E129" s="30">
        <v>80.977172374819844</v>
      </c>
      <c r="F129" s="30">
        <v>81.985773924421267</v>
      </c>
    </row>
    <row r="130" spans="1:6" ht="15" customHeight="1">
      <c r="A130" s="36"/>
      <c r="C130" s="37" t="s">
        <v>167</v>
      </c>
      <c r="D130" s="30">
        <v>81.610679488994549</v>
      </c>
      <c r="E130" s="30">
        <v>81.117248461445072</v>
      </c>
      <c r="F130" s="30">
        <v>82.104110516544026</v>
      </c>
    </row>
    <row r="131" spans="1:6" ht="21.75" customHeight="1">
      <c r="A131" s="36"/>
      <c r="B131" s="37" t="s">
        <v>168</v>
      </c>
      <c r="C131" s="37" t="s">
        <v>168</v>
      </c>
      <c r="D131" s="30">
        <v>81.90684920973878</v>
      </c>
      <c r="E131" s="30">
        <v>81.441566664360735</v>
      </c>
      <c r="F131" s="30">
        <v>82.372131755116826</v>
      </c>
    </row>
    <row r="132" spans="1:6" ht="21.75" customHeight="1">
      <c r="A132" s="36"/>
      <c r="B132" s="37"/>
      <c r="C132" s="134" t="s">
        <v>234</v>
      </c>
      <c r="D132" s="30">
        <v>81.538727591369309</v>
      </c>
      <c r="E132" s="30">
        <v>81.054839785329293</v>
      </c>
      <c r="F132" s="30">
        <v>82.022615397409325</v>
      </c>
    </row>
    <row r="133" spans="1:6" ht="15" customHeight="1">
      <c r="A133" s="36"/>
      <c r="B133" s="37"/>
      <c r="C133" s="37"/>
      <c r="D133" s="38"/>
      <c r="E133" s="38"/>
      <c r="F133" s="38"/>
    </row>
    <row r="134" spans="1:6" ht="15" customHeight="1">
      <c r="A134" s="36" t="s">
        <v>132</v>
      </c>
      <c r="B134" s="37"/>
      <c r="C134" s="37" t="s">
        <v>17</v>
      </c>
      <c r="D134" s="30">
        <v>79.944955647275378</v>
      </c>
      <c r="E134" s="30">
        <v>78.573403416282702</v>
      </c>
      <c r="F134" s="30">
        <v>81.316507878268055</v>
      </c>
    </row>
    <row r="135" spans="1:6" ht="15" customHeight="1">
      <c r="A135" s="36"/>
      <c r="C135" s="37" t="s">
        <v>18</v>
      </c>
      <c r="D135" s="30">
        <v>79.622301639422091</v>
      </c>
      <c r="E135" s="30">
        <v>78.154192662592266</v>
      </c>
      <c r="F135" s="30">
        <v>81.090410616251916</v>
      </c>
    </row>
    <row r="136" spans="1:6" ht="15" customHeight="1">
      <c r="A136" s="36"/>
      <c r="B136" s="19" t="s">
        <v>19</v>
      </c>
      <c r="C136" s="37" t="s">
        <v>19</v>
      </c>
      <c r="D136" s="30">
        <v>79.947028100360384</v>
      </c>
      <c r="E136" s="30">
        <v>78.570601533337552</v>
      </c>
      <c r="F136" s="30">
        <v>81.323454667383217</v>
      </c>
    </row>
    <row r="137" spans="1:6" ht="15" customHeight="1">
      <c r="A137" s="36"/>
      <c r="C137" s="37" t="s">
        <v>20</v>
      </c>
      <c r="D137" s="30">
        <v>79.626464499747541</v>
      </c>
      <c r="E137" s="30">
        <v>78.209491165512134</v>
      </c>
      <c r="F137" s="30">
        <v>81.043437833982949</v>
      </c>
    </row>
    <row r="138" spans="1:6" ht="15" customHeight="1">
      <c r="A138" s="36"/>
      <c r="C138" s="37" t="s">
        <v>21</v>
      </c>
      <c r="D138" s="30">
        <v>80.036530394677769</v>
      </c>
      <c r="E138" s="30">
        <v>78.65162720815367</v>
      </c>
      <c r="F138" s="30">
        <v>81.421433581201867</v>
      </c>
    </row>
    <row r="139" spans="1:6" ht="24.75" customHeight="1">
      <c r="A139" s="36"/>
      <c r="C139" s="37" t="s">
        <v>22</v>
      </c>
      <c r="D139" s="30">
        <v>80.330353563663081</v>
      </c>
      <c r="E139" s="30">
        <v>79.04131448417894</v>
      </c>
      <c r="F139" s="30">
        <v>81.619392643147222</v>
      </c>
    </row>
    <row r="140" spans="1:6" ht="14.25" customHeight="1">
      <c r="A140" s="36"/>
      <c r="B140" s="19" t="s">
        <v>23</v>
      </c>
      <c r="C140" s="37" t="s">
        <v>23</v>
      </c>
      <c r="D140" s="30">
        <v>81.568798236053013</v>
      </c>
      <c r="E140" s="30">
        <v>80.418215401386504</v>
      </c>
      <c r="F140" s="30">
        <v>82.719381070719521</v>
      </c>
    </row>
    <row r="141" spans="1:6" ht="15" customHeight="1">
      <c r="A141" s="36"/>
      <c r="C141" s="37" t="s">
        <v>24</v>
      </c>
      <c r="D141" s="30">
        <v>82.282393030098234</v>
      </c>
      <c r="E141" s="30">
        <v>81.17105994406009</v>
      </c>
      <c r="F141" s="30">
        <v>83.393726116136378</v>
      </c>
    </row>
    <row r="142" spans="1:6" ht="15" customHeight="1">
      <c r="A142" s="36"/>
      <c r="C142" s="37" t="s">
        <v>140</v>
      </c>
      <c r="D142" s="30">
        <v>82.389215436018915</v>
      </c>
      <c r="E142" s="30">
        <v>81.244307202006937</v>
      </c>
      <c r="F142" s="30">
        <v>83.534123670030894</v>
      </c>
    </row>
    <row r="143" spans="1:6" ht="15" customHeight="1">
      <c r="A143" s="36"/>
      <c r="C143" s="37" t="s">
        <v>167</v>
      </c>
      <c r="D143" s="30">
        <v>80.788061906743977</v>
      </c>
      <c r="E143" s="30">
        <v>79.301094655031008</v>
      </c>
      <c r="F143" s="30">
        <v>82.275029158456945</v>
      </c>
    </row>
    <row r="144" spans="1:6" ht="24" customHeight="1">
      <c r="A144" s="36"/>
      <c r="B144" s="37" t="s">
        <v>168</v>
      </c>
      <c r="C144" s="37" t="s">
        <v>168</v>
      </c>
      <c r="D144" s="30">
        <v>80.230527125167939</v>
      </c>
      <c r="E144" s="30">
        <v>78.63616658171307</v>
      </c>
      <c r="F144" s="30">
        <v>81.824887668622807</v>
      </c>
    </row>
    <row r="145" spans="1:6" ht="24" customHeight="1">
      <c r="A145" s="36"/>
      <c r="B145" s="37"/>
      <c r="C145" s="134" t="s">
        <v>234</v>
      </c>
      <c r="D145" s="30">
        <v>80.415601386151664</v>
      </c>
      <c r="E145" s="30">
        <v>78.911173266326628</v>
      </c>
      <c r="F145" s="30">
        <v>81.9200295059767</v>
      </c>
    </row>
    <row r="146" spans="1:6" ht="15.75" customHeight="1">
      <c r="A146" s="36"/>
      <c r="B146" s="37"/>
      <c r="C146" s="37"/>
      <c r="D146" s="38"/>
      <c r="E146" s="38"/>
      <c r="F146" s="38"/>
    </row>
    <row r="147" spans="1:6" ht="15" customHeight="1">
      <c r="A147" s="36" t="s">
        <v>125</v>
      </c>
      <c r="B147" s="37"/>
      <c r="C147" s="37" t="s">
        <v>17</v>
      </c>
      <c r="D147" s="30">
        <v>80.14442320622166</v>
      </c>
      <c r="E147" s="30">
        <v>79.862663020074336</v>
      </c>
      <c r="F147" s="30">
        <v>80.426183392368984</v>
      </c>
    </row>
    <row r="148" spans="1:6" ht="15" customHeight="1">
      <c r="A148" s="36"/>
      <c r="C148" s="37" t="s">
        <v>18</v>
      </c>
      <c r="D148" s="30">
        <v>80.360574036355416</v>
      </c>
      <c r="E148" s="30">
        <v>80.082215685648478</v>
      </c>
      <c r="F148" s="30">
        <v>80.638932387062354</v>
      </c>
    </row>
    <row r="149" spans="1:6" ht="15" customHeight="1">
      <c r="A149" s="36"/>
      <c r="B149" s="19" t="s">
        <v>19</v>
      </c>
      <c r="C149" s="37" t="s">
        <v>19</v>
      </c>
      <c r="D149" s="30">
        <v>80.368409870851707</v>
      </c>
      <c r="E149" s="30">
        <v>80.09714361239088</v>
      </c>
      <c r="F149" s="30">
        <v>80.639676129312534</v>
      </c>
    </row>
    <row r="150" spans="1:6" ht="15" customHeight="1">
      <c r="A150" s="36"/>
      <c r="C150" s="37" t="s">
        <v>20</v>
      </c>
      <c r="D150" s="30">
        <v>80.445322955517554</v>
      </c>
      <c r="E150" s="30">
        <v>80.170138333736048</v>
      </c>
      <c r="F150" s="30">
        <v>80.72050757729906</v>
      </c>
    </row>
    <row r="151" spans="1:6" ht="15.75" customHeight="1">
      <c r="A151" s="36"/>
      <c r="C151" s="37" t="s">
        <v>21</v>
      </c>
      <c r="D151" s="30">
        <v>80.587122948510824</v>
      </c>
      <c r="E151" s="30">
        <v>80.311748125570489</v>
      </c>
      <c r="F151" s="30">
        <v>80.86249777145116</v>
      </c>
    </row>
    <row r="152" spans="1:6" ht="23.25" customHeight="1">
      <c r="A152" s="36"/>
      <c r="C152" s="37" t="s">
        <v>22</v>
      </c>
      <c r="D152" s="30">
        <v>80.76422635352823</v>
      </c>
      <c r="E152" s="30">
        <v>80.490677860377033</v>
      </c>
      <c r="F152" s="30">
        <v>81.037774846679426</v>
      </c>
    </row>
    <row r="153" spans="1:6" ht="15" customHeight="1">
      <c r="A153" s="36"/>
      <c r="B153" s="19" t="s">
        <v>23</v>
      </c>
      <c r="C153" s="37" t="s">
        <v>23</v>
      </c>
      <c r="D153" s="30">
        <v>80.820925623432871</v>
      </c>
      <c r="E153" s="30">
        <v>80.553910623080341</v>
      </c>
      <c r="F153" s="30">
        <v>81.0879406237854</v>
      </c>
    </row>
    <row r="154" spans="1:6" ht="15" customHeight="1">
      <c r="A154" s="36"/>
      <c r="C154" s="37" t="s">
        <v>24</v>
      </c>
      <c r="D154" s="30">
        <v>81.144334180174241</v>
      </c>
      <c r="E154" s="30">
        <v>80.883354313207263</v>
      </c>
      <c r="F154" s="30">
        <v>81.405314047141218</v>
      </c>
    </row>
    <row r="155" spans="1:6" ht="15" customHeight="1">
      <c r="A155" s="36"/>
      <c r="C155" s="37" t="s">
        <v>140</v>
      </c>
      <c r="D155" s="30">
        <v>81.388878019149317</v>
      </c>
      <c r="E155" s="30">
        <v>81.131246662482226</v>
      </c>
      <c r="F155" s="30">
        <v>81.646509375816407</v>
      </c>
    </row>
    <row r="156" spans="1:6" ht="13.5" customHeight="1">
      <c r="A156" s="36"/>
      <c r="C156" s="37" t="s">
        <v>167</v>
      </c>
      <c r="D156" s="30">
        <v>81.744156872774496</v>
      </c>
      <c r="E156" s="30">
        <v>81.486964022497659</v>
      </c>
      <c r="F156" s="30">
        <v>82.001349723051334</v>
      </c>
    </row>
    <row r="157" spans="1:6" ht="21" customHeight="1">
      <c r="A157" s="36"/>
      <c r="B157" s="37" t="s">
        <v>168</v>
      </c>
      <c r="C157" s="37" t="s">
        <v>168</v>
      </c>
      <c r="D157" s="30">
        <v>81.68517804399589</v>
      </c>
      <c r="E157" s="30">
        <v>81.426855676724912</v>
      </c>
      <c r="F157" s="30">
        <v>81.943500411266868</v>
      </c>
    </row>
    <row r="158" spans="1:6" ht="21" customHeight="1">
      <c r="A158" s="36"/>
      <c r="B158" s="37"/>
      <c r="C158" s="134" t="s">
        <v>234</v>
      </c>
      <c r="D158" s="30">
        <v>81.806440128394883</v>
      </c>
      <c r="E158" s="30">
        <v>81.548358096395248</v>
      </c>
      <c r="F158" s="30">
        <v>82.064522160394517</v>
      </c>
    </row>
    <row r="159" spans="1:6" ht="14.25" customHeight="1">
      <c r="A159" s="36"/>
      <c r="B159" s="37"/>
      <c r="C159" s="37"/>
      <c r="D159" s="38"/>
      <c r="E159" s="38"/>
      <c r="F159" s="38"/>
    </row>
    <row r="160" spans="1:6" s="8" customFormat="1" ht="15" customHeight="1">
      <c r="A160" s="39" t="s">
        <v>123</v>
      </c>
      <c r="B160" s="37"/>
      <c r="C160" s="37" t="s">
        <v>17</v>
      </c>
      <c r="D160" s="30">
        <v>80.322750390673335</v>
      </c>
      <c r="E160" s="30">
        <v>79.771691993679667</v>
      </c>
      <c r="F160" s="30">
        <v>80.873808787667002</v>
      </c>
    </row>
    <row r="161" spans="1:6" s="8" customFormat="1" ht="14.25" customHeight="1">
      <c r="A161" s="36"/>
      <c r="B161" s="19"/>
      <c r="C161" s="37" t="s">
        <v>18</v>
      </c>
      <c r="D161" s="30">
        <v>79.796622785127738</v>
      </c>
      <c r="E161" s="30">
        <v>79.197556314047304</v>
      </c>
      <c r="F161" s="30">
        <v>80.395689256208172</v>
      </c>
    </row>
    <row r="162" spans="1:6" s="8" customFormat="1" ht="15" customHeight="1">
      <c r="A162" s="36"/>
      <c r="B162" s="19" t="s">
        <v>19</v>
      </c>
      <c r="C162" s="37" t="s">
        <v>19</v>
      </c>
      <c r="D162" s="30">
        <v>79.878297520371518</v>
      </c>
      <c r="E162" s="30">
        <v>79.28943328560274</v>
      </c>
      <c r="F162" s="30">
        <v>80.467161755140296</v>
      </c>
    </row>
    <row r="163" spans="1:6" s="8" customFormat="1" ht="15" customHeight="1">
      <c r="A163" s="36"/>
      <c r="B163" s="19"/>
      <c r="C163" s="37" t="s">
        <v>20</v>
      </c>
      <c r="D163" s="30">
        <v>80.054800249653979</v>
      </c>
      <c r="E163" s="30">
        <v>79.459293689211776</v>
      </c>
      <c r="F163" s="30">
        <v>80.650306810096183</v>
      </c>
    </row>
    <row r="164" spans="1:6" s="8" customFormat="1" ht="15" customHeight="1">
      <c r="A164" s="36"/>
      <c r="B164" s="19"/>
      <c r="C164" s="37" t="s">
        <v>21</v>
      </c>
      <c r="D164" s="30">
        <v>80.632613962455423</v>
      </c>
      <c r="E164" s="30">
        <v>80.06344319855279</v>
      </c>
      <c r="F164" s="30">
        <v>81.201784726358056</v>
      </c>
    </row>
    <row r="165" spans="1:6" s="8" customFormat="1" ht="21.75" customHeight="1">
      <c r="A165" s="36"/>
      <c r="B165" s="19"/>
      <c r="C165" s="37" t="s">
        <v>22</v>
      </c>
      <c r="D165" s="30">
        <v>80.934737950137944</v>
      </c>
      <c r="E165" s="30">
        <v>80.362969795439199</v>
      </c>
      <c r="F165" s="30">
        <v>81.506506104836689</v>
      </c>
    </row>
    <row r="166" spans="1:6" s="8" customFormat="1" ht="15" customHeight="1">
      <c r="A166" s="36"/>
      <c r="B166" s="19" t="s">
        <v>23</v>
      </c>
      <c r="C166" s="37" t="s">
        <v>23</v>
      </c>
      <c r="D166" s="30">
        <v>81.036875345576178</v>
      </c>
      <c r="E166" s="30">
        <v>80.452527239128358</v>
      </c>
      <c r="F166" s="30">
        <v>81.621223452023997</v>
      </c>
    </row>
    <row r="167" spans="1:6" s="8" customFormat="1" ht="15" customHeight="1">
      <c r="A167" s="36"/>
      <c r="B167" s="19"/>
      <c r="C167" s="37" t="s">
        <v>24</v>
      </c>
      <c r="D167" s="30">
        <v>81.460226091772014</v>
      </c>
      <c r="E167" s="30">
        <v>80.882487564619993</v>
      </c>
      <c r="F167" s="30">
        <v>82.037964618924036</v>
      </c>
    </row>
    <row r="168" spans="1:6" s="8" customFormat="1" ht="15" customHeight="1">
      <c r="A168" s="36"/>
      <c r="B168" s="19"/>
      <c r="C168" s="37" t="s">
        <v>140</v>
      </c>
      <c r="D168" s="30">
        <v>81.619099287553269</v>
      </c>
      <c r="E168" s="30">
        <v>81.036681240444992</v>
      </c>
      <c r="F168" s="30">
        <v>82.201517334661546</v>
      </c>
    </row>
    <row r="169" spans="1:6" s="8" customFormat="1" ht="15" customHeight="1">
      <c r="A169" s="36"/>
      <c r="B169" s="19"/>
      <c r="C169" s="37" t="s">
        <v>167</v>
      </c>
      <c r="D169" s="30">
        <v>82.095897142720986</v>
      </c>
      <c r="E169" s="30">
        <v>81.517436051509577</v>
      </c>
      <c r="F169" s="30">
        <v>82.674358233932395</v>
      </c>
    </row>
    <row r="170" spans="1:6" s="8" customFormat="1" ht="24" customHeight="1">
      <c r="A170" s="36"/>
      <c r="B170" s="37" t="s">
        <v>168</v>
      </c>
      <c r="C170" s="37" t="s">
        <v>168</v>
      </c>
      <c r="D170" s="30">
        <v>81.954992528853396</v>
      </c>
      <c r="E170" s="30">
        <v>81.380255560267571</v>
      </c>
      <c r="F170" s="30">
        <v>82.52972949743922</v>
      </c>
    </row>
    <row r="171" spans="1:6" s="8" customFormat="1" ht="24" customHeight="1">
      <c r="A171" s="36"/>
      <c r="B171" s="37"/>
      <c r="C171" s="134" t="s">
        <v>234</v>
      </c>
      <c r="D171" s="30">
        <v>82.400209706754353</v>
      </c>
      <c r="E171" s="30">
        <v>81.844696066251927</v>
      </c>
      <c r="F171" s="30">
        <v>82.955723347256779</v>
      </c>
    </row>
    <row r="172" spans="1:6" s="8" customFormat="1" ht="14.25" customHeight="1">
      <c r="A172" s="36"/>
      <c r="B172" s="37"/>
      <c r="C172" s="37"/>
      <c r="D172" s="38"/>
      <c r="E172" s="38"/>
      <c r="F172" s="38"/>
    </row>
    <row r="173" spans="1:6" s="8" customFormat="1" ht="15" customHeight="1">
      <c r="A173" s="36" t="s">
        <v>130</v>
      </c>
      <c r="B173" s="37"/>
      <c r="C173" s="37" t="s">
        <v>17</v>
      </c>
      <c r="D173" s="30">
        <v>81.407288913111643</v>
      </c>
      <c r="E173" s="30">
        <v>80.104783605462345</v>
      </c>
      <c r="F173" s="30">
        <v>82.709794220760941</v>
      </c>
    </row>
    <row r="174" spans="1:6" s="8" customFormat="1" ht="15" customHeight="1">
      <c r="A174" s="36"/>
      <c r="B174" s="19"/>
      <c r="C174" s="37" t="s">
        <v>18</v>
      </c>
      <c r="D174" s="30">
        <v>80.595827888736878</v>
      </c>
      <c r="E174" s="30">
        <v>79.264068791679477</v>
      </c>
      <c r="F174" s="30">
        <v>81.927586985794278</v>
      </c>
    </row>
    <row r="175" spans="1:6" s="8" customFormat="1" ht="15" customHeight="1">
      <c r="A175" s="36"/>
      <c r="B175" s="19" t="s">
        <v>19</v>
      </c>
      <c r="C175" s="37" t="s">
        <v>19</v>
      </c>
      <c r="D175" s="30">
        <v>80.186168754164029</v>
      </c>
      <c r="E175" s="30">
        <v>78.72090390677522</v>
      </c>
      <c r="F175" s="30">
        <v>81.651433601552839</v>
      </c>
    </row>
    <row r="176" spans="1:6" s="8" customFormat="1" ht="15" customHeight="1">
      <c r="A176" s="36"/>
      <c r="B176" s="19"/>
      <c r="C176" s="37" t="s">
        <v>20</v>
      </c>
      <c r="D176" s="30">
        <v>80.935611400527279</v>
      </c>
      <c r="E176" s="30">
        <v>79.366518521436262</v>
      </c>
      <c r="F176" s="30">
        <v>82.504704279618295</v>
      </c>
    </row>
    <row r="177" spans="1:6" s="8" customFormat="1" ht="15" customHeight="1">
      <c r="A177" s="36"/>
      <c r="B177" s="19"/>
      <c r="C177" s="37" t="s">
        <v>21</v>
      </c>
      <c r="D177" s="30">
        <v>81.486994054834028</v>
      </c>
      <c r="E177" s="30">
        <v>79.917467071392977</v>
      </c>
      <c r="F177" s="30">
        <v>83.056521038275079</v>
      </c>
    </row>
    <row r="178" spans="1:6" s="8" customFormat="1" ht="21.75" customHeight="1">
      <c r="A178" s="36"/>
      <c r="B178" s="19"/>
      <c r="C178" s="37" t="s">
        <v>22</v>
      </c>
      <c r="D178" s="30">
        <v>82.63948986497347</v>
      </c>
      <c r="E178" s="30">
        <v>81.228706971756026</v>
      </c>
      <c r="F178" s="30">
        <v>84.050272758190914</v>
      </c>
    </row>
    <row r="179" spans="1:6" s="8" customFormat="1" ht="15" customHeight="1">
      <c r="A179" s="36"/>
      <c r="B179" s="19" t="s">
        <v>23</v>
      </c>
      <c r="C179" s="37" t="s">
        <v>23</v>
      </c>
      <c r="D179" s="30">
        <v>81.494952419058436</v>
      </c>
      <c r="E179" s="30">
        <v>79.868607947253693</v>
      </c>
      <c r="F179" s="30">
        <v>83.121296890863178</v>
      </c>
    </row>
    <row r="180" spans="1:6" s="8" customFormat="1" ht="15" customHeight="1">
      <c r="A180" s="36"/>
      <c r="B180" s="19"/>
      <c r="C180" s="37" t="s">
        <v>24</v>
      </c>
      <c r="D180" s="30">
        <v>81.8612481989272</v>
      </c>
      <c r="E180" s="30">
        <v>80.266588662463093</v>
      </c>
      <c r="F180" s="30">
        <v>83.455907735391307</v>
      </c>
    </row>
    <row r="181" spans="1:6" s="8" customFormat="1" ht="15" customHeight="1">
      <c r="A181" s="36"/>
      <c r="B181" s="19"/>
      <c r="C181" s="37" t="s">
        <v>140</v>
      </c>
      <c r="D181" s="30">
        <v>80.705887794512904</v>
      </c>
      <c r="E181" s="30">
        <v>79.070841301431457</v>
      </c>
      <c r="F181" s="30">
        <v>82.340934287594351</v>
      </c>
    </row>
    <row r="182" spans="1:6" s="8" customFormat="1" ht="12.75" customHeight="1">
      <c r="A182" s="36"/>
      <c r="B182" s="19"/>
      <c r="C182" s="37" t="s">
        <v>167</v>
      </c>
      <c r="D182" s="30">
        <v>81.024595477896796</v>
      </c>
      <c r="E182" s="30">
        <v>79.758980714416211</v>
      </c>
      <c r="F182" s="30">
        <v>82.29021024137738</v>
      </c>
    </row>
    <row r="183" spans="1:6" s="8" customFormat="1" ht="20.25" customHeight="1">
      <c r="A183" s="36"/>
      <c r="B183" s="37" t="s">
        <v>168</v>
      </c>
      <c r="C183" s="37" t="s">
        <v>168</v>
      </c>
      <c r="D183" s="30">
        <v>81.31694965472893</v>
      </c>
      <c r="E183" s="30">
        <v>80.065864891789914</v>
      </c>
      <c r="F183" s="30">
        <v>82.568034417667945</v>
      </c>
    </row>
    <row r="184" spans="1:6" s="8" customFormat="1" ht="20.25" customHeight="1">
      <c r="A184" s="36"/>
      <c r="B184" s="37"/>
      <c r="C184" s="134" t="s">
        <v>234</v>
      </c>
      <c r="D184" s="30">
        <v>82.475250593599242</v>
      </c>
      <c r="E184" s="30">
        <v>81.319163772963648</v>
      </c>
      <c r="F184" s="30">
        <v>83.631337414234835</v>
      </c>
    </row>
    <row r="185" spans="1:6" s="8" customFormat="1" ht="15" customHeight="1">
      <c r="A185" s="36"/>
      <c r="B185" s="37"/>
      <c r="C185" s="37"/>
      <c r="D185" s="38"/>
      <c r="E185" s="38"/>
      <c r="F185" s="38"/>
    </row>
    <row r="186" spans="1:6" s="8" customFormat="1" ht="15" customHeight="1">
      <c r="A186" s="36" t="s">
        <v>129</v>
      </c>
      <c r="B186" s="37"/>
      <c r="C186" s="37" t="s">
        <v>17</v>
      </c>
      <c r="D186" s="30">
        <v>81.674861597545217</v>
      </c>
      <c r="E186" s="30">
        <v>80.38261202201349</v>
      </c>
      <c r="F186" s="30">
        <v>82.967111173076944</v>
      </c>
    </row>
    <row r="187" spans="1:6" s="8" customFormat="1" ht="15" customHeight="1">
      <c r="A187" s="36"/>
      <c r="B187" s="19"/>
      <c r="C187" s="37" t="s">
        <v>18</v>
      </c>
      <c r="D187" s="30">
        <v>81.016732975511914</v>
      </c>
      <c r="E187" s="30">
        <v>79.596203826557229</v>
      </c>
      <c r="F187" s="30">
        <v>82.437262124466599</v>
      </c>
    </row>
    <row r="188" spans="1:6" s="8" customFormat="1" ht="12.75" customHeight="1">
      <c r="A188" s="36"/>
      <c r="B188" s="19" t="s">
        <v>19</v>
      </c>
      <c r="C188" s="37" t="s">
        <v>19</v>
      </c>
      <c r="D188" s="30">
        <v>80.486544999421795</v>
      </c>
      <c r="E188" s="30">
        <v>78.973432415827617</v>
      </c>
      <c r="F188" s="30">
        <v>81.999657583015974</v>
      </c>
    </row>
    <row r="189" spans="1:6" s="8" customFormat="1" ht="15" customHeight="1">
      <c r="A189" s="36"/>
      <c r="B189" s="19"/>
      <c r="C189" s="37" t="s">
        <v>20</v>
      </c>
      <c r="D189" s="30">
        <v>81.367285298076965</v>
      </c>
      <c r="E189" s="30">
        <v>79.779582515848517</v>
      </c>
      <c r="F189" s="30">
        <v>82.954988080305412</v>
      </c>
    </row>
    <row r="190" spans="1:6" s="8" customFormat="1" ht="15" customHeight="1">
      <c r="A190" s="36"/>
      <c r="B190" s="19"/>
      <c r="C190" s="37" t="s">
        <v>21</v>
      </c>
      <c r="D190" s="30">
        <v>81.091875667391378</v>
      </c>
      <c r="E190" s="30">
        <v>79.599752820379393</v>
      </c>
      <c r="F190" s="30">
        <v>82.583998514403362</v>
      </c>
    </row>
    <row r="191" spans="1:6" s="8" customFormat="1" ht="26.25" customHeight="1">
      <c r="A191" s="39"/>
      <c r="B191" s="19"/>
      <c r="C191" s="37" t="s">
        <v>22</v>
      </c>
      <c r="D191" s="30">
        <v>81.621284112233838</v>
      </c>
      <c r="E191" s="30">
        <v>80.329741552914527</v>
      </c>
      <c r="F191" s="30">
        <v>82.912826671553148</v>
      </c>
    </row>
    <row r="192" spans="1:6" s="8" customFormat="1" ht="15.75" customHeight="1">
      <c r="A192" s="36"/>
      <c r="B192" s="19" t="s">
        <v>23</v>
      </c>
      <c r="C192" s="37" t="s">
        <v>23</v>
      </c>
      <c r="D192" s="30">
        <v>81.608357354003971</v>
      </c>
      <c r="E192" s="30">
        <v>80.448705176043347</v>
      </c>
      <c r="F192" s="30">
        <v>82.768009531964594</v>
      </c>
    </row>
    <row r="193" spans="1:6" s="8" customFormat="1" ht="15" customHeight="1">
      <c r="A193" s="36"/>
      <c r="B193" s="19"/>
      <c r="C193" s="37" t="s">
        <v>24</v>
      </c>
      <c r="D193" s="30">
        <v>81.965382066778929</v>
      </c>
      <c r="E193" s="30">
        <v>80.790082455287944</v>
      </c>
      <c r="F193" s="30">
        <v>83.140681678269914</v>
      </c>
    </row>
    <row r="194" spans="1:6" s="8" customFormat="1" ht="15" customHeight="1">
      <c r="A194" s="36"/>
      <c r="B194" s="19"/>
      <c r="C194" s="37" t="s">
        <v>140</v>
      </c>
      <c r="D194" s="30">
        <v>81.721329054388008</v>
      </c>
      <c r="E194" s="30">
        <v>80.387854404161075</v>
      </c>
      <c r="F194" s="30">
        <v>83.05480370461494</v>
      </c>
    </row>
    <row r="195" spans="1:6" s="8" customFormat="1" ht="15" customHeight="1">
      <c r="A195" s="36"/>
      <c r="B195" s="19"/>
      <c r="C195" s="37" t="s">
        <v>167</v>
      </c>
      <c r="D195" s="30">
        <v>81.586017073369405</v>
      </c>
      <c r="E195" s="30">
        <v>80.22310354446239</v>
      </c>
      <c r="F195" s="30">
        <v>82.94893060227642</v>
      </c>
    </row>
    <row r="196" spans="1:6" s="8" customFormat="1" ht="21" customHeight="1">
      <c r="A196" s="36"/>
      <c r="B196" s="37" t="s">
        <v>168</v>
      </c>
      <c r="C196" s="37" t="s">
        <v>168</v>
      </c>
      <c r="D196" s="30">
        <v>81.807359322992781</v>
      </c>
      <c r="E196" s="30">
        <v>80.506175521790027</v>
      </c>
      <c r="F196" s="30">
        <v>83.108543124195535</v>
      </c>
    </row>
    <row r="197" spans="1:6" s="8" customFormat="1" ht="21" customHeight="1">
      <c r="A197" s="36"/>
      <c r="B197" s="37"/>
      <c r="C197" s="134" t="s">
        <v>234</v>
      </c>
      <c r="D197" s="30">
        <v>82.538210716015243</v>
      </c>
      <c r="E197" s="30">
        <v>81.407398677206842</v>
      </c>
      <c r="F197" s="30">
        <v>83.669022754823644</v>
      </c>
    </row>
    <row r="198" spans="1:6" s="8" customFormat="1" ht="15.75" customHeight="1">
      <c r="A198" s="6"/>
      <c r="B198" s="19"/>
      <c r="C198" s="19"/>
      <c r="D198" s="29"/>
      <c r="E198" s="29"/>
      <c r="F198" s="29"/>
    </row>
    <row r="199" spans="1:6" s="8" customFormat="1" ht="15" customHeight="1">
      <c r="A199" s="63" t="s">
        <v>227</v>
      </c>
      <c r="B199" s="19"/>
      <c r="C199" s="19"/>
      <c r="D199" s="29"/>
      <c r="E199" s="29"/>
      <c r="F199" s="29"/>
    </row>
    <row r="200" spans="1:6" s="8" customFormat="1" ht="15" customHeight="1">
      <c r="A200" s="6"/>
      <c r="B200" s="19"/>
      <c r="C200" s="19"/>
      <c r="D200" s="29"/>
      <c r="E200" s="29"/>
      <c r="F200" s="29"/>
    </row>
    <row r="201" spans="1:6" s="8" customFormat="1" ht="15" customHeight="1">
      <c r="A201" s="6"/>
      <c r="B201" s="19"/>
      <c r="C201" s="19"/>
      <c r="D201" s="29"/>
      <c r="E201" s="29"/>
      <c r="F201" s="29"/>
    </row>
    <row r="202" spans="1:6" s="8" customFormat="1" ht="15" customHeight="1">
      <c r="A202" s="6"/>
      <c r="B202" s="19"/>
      <c r="C202" s="19"/>
      <c r="D202" s="29"/>
      <c r="E202" s="29"/>
      <c r="F202" s="29"/>
    </row>
    <row r="203" spans="1:6" s="8" customFormat="1" ht="24" customHeight="1">
      <c r="A203" s="6"/>
      <c r="B203" s="19"/>
      <c r="C203" s="19"/>
      <c r="D203" s="29"/>
      <c r="E203" s="29"/>
      <c r="F203" s="29"/>
    </row>
    <row r="204" spans="1:6" s="8" customFormat="1" ht="15" customHeight="1">
      <c r="A204" s="6"/>
      <c r="B204" s="19"/>
      <c r="C204" s="19"/>
      <c r="D204" s="29"/>
      <c r="E204" s="29"/>
      <c r="F204" s="29"/>
    </row>
    <row r="205" spans="1:6" s="8" customFormat="1" ht="15" customHeight="1">
      <c r="A205" s="6"/>
      <c r="B205" s="19"/>
      <c r="C205" s="19"/>
      <c r="D205" s="29"/>
      <c r="E205" s="29"/>
      <c r="F205" s="29"/>
    </row>
    <row r="206" spans="1:6" s="8" customFormat="1" ht="15" customHeight="1">
      <c r="A206" s="6"/>
      <c r="B206" s="19"/>
      <c r="C206" s="19"/>
      <c r="D206" s="29"/>
      <c r="E206" s="29"/>
      <c r="F206" s="29"/>
    </row>
    <row r="207" spans="1:6" s="8" customFormat="1" ht="15" customHeight="1">
      <c r="A207" s="6"/>
      <c r="B207" s="19"/>
      <c r="C207" s="19"/>
      <c r="D207" s="29"/>
      <c r="E207" s="29"/>
      <c r="F207" s="29"/>
    </row>
    <row r="208" spans="1:6" s="8" customFormat="1" ht="24" customHeight="1">
      <c r="A208" s="6"/>
      <c r="B208" s="19"/>
      <c r="C208" s="19"/>
      <c r="D208" s="29"/>
      <c r="E208" s="29"/>
      <c r="F208" s="29"/>
    </row>
    <row r="209" spans="1:6" s="8" customFormat="1" ht="15" customHeight="1">
      <c r="A209" s="6"/>
      <c r="B209" s="19"/>
      <c r="C209" s="19"/>
      <c r="D209" s="29"/>
      <c r="E209" s="29"/>
      <c r="F209" s="29"/>
    </row>
    <row r="210" spans="1:6" s="8" customFormat="1" ht="15" customHeight="1">
      <c r="A210" s="6"/>
      <c r="B210" s="19"/>
      <c r="C210" s="19"/>
      <c r="D210" s="29"/>
      <c r="E210" s="29"/>
      <c r="F210" s="29"/>
    </row>
    <row r="211" spans="1:6" s="8" customFormat="1" ht="15" customHeight="1">
      <c r="A211" s="6"/>
      <c r="B211" s="19"/>
      <c r="C211" s="19"/>
      <c r="D211" s="29"/>
      <c r="E211" s="29"/>
      <c r="F211" s="29"/>
    </row>
    <row r="212" spans="1:6" s="8" customFormat="1" ht="15" customHeight="1">
      <c r="A212" s="6"/>
      <c r="B212" s="19"/>
      <c r="C212" s="19"/>
      <c r="D212" s="29"/>
      <c r="E212" s="29"/>
      <c r="F212" s="29"/>
    </row>
    <row r="213" spans="1:6" s="8" customFormat="1" ht="24" customHeight="1">
      <c r="A213" s="6"/>
      <c r="B213" s="19"/>
      <c r="C213" s="19"/>
      <c r="D213" s="29"/>
      <c r="E213" s="29"/>
      <c r="F213" s="29"/>
    </row>
    <row r="214" spans="1:6" s="8" customFormat="1" ht="15" customHeight="1">
      <c r="A214" s="6"/>
      <c r="B214" s="19"/>
      <c r="C214" s="19"/>
      <c r="D214" s="29"/>
      <c r="E214" s="29"/>
      <c r="F214" s="29"/>
    </row>
    <row r="215" spans="1:6" s="8" customFormat="1" ht="15" customHeight="1">
      <c r="A215" s="6"/>
      <c r="B215" s="19"/>
      <c r="C215" s="19"/>
      <c r="D215" s="29"/>
      <c r="E215" s="29"/>
      <c r="F215" s="29"/>
    </row>
    <row r="216" spans="1:6" s="8" customFormat="1" ht="15" customHeight="1">
      <c r="A216" s="6"/>
      <c r="B216" s="19"/>
      <c r="C216" s="19"/>
      <c r="D216" s="29"/>
      <c r="E216" s="29"/>
      <c r="F216" s="29"/>
    </row>
    <row r="217" spans="1:6" s="8" customFormat="1" ht="15" customHeight="1">
      <c r="A217" s="6"/>
      <c r="B217" s="19"/>
      <c r="C217" s="19"/>
      <c r="D217" s="29"/>
      <c r="E217" s="29"/>
      <c r="F217" s="29"/>
    </row>
    <row r="218" spans="1:6" s="8" customFormat="1" ht="24" customHeight="1">
      <c r="A218" s="6"/>
      <c r="C218" s="19"/>
      <c r="D218" s="29"/>
      <c r="E218" s="29"/>
      <c r="F218" s="29"/>
    </row>
    <row r="219" spans="1:6" s="8" customFormat="1" ht="15" customHeight="1">
      <c r="A219" s="6"/>
      <c r="B219" s="19"/>
      <c r="C219" s="19"/>
      <c r="D219" s="29"/>
      <c r="E219" s="29"/>
      <c r="F219" s="29"/>
    </row>
    <row r="220" spans="1:6" s="8" customFormat="1" ht="15" customHeight="1">
      <c r="A220" s="6"/>
      <c r="B220" s="19"/>
      <c r="C220" s="19"/>
      <c r="D220" s="29"/>
      <c r="E220" s="29"/>
      <c r="F220" s="29"/>
    </row>
    <row r="221" spans="1:6" s="8" customFormat="1" ht="15" customHeight="1">
      <c r="A221" s="23"/>
      <c r="B221" s="19"/>
      <c r="C221" s="24"/>
      <c r="D221" s="26"/>
      <c r="E221" s="26"/>
      <c r="F221" s="26"/>
    </row>
    <row r="222" spans="1:6" s="8" customFormat="1" ht="24" customHeight="1">
      <c r="A222" s="31"/>
      <c r="B222" s="19"/>
      <c r="C222" s="19"/>
      <c r="D222" s="29"/>
      <c r="E222" s="29"/>
      <c r="F222" s="29"/>
    </row>
    <row r="223" spans="1:6" s="8" customFormat="1" ht="15" customHeight="1">
      <c r="A223" s="31"/>
      <c r="B223" s="19"/>
      <c r="C223" s="19"/>
      <c r="D223" s="29"/>
      <c r="E223" s="29"/>
      <c r="F223" s="29"/>
    </row>
    <row r="224" spans="1:6" s="8" customFormat="1" ht="15" customHeight="1">
      <c r="A224" s="31"/>
      <c r="B224" s="19"/>
      <c r="C224" s="19"/>
      <c r="D224" s="29"/>
      <c r="E224" s="29"/>
      <c r="F224" s="29"/>
    </row>
    <row r="225" spans="1:6" s="8" customFormat="1" ht="15" customHeight="1">
      <c r="A225" s="31"/>
      <c r="B225" s="19"/>
      <c r="C225" s="19"/>
      <c r="D225" s="29"/>
      <c r="E225" s="29"/>
      <c r="F225" s="29"/>
    </row>
    <row r="226" spans="1:6" s="8" customFormat="1" ht="15" customHeight="1">
      <c r="A226" s="31"/>
      <c r="B226" s="19"/>
      <c r="C226" s="19"/>
      <c r="D226" s="29"/>
      <c r="E226" s="29"/>
      <c r="F226" s="29"/>
    </row>
    <row r="227" spans="1:6" s="8" customFormat="1" ht="24" customHeight="1">
      <c r="A227" s="31"/>
      <c r="B227" s="19"/>
      <c r="C227" s="19"/>
      <c r="D227" s="29"/>
      <c r="E227" s="29"/>
      <c r="F227" s="29"/>
    </row>
    <row r="228" spans="1:6" s="8" customFormat="1" ht="15" customHeight="1">
      <c r="A228" s="31"/>
      <c r="B228" s="19"/>
      <c r="C228" s="19"/>
      <c r="D228" s="29"/>
      <c r="E228" s="29"/>
      <c r="F228" s="29"/>
    </row>
    <row r="229" spans="1:6" s="8" customFormat="1" ht="15" customHeight="1">
      <c r="A229" s="31"/>
      <c r="B229" s="19"/>
      <c r="C229" s="19"/>
      <c r="D229" s="29"/>
      <c r="E229" s="29"/>
      <c r="F229" s="29"/>
    </row>
    <row r="230" spans="1:6" s="8" customFormat="1" ht="15" customHeight="1">
      <c r="A230" s="31"/>
      <c r="B230" s="19"/>
      <c r="C230" s="19"/>
      <c r="D230" s="29"/>
      <c r="E230" s="29"/>
      <c r="F230" s="29"/>
    </row>
    <row r="231" spans="1:6" s="8" customFormat="1" ht="15" customHeight="1">
      <c r="A231" s="31"/>
      <c r="B231" s="19"/>
      <c r="C231" s="19"/>
      <c r="D231" s="29"/>
      <c r="E231" s="29"/>
      <c r="F231" s="29"/>
    </row>
    <row r="232" spans="1:6" s="8" customFormat="1" ht="24" customHeight="1">
      <c r="A232" s="31"/>
      <c r="B232" s="19"/>
      <c r="C232" s="19"/>
      <c r="D232" s="29"/>
      <c r="E232" s="29"/>
      <c r="F232" s="29"/>
    </row>
    <row r="233" spans="1:6" s="8" customFormat="1" ht="15" customHeight="1">
      <c r="A233" s="31"/>
      <c r="B233" s="19"/>
      <c r="C233" s="19"/>
      <c r="D233" s="29"/>
      <c r="E233" s="29"/>
      <c r="F233" s="29"/>
    </row>
    <row r="234" spans="1:6" s="8" customFormat="1" ht="15" customHeight="1">
      <c r="A234" s="31"/>
      <c r="B234" s="19"/>
      <c r="C234" s="19"/>
      <c r="D234" s="29"/>
      <c r="E234" s="29"/>
      <c r="F234" s="29"/>
    </row>
    <row r="235" spans="1:6" s="8" customFormat="1" ht="15" customHeight="1">
      <c r="A235" s="31"/>
      <c r="B235" s="19"/>
      <c r="C235" s="19"/>
      <c r="D235" s="29"/>
      <c r="E235" s="29"/>
      <c r="F235" s="29"/>
    </row>
    <row r="236" spans="1:6" s="8" customFormat="1" ht="15" customHeight="1">
      <c r="A236" s="31"/>
      <c r="B236" s="19"/>
      <c r="C236" s="19"/>
      <c r="D236" s="29"/>
      <c r="E236" s="29"/>
      <c r="F236" s="29"/>
    </row>
    <row r="237" spans="1:6" s="8" customFormat="1" ht="24" customHeight="1">
      <c r="A237" s="31"/>
      <c r="B237" s="19"/>
      <c r="C237" s="19"/>
      <c r="D237" s="29"/>
      <c r="E237" s="29"/>
      <c r="F237" s="29"/>
    </row>
    <row r="238" spans="1:6" s="8" customFormat="1" ht="15" customHeight="1">
      <c r="A238" s="31"/>
      <c r="B238" s="19"/>
      <c r="C238" s="19"/>
      <c r="D238" s="29"/>
      <c r="E238" s="29"/>
      <c r="F238" s="29"/>
    </row>
    <row r="239" spans="1:6" s="8" customFormat="1" ht="15" customHeight="1">
      <c r="A239" s="31"/>
      <c r="B239" s="19"/>
      <c r="C239" s="19"/>
      <c r="D239" s="29"/>
      <c r="E239" s="29"/>
      <c r="F239" s="29"/>
    </row>
    <row r="240" spans="1:6" s="8" customFormat="1" ht="15" customHeight="1">
      <c r="A240" s="31"/>
      <c r="B240" s="19"/>
      <c r="C240" s="19"/>
      <c r="D240" s="29"/>
      <c r="E240" s="29"/>
      <c r="F240" s="29"/>
    </row>
    <row r="241" spans="1:6" s="8" customFormat="1" ht="15" customHeight="1">
      <c r="A241" s="31"/>
      <c r="B241" s="19"/>
      <c r="C241" s="19"/>
      <c r="D241" s="29"/>
      <c r="E241" s="29"/>
      <c r="F241" s="29"/>
    </row>
    <row r="242" spans="1:6" s="8" customFormat="1" ht="24" customHeight="1">
      <c r="A242" s="31"/>
      <c r="B242" s="19"/>
      <c r="C242" s="19"/>
      <c r="D242" s="29"/>
      <c r="E242" s="29"/>
      <c r="F242" s="29"/>
    </row>
    <row r="243" spans="1:6" s="8" customFormat="1" ht="15" customHeight="1">
      <c r="A243" s="31"/>
      <c r="B243" s="19"/>
      <c r="C243" s="19"/>
      <c r="D243" s="29"/>
      <c r="E243" s="29"/>
      <c r="F243" s="29"/>
    </row>
    <row r="244" spans="1:6" s="8" customFormat="1" ht="15" customHeight="1">
      <c r="A244" s="31"/>
      <c r="B244" s="19"/>
      <c r="C244" s="19"/>
      <c r="D244" s="29"/>
      <c r="E244" s="29"/>
      <c r="F244" s="29"/>
    </row>
    <row r="245" spans="1:6" s="8" customFormat="1" ht="15" customHeight="1">
      <c r="A245" s="31"/>
      <c r="B245" s="19"/>
      <c r="C245" s="19"/>
      <c r="D245" s="29"/>
      <c r="E245" s="29"/>
      <c r="F245" s="29"/>
    </row>
    <row r="246" spans="1:6" s="8" customFormat="1" ht="15" customHeight="1">
      <c r="A246" s="6"/>
      <c r="B246" s="19"/>
      <c r="C246" s="19"/>
      <c r="D246" s="29"/>
      <c r="E246" s="29"/>
      <c r="F246" s="29"/>
    </row>
    <row r="247" spans="1:6" s="8" customFormat="1" ht="24" customHeight="1">
      <c r="A247" s="6"/>
      <c r="C247" s="19"/>
      <c r="D247" s="29"/>
      <c r="E247" s="29"/>
      <c r="F247" s="29"/>
    </row>
    <row r="248" spans="1:6" s="8" customFormat="1" ht="15" customHeight="1">
      <c r="A248" s="6"/>
      <c r="B248" s="19"/>
      <c r="C248" s="19"/>
      <c r="D248" s="29"/>
      <c r="E248" s="29"/>
      <c r="F248" s="29"/>
    </row>
    <row r="249" spans="1:6" s="8" customFormat="1" ht="15" customHeight="1">
      <c r="A249" s="6"/>
      <c r="B249" s="19"/>
      <c r="C249" s="19"/>
      <c r="D249" s="29"/>
      <c r="E249" s="29"/>
      <c r="F249" s="29"/>
    </row>
    <row r="250" spans="1:6" s="8" customFormat="1" ht="15" customHeight="1">
      <c r="A250" s="23"/>
      <c r="B250" s="19"/>
      <c r="C250" s="24"/>
      <c r="D250" s="26"/>
      <c r="E250" s="26"/>
      <c r="F250" s="26"/>
    </row>
    <row r="251" spans="1:6" s="8" customFormat="1" ht="24" customHeight="1">
      <c r="A251" s="6"/>
      <c r="B251" s="19"/>
      <c r="C251" s="19"/>
      <c r="D251" s="29"/>
      <c r="E251" s="29"/>
      <c r="F251" s="29"/>
    </row>
    <row r="252" spans="1:6" s="8" customFormat="1" ht="15" customHeight="1">
      <c r="A252" s="6"/>
      <c r="B252" s="19"/>
      <c r="C252" s="19"/>
      <c r="D252" s="29"/>
      <c r="E252" s="29"/>
      <c r="F252" s="29"/>
    </row>
    <row r="253" spans="1:6" s="8" customFormat="1" ht="15" customHeight="1">
      <c r="A253" s="6"/>
      <c r="B253" s="19"/>
      <c r="C253" s="19"/>
      <c r="D253" s="29"/>
      <c r="E253" s="29"/>
      <c r="F253" s="29"/>
    </row>
    <row r="254" spans="1:6" s="8" customFormat="1" ht="15" customHeight="1">
      <c r="A254" s="6"/>
      <c r="B254" s="19"/>
      <c r="C254" s="19"/>
      <c r="D254" s="29"/>
      <c r="E254" s="29"/>
      <c r="F254" s="29"/>
    </row>
    <row r="255" spans="1:6" s="8" customFormat="1" ht="15" customHeight="1">
      <c r="A255" s="6"/>
      <c r="B255" s="19"/>
      <c r="C255" s="19"/>
      <c r="D255" s="29"/>
      <c r="E255" s="29"/>
      <c r="F255" s="29"/>
    </row>
    <row r="256" spans="1:6" s="8" customFormat="1" ht="24" customHeight="1">
      <c r="A256" s="6"/>
      <c r="B256" s="19"/>
      <c r="C256" s="19"/>
      <c r="D256" s="29"/>
      <c r="E256" s="29"/>
      <c r="F256" s="29"/>
    </row>
    <row r="257" spans="1:6" s="8" customFormat="1" ht="15" customHeight="1">
      <c r="A257" s="6"/>
      <c r="B257" s="19"/>
      <c r="C257" s="19"/>
      <c r="D257" s="29"/>
      <c r="E257" s="29"/>
      <c r="F257" s="29"/>
    </row>
    <row r="258" spans="1:6" s="8" customFormat="1" ht="15" customHeight="1">
      <c r="A258" s="6"/>
      <c r="B258" s="19"/>
      <c r="C258" s="19"/>
      <c r="D258" s="29"/>
      <c r="E258" s="29"/>
      <c r="F258" s="29"/>
    </row>
    <row r="259" spans="1:6" s="8" customFormat="1" ht="15" customHeight="1">
      <c r="A259" s="6"/>
      <c r="B259" s="19"/>
      <c r="C259" s="19"/>
      <c r="D259" s="29"/>
      <c r="E259" s="29"/>
      <c r="F259" s="29"/>
    </row>
    <row r="260" spans="1:6" s="8" customFormat="1" ht="15" customHeight="1">
      <c r="A260" s="6"/>
      <c r="B260" s="19"/>
      <c r="C260" s="19"/>
      <c r="D260" s="29"/>
      <c r="E260" s="29"/>
      <c r="F260" s="29"/>
    </row>
    <row r="261" spans="1:6" s="8" customFormat="1" ht="24" customHeight="1">
      <c r="A261" s="6"/>
      <c r="B261" s="19"/>
      <c r="C261" s="19"/>
      <c r="D261" s="29"/>
      <c r="E261" s="29"/>
      <c r="F261" s="29"/>
    </row>
    <row r="262" spans="1:6" s="8" customFormat="1" ht="15" customHeight="1">
      <c r="A262" s="6"/>
      <c r="B262" s="19"/>
      <c r="C262" s="19"/>
      <c r="D262" s="29"/>
      <c r="E262" s="29"/>
      <c r="F262" s="29"/>
    </row>
    <row r="263" spans="1:6" s="8" customFormat="1" ht="15" customHeight="1">
      <c r="A263" s="6"/>
      <c r="B263" s="19"/>
      <c r="C263" s="19"/>
      <c r="D263" s="29"/>
      <c r="E263" s="29"/>
      <c r="F263" s="29"/>
    </row>
    <row r="264" spans="1:6" s="8" customFormat="1" ht="15" customHeight="1">
      <c r="A264" s="6"/>
      <c r="B264" s="19"/>
      <c r="C264" s="19"/>
      <c r="D264" s="29"/>
      <c r="E264" s="29"/>
      <c r="F264" s="29"/>
    </row>
    <row r="265" spans="1:6" s="8" customFormat="1" ht="15" customHeight="1">
      <c r="A265" s="6"/>
      <c r="B265" s="19"/>
      <c r="C265" s="19"/>
      <c r="D265" s="29"/>
      <c r="E265" s="29"/>
      <c r="F265" s="29"/>
    </row>
    <row r="266" spans="1:6" s="8" customFormat="1" ht="24" customHeight="1">
      <c r="A266" s="6"/>
      <c r="B266" s="19"/>
      <c r="C266" s="19"/>
      <c r="D266" s="29"/>
      <c r="E266" s="29"/>
      <c r="F266" s="29"/>
    </row>
    <row r="267" spans="1:6" s="8" customFormat="1" ht="15" customHeight="1">
      <c r="A267" s="6"/>
      <c r="B267" s="19"/>
      <c r="C267" s="19"/>
      <c r="D267" s="29"/>
      <c r="E267" s="29"/>
      <c r="F267" s="29"/>
    </row>
    <row r="268" spans="1:6" s="8" customFormat="1" ht="15" customHeight="1">
      <c r="A268" s="6"/>
      <c r="B268" s="19"/>
      <c r="C268" s="19"/>
      <c r="D268" s="29"/>
      <c r="E268" s="29"/>
      <c r="F268" s="29"/>
    </row>
    <row r="269" spans="1:6" s="8" customFormat="1" ht="15" customHeight="1">
      <c r="A269" s="6"/>
      <c r="B269" s="19"/>
      <c r="C269" s="19"/>
      <c r="D269" s="29"/>
      <c r="E269" s="29"/>
      <c r="F269" s="29"/>
    </row>
    <row r="270" spans="1:6" s="8" customFormat="1" ht="15" customHeight="1">
      <c r="A270" s="6"/>
      <c r="B270" s="19"/>
      <c r="C270" s="19"/>
      <c r="D270" s="29"/>
      <c r="E270" s="29"/>
      <c r="F270" s="29"/>
    </row>
    <row r="271" spans="1:6" s="8" customFormat="1" ht="24" customHeight="1">
      <c r="A271" s="6"/>
      <c r="B271" s="19"/>
      <c r="C271" s="19"/>
      <c r="D271" s="29"/>
      <c r="E271" s="29"/>
      <c r="F271" s="29"/>
    </row>
    <row r="272" spans="1:6" s="8" customFormat="1" ht="15" customHeight="1">
      <c r="A272" s="6"/>
      <c r="B272" s="19"/>
      <c r="C272" s="19"/>
      <c r="D272" s="29"/>
      <c r="E272" s="29"/>
      <c r="F272" s="29"/>
    </row>
    <row r="273" spans="1:6" s="8" customFormat="1" ht="15" customHeight="1">
      <c r="A273" s="6"/>
      <c r="B273" s="19"/>
      <c r="C273" s="19"/>
      <c r="D273" s="29"/>
      <c r="E273" s="29"/>
      <c r="F273" s="29"/>
    </row>
    <row r="274" spans="1:6" s="8" customFormat="1" ht="15" customHeight="1">
      <c r="A274" s="6"/>
      <c r="B274" s="19"/>
      <c r="C274" s="19"/>
      <c r="D274" s="29"/>
      <c r="E274" s="29"/>
      <c r="F274" s="29"/>
    </row>
    <row r="275" spans="1:6" s="8" customFormat="1" ht="15" customHeight="1">
      <c r="A275" s="6"/>
      <c r="B275" s="19"/>
      <c r="C275" s="19"/>
      <c r="D275" s="29"/>
      <c r="E275" s="29"/>
      <c r="F275" s="29"/>
    </row>
    <row r="276" spans="1:6" s="8" customFormat="1" ht="24" customHeight="1">
      <c r="A276" s="6"/>
      <c r="C276" s="19"/>
      <c r="D276" s="29"/>
      <c r="E276" s="29"/>
      <c r="F276" s="29"/>
    </row>
    <row r="277" spans="1:6" s="8" customFormat="1" ht="15" customHeight="1">
      <c r="A277" s="6"/>
      <c r="B277" s="19"/>
      <c r="C277" s="19"/>
      <c r="D277" s="29"/>
      <c r="E277" s="29"/>
      <c r="F277" s="29"/>
    </row>
    <row r="278" spans="1:6" s="8" customFormat="1" ht="15" customHeight="1">
      <c r="A278" s="6"/>
      <c r="B278" s="19"/>
      <c r="C278" s="19"/>
      <c r="D278" s="29"/>
      <c r="E278" s="29"/>
      <c r="F278" s="29"/>
    </row>
    <row r="279" spans="1:6" s="8" customFormat="1" ht="15" customHeight="1">
      <c r="A279" s="23"/>
      <c r="B279" s="19"/>
      <c r="C279" s="24"/>
      <c r="D279" s="26"/>
      <c r="E279" s="26"/>
      <c r="F279" s="26"/>
    </row>
    <row r="280" spans="1:6" s="8" customFormat="1" ht="24" customHeight="1">
      <c r="A280" s="6"/>
      <c r="B280" s="19"/>
      <c r="C280" s="19"/>
      <c r="D280" s="29"/>
      <c r="E280" s="29"/>
      <c r="F280" s="29"/>
    </row>
    <row r="281" spans="1:6" s="8" customFormat="1" ht="15" customHeight="1">
      <c r="A281" s="6"/>
      <c r="B281" s="19"/>
      <c r="C281" s="19"/>
      <c r="D281" s="29"/>
      <c r="E281" s="29"/>
      <c r="F281" s="29"/>
    </row>
    <row r="282" spans="1:6" s="8" customFormat="1" ht="15" customHeight="1">
      <c r="A282" s="6"/>
      <c r="B282" s="19"/>
      <c r="C282" s="19"/>
      <c r="D282" s="29"/>
      <c r="E282" s="29"/>
      <c r="F282" s="29"/>
    </row>
    <row r="283" spans="1:6" s="8" customFormat="1" ht="15" customHeight="1">
      <c r="A283" s="6"/>
      <c r="B283" s="19"/>
      <c r="C283" s="19"/>
      <c r="D283" s="29"/>
      <c r="E283" s="29"/>
      <c r="F283" s="29"/>
    </row>
    <row r="284" spans="1:6" s="8" customFormat="1" ht="15" customHeight="1">
      <c r="A284" s="6"/>
      <c r="B284" s="19"/>
      <c r="C284" s="19"/>
      <c r="D284" s="29"/>
      <c r="E284" s="29"/>
      <c r="F284" s="29"/>
    </row>
    <row r="285" spans="1:6" s="8" customFormat="1" ht="24" customHeight="1">
      <c r="A285" s="6"/>
      <c r="B285" s="19"/>
      <c r="C285" s="19"/>
      <c r="D285" s="29"/>
      <c r="E285" s="29"/>
      <c r="F285" s="29"/>
    </row>
    <row r="286" spans="1:6" s="8" customFormat="1" ht="15" customHeight="1">
      <c r="A286" s="6"/>
      <c r="B286" s="19"/>
      <c r="C286" s="19"/>
      <c r="D286" s="29"/>
      <c r="E286" s="29"/>
      <c r="F286" s="29"/>
    </row>
    <row r="287" spans="1:6" s="8" customFormat="1" ht="15" customHeight="1">
      <c r="A287" s="6"/>
      <c r="B287" s="19"/>
      <c r="C287" s="19"/>
      <c r="D287" s="29"/>
      <c r="E287" s="29"/>
      <c r="F287" s="29"/>
    </row>
    <row r="288" spans="1:6" s="8" customFormat="1" ht="15" customHeight="1">
      <c r="A288" s="6"/>
      <c r="B288" s="19"/>
      <c r="C288" s="19"/>
      <c r="D288" s="29"/>
      <c r="E288" s="29"/>
      <c r="F288" s="29"/>
    </row>
    <row r="289" spans="1:6" s="8" customFormat="1" ht="15" customHeight="1">
      <c r="A289" s="6"/>
      <c r="B289" s="19"/>
      <c r="C289" s="19"/>
      <c r="D289" s="29"/>
      <c r="E289" s="29"/>
      <c r="F289" s="29"/>
    </row>
    <row r="290" spans="1:6" s="8" customFormat="1" ht="24" customHeight="1">
      <c r="A290" s="6"/>
      <c r="B290" s="19"/>
      <c r="C290" s="19"/>
      <c r="D290" s="29"/>
      <c r="E290" s="29"/>
      <c r="F290" s="29"/>
    </row>
    <row r="291" spans="1:6" s="8" customFormat="1" ht="15" customHeight="1">
      <c r="A291" s="6"/>
      <c r="B291" s="19"/>
      <c r="C291" s="19"/>
      <c r="D291" s="29"/>
      <c r="E291" s="29"/>
      <c r="F291" s="29"/>
    </row>
    <row r="292" spans="1:6" s="8" customFormat="1" ht="15" customHeight="1">
      <c r="A292" s="6"/>
      <c r="B292" s="19"/>
      <c r="C292" s="19"/>
      <c r="D292" s="29"/>
      <c r="E292" s="29"/>
      <c r="F292" s="29"/>
    </row>
    <row r="293" spans="1:6" s="8" customFormat="1" ht="15" customHeight="1">
      <c r="A293" s="6"/>
      <c r="B293" s="19"/>
      <c r="C293" s="19"/>
      <c r="D293" s="29"/>
      <c r="E293" s="29"/>
      <c r="F293" s="29"/>
    </row>
    <row r="294" spans="1:6" s="8" customFormat="1" ht="15" customHeight="1">
      <c r="A294" s="6"/>
      <c r="B294" s="19"/>
      <c r="C294" s="19"/>
      <c r="D294" s="29"/>
      <c r="E294" s="29"/>
      <c r="F294" s="29"/>
    </row>
    <row r="295" spans="1:6" s="8" customFormat="1" ht="24" customHeight="1">
      <c r="A295" s="6"/>
      <c r="B295" s="19"/>
      <c r="C295" s="19"/>
      <c r="D295" s="29"/>
      <c r="E295" s="29"/>
      <c r="F295" s="29"/>
    </row>
    <row r="296" spans="1:6" s="8" customFormat="1" ht="15" customHeight="1">
      <c r="A296" s="6"/>
      <c r="B296" s="19"/>
      <c r="C296" s="19"/>
      <c r="D296" s="29"/>
      <c r="E296" s="29"/>
      <c r="F296" s="29"/>
    </row>
    <row r="297" spans="1:6" s="8" customFormat="1" ht="15" customHeight="1">
      <c r="A297" s="6"/>
      <c r="B297" s="19"/>
      <c r="C297" s="19"/>
      <c r="D297" s="29"/>
      <c r="E297" s="29"/>
      <c r="F297" s="29"/>
    </row>
    <row r="298" spans="1:6" s="8" customFormat="1" ht="15" customHeight="1">
      <c r="A298" s="6"/>
      <c r="B298" s="19"/>
      <c r="C298" s="19"/>
      <c r="D298" s="29"/>
      <c r="E298" s="29"/>
      <c r="F298" s="29"/>
    </row>
    <row r="299" spans="1:6" s="8" customFormat="1" ht="15" customHeight="1">
      <c r="A299" s="6"/>
      <c r="B299" s="19"/>
      <c r="C299" s="19"/>
      <c r="D299" s="29"/>
      <c r="E299" s="29"/>
      <c r="F299" s="29"/>
    </row>
    <row r="300" spans="1:6" s="8" customFormat="1" ht="24" customHeight="1">
      <c r="A300" s="6"/>
      <c r="B300" s="19"/>
      <c r="C300" s="19"/>
      <c r="D300" s="29"/>
      <c r="E300" s="29"/>
      <c r="F300" s="29"/>
    </row>
    <row r="301" spans="1:6" s="8" customFormat="1" ht="15" customHeight="1">
      <c r="A301" s="6"/>
      <c r="B301" s="19"/>
      <c r="C301" s="19"/>
      <c r="D301" s="29"/>
      <c r="E301" s="29"/>
      <c r="F301" s="29"/>
    </row>
    <row r="302" spans="1:6" s="8" customFormat="1" ht="15" customHeight="1">
      <c r="A302" s="6"/>
      <c r="B302" s="19"/>
      <c r="C302" s="19"/>
      <c r="D302" s="29"/>
      <c r="E302" s="29"/>
      <c r="F302" s="29"/>
    </row>
    <row r="303" spans="1:6" s="8" customFormat="1" ht="15" customHeight="1">
      <c r="A303" s="6"/>
      <c r="B303" s="19"/>
      <c r="C303" s="19"/>
      <c r="D303" s="29"/>
      <c r="E303" s="29"/>
      <c r="F303" s="29"/>
    </row>
    <row r="304" spans="1:6" s="8" customFormat="1" ht="15" customHeight="1">
      <c r="A304" s="6"/>
      <c r="B304" s="19"/>
      <c r="C304" s="19"/>
      <c r="D304" s="29"/>
      <c r="E304" s="29"/>
      <c r="F304" s="29"/>
    </row>
    <row r="305" spans="1:6" s="8" customFormat="1" ht="24" customHeight="1">
      <c r="A305" s="6"/>
      <c r="C305" s="19"/>
      <c r="D305" s="29"/>
      <c r="E305" s="29"/>
      <c r="F305" s="29"/>
    </row>
    <row r="306" spans="1:6" s="8" customFormat="1" ht="15" customHeight="1">
      <c r="A306" s="6"/>
      <c r="B306" s="19"/>
      <c r="C306" s="19"/>
      <c r="D306" s="29"/>
      <c r="E306" s="29"/>
      <c r="F306" s="29"/>
    </row>
    <row r="307" spans="1:6" s="8" customFormat="1" ht="15" customHeight="1">
      <c r="A307" s="6"/>
      <c r="B307" s="19"/>
      <c r="C307" s="19"/>
      <c r="D307" s="29"/>
      <c r="E307" s="29"/>
      <c r="F307" s="29"/>
    </row>
    <row r="308" spans="1:6" s="8" customFormat="1" ht="15" customHeight="1">
      <c r="A308" s="23"/>
      <c r="B308" s="19"/>
      <c r="C308" s="24"/>
      <c r="D308" s="26"/>
      <c r="E308" s="26"/>
      <c r="F308" s="26"/>
    </row>
    <row r="309" spans="1:6" s="8" customFormat="1" ht="24" customHeight="1">
      <c r="A309" s="6"/>
      <c r="B309" s="19"/>
      <c r="C309" s="19"/>
      <c r="D309" s="29"/>
      <c r="E309" s="29"/>
      <c r="F309" s="29"/>
    </row>
    <row r="310" spans="1:6" s="8" customFormat="1" ht="15" customHeight="1">
      <c r="A310" s="6"/>
      <c r="B310" s="19"/>
      <c r="C310" s="19"/>
      <c r="D310" s="29"/>
      <c r="E310" s="29"/>
      <c r="F310" s="29"/>
    </row>
    <row r="311" spans="1:6" s="8" customFormat="1" ht="15" customHeight="1">
      <c r="A311" s="6"/>
      <c r="B311" s="19"/>
      <c r="C311" s="19"/>
      <c r="D311" s="29"/>
      <c r="E311" s="29"/>
      <c r="F311" s="29"/>
    </row>
    <row r="312" spans="1:6" s="8" customFormat="1" ht="15" customHeight="1">
      <c r="A312" s="6"/>
      <c r="B312" s="19"/>
      <c r="C312" s="19"/>
      <c r="D312" s="29"/>
      <c r="E312" s="29"/>
      <c r="F312" s="29"/>
    </row>
    <row r="313" spans="1:6" s="8" customFormat="1" ht="15" customHeight="1">
      <c r="A313" s="6"/>
      <c r="B313" s="19"/>
      <c r="C313" s="19"/>
      <c r="D313" s="29"/>
      <c r="E313" s="29"/>
      <c r="F313" s="29"/>
    </row>
    <row r="314" spans="1:6" s="8" customFormat="1" ht="24" customHeight="1">
      <c r="A314" s="6"/>
      <c r="B314" s="19"/>
      <c r="C314" s="19"/>
      <c r="D314" s="29"/>
      <c r="E314" s="29"/>
      <c r="F314" s="29"/>
    </row>
    <row r="315" spans="1:6" s="8" customFormat="1" ht="15" customHeight="1">
      <c r="A315" s="6"/>
      <c r="B315" s="19"/>
      <c r="C315" s="19"/>
      <c r="D315" s="29"/>
      <c r="E315" s="29"/>
      <c r="F315" s="29"/>
    </row>
    <row r="316" spans="1:6" s="8" customFormat="1" ht="15" customHeight="1">
      <c r="A316" s="6"/>
      <c r="B316" s="19"/>
      <c r="C316" s="19"/>
      <c r="D316" s="29"/>
      <c r="E316" s="29"/>
      <c r="F316" s="29"/>
    </row>
    <row r="317" spans="1:6" s="8" customFormat="1" ht="15" customHeight="1">
      <c r="A317" s="6"/>
      <c r="B317" s="19"/>
      <c r="C317" s="19"/>
      <c r="D317" s="29"/>
      <c r="E317" s="29"/>
      <c r="F317" s="29"/>
    </row>
    <row r="318" spans="1:6" s="8" customFormat="1" ht="15" customHeight="1">
      <c r="A318" s="6"/>
      <c r="B318" s="19"/>
      <c r="C318" s="19"/>
      <c r="D318" s="29"/>
      <c r="E318" s="29"/>
      <c r="F318" s="29"/>
    </row>
    <row r="319" spans="1:6" s="8" customFormat="1" ht="24" customHeight="1">
      <c r="A319" s="6"/>
      <c r="B319" s="19"/>
      <c r="C319" s="19"/>
      <c r="D319" s="29"/>
      <c r="E319" s="29"/>
      <c r="F319" s="29"/>
    </row>
    <row r="320" spans="1:6" s="8" customFormat="1" ht="15" customHeight="1">
      <c r="A320" s="6"/>
      <c r="B320" s="19"/>
      <c r="C320" s="19"/>
      <c r="D320" s="29"/>
      <c r="E320" s="29"/>
      <c r="F320" s="29"/>
    </row>
    <row r="321" spans="1:6" s="8" customFormat="1" ht="15" customHeight="1">
      <c r="A321" s="6"/>
      <c r="B321" s="19"/>
      <c r="C321" s="19"/>
      <c r="D321" s="29"/>
      <c r="E321" s="29"/>
      <c r="F321" s="29"/>
    </row>
    <row r="322" spans="1:6" s="8" customFormat="1" ht="15" customHeight="1">
      <c r="A322" s="6"/>
      <c r="B322" s="19"/>
      <c r="C322" s="19"/>
      <c r="D322" s="29"/>
      <c r="E322" s="29"/>
      <c r="F322" s="29"/>
    </row>
    <row r="323" spans="1:6" s="8" customFormat="1" ht="15" customHeight="1">
      <c r="A323" s="6"/>
      <c r="B323" s="19"/>
      <c r="C323" s="19"/>
      <c r="D323" s="29"/>
      <c r="E323" s="29"/>
      <c r="F323" s="29"/>
    </row>
    <row r="324" spans="1:6" s="8" customFormat="1" ht="24" customHeight="1">
      <c r="A324" s="6"/>
      <c r="B324" s="19"/>
      <c r="C324" s="19"/>
      <c r="D324" s="29"/>
      <c r="E324" s="29"/>
      <c r="F324" s="29"/>
    </row>
    <row r="325" spans="1:6" s="8" customFormat="1" ht="15" customHeight="1">
      <c r="A325" s="6"/>
      <c r="B325" s="19"/>
      <c r="C325" s="19"/>
      <c r="D325" s="29"/>
      <c r="E325" s="29"/>
      <c r="F325" s="29"/>
    </row>
    <row r="326" spans="1:6" s="8" customFormat="1" ht="15" customHeight="1">
      <c r="A326" s="6"/>
      <c r="B326" s="19"/>
      <c r="C326" s="19"/>
      <c r="D326" s="29"/>
      <c r="E326" s="29"/>
      <c r="F326" s="29"/>
    </row>
    <row r="327" spans="1:6" s="8" customFormat="1" ht="15" customHeight="1">
      <c r="A327" s="6"/>
      <c r="B327" s="19"/>
      <c r="C327" s="19"/>
      <c r="D327" s="29"/>
      <c r="E327" s="29"/>
      <c r="F327" s="29"/>
    </row>
    <row r="328" spans="1:6" s="8" customFormat="1" ht="15" customHeight="1">
      <c r="A328" s="6"/>
      <c r="B328" s="19"/>
      <c r="C328" s="19"/>
      <c r="D328" s="29"/>
      <c r="E328" s="29"/>
      <c r="F328" s="29"/>
    </row>
    <row r="329" spans="1:6" s="8" customFormat="1" ht="24" customHeight="1">
      <c r="A329" s="6"/>
      <c r="B329" s="19"/>
      <c r="C329" s="19"/>
      <c r="D329" s="29"/>
      <c r="E329" s="29"/>
      <c r="F329" s="29"/>
    </row>
    <row r="330" spans="1:6" s="8" customFormat="1" ht="15" customHeight="1">
      <c r="A330" s="6"/>
      <c r="B330" s="19"/>
      <c r="C330" s="19"/>
      <c r="D330" s="29"/>
      <c r="E330" s="29"/>
      <c r="F330" s="29"/>
    </row>
    <row r="331" spans="1:6" s="8" customFormat="1" ht="15" customHeight="1">
      <c r="A331" s="6"/>
      <c r="B331" s="19"/>
      <c r="C331" s="19"/>
      <c r="D331" s="29"/>
      <c r="E331" s="29"/>
      <c r="F331" s="29"/>
    </row>
    <row r="332" spans="1:6" s="8" customFormat="1" ht="15" customHeight="1">
      <c r="A332" s="6"/>
      <c r="B332" s="19"/>
      <c r="C332" s="19"/>
      <c r="D332" s="29"/>
      <c r="E332" s="29"/>
      <c r="F332" s="29"/>
    </row>
    <row r="333" spans="1:6" s="8" customFormat="1" ht="15" customHeight="1">
      <c r="A333" s="6"/>
      <c r="B333" s="19"/>
      <c r="C333" s="19"/>
      <c r="D333" s="29"/>
      <c r="E333" s="29"/>
      <c r="F333" s="29"/>
    </row>
    <row r="334" spans="1:6" s="8" customFormat="1" ht="24" customHeight="1">
      <c r="A334" s="6"/>
      <c r="C334" s="19"/>
      <c r="D334" s="29"/>
      <c r="E334" s="29"/>
      <c r="F334" s="29"/>
    </row>
    <row r="335" spans="1:6" s="8" customFormat="1" ht="15" customHeight="1">
      <c r="A335" s="6"/>
      <c r="B335" s="19"/>
      <c r="C335" s="19"/>
      <c r="D335" s="29"/>
      <c r="E335" s="29"/>
      <c r="F335" s="29"/>
    </row>
    <row r="336" spans="1:6" s="8" customFormat="1" ht="15" customHeight="1">
      <c r="A336" s="6"/>
      <c r="B336" s="19"/>
      <c r="C336" s="19"/>
      <c r="D336" s="29"/>
      <c r="E336" s="29"/>
      <c r="F336" s="29"/>
    </row>
    <row r="337" spans="1:6" s="8" customFormat="1" ht="15" customHeight="1">
      <c r="A337" s="23"/>
      <c r="B337" s="19"/>
      <c r="C337" s="24"/>
      <c r="D337" s="26"/>
      <c r="E337" s="26"/>
      <c r="F337" s="26"/>
    </row>
    <row r="338" spans="1:6" s="8" customFormat="1" ht="24" customHeight="1">
      <c r="A338" s="6"/>
      <c r="B338" s="19"/>
      <c r="C338" s="19"/>
      <c r="D338" s="29"/>
      <c r="E338" s="29"/>
      <c r="F338" s="29"/>
    </row>
    <row r="339" spans="1:6" s="8" customFormat="1" ht="15" customHeight="1">
      <c r="A339" s="6"/>
      <c r="B339" s="19"/>
      <c r="C339" s="19"/>
      <c r="D339" s="29"/>
      <c r="E339" s="29"/>
      <c r="F339" s="29"/>
    </row>
    <row r="340" spans="1:6" s="8" customFormat="1" ht="15" customHeight="1">
      <c r="A340" s="6"/>
      <c r="B340" s="19"/>
      <c r="C340" s="19"/>
      <c r="D340" s="29"/>
      <c r="E340" s="29"/>
      <c r="F340" s="29"/>
    </row>
    <row r="341" spans="1:6" s="8" customFormat="1" ht="15" customHeight="1">
      <c r="A341" s="6"/>
      <c r="B341" s="19"/>
      <c r="C341" s="19"/>
      <c r="D341" s="29"/>
      <c r="E341" s="29"/>
      <c r="F341" s="29"/>
    </row>
    <row r="342" spans="1:6" s="8" customFormat="1" ht="15" customHeight="1">
      <c r="A342" s="6"/>
      <c r="B342" s="19"/>
      <c r="C342" s="19"/>
      <c r="D342" s="29"/>
      <c r="E342" s="29"/>
      <c r="F342" s="29"/>
    </row>
    <row r="343" spans="1:6" s="8" customFormat="1" ht="24" customHeight="1">
      <c r="A343" s="6"/>
      <c r="B343" s="19"/>
      <c r="C343" s="19"/>
      <c r="D343" s="29"/>
      <c r="E343" s="29"/>
      <c r="F343" s="29"/>
    </row>
    <row r="344" spans="1:6" s="8" customFormat="1" ht="15" customHeight="1">
      <c r="A344" s="6"/>
      <c r="B344" s="19"/>
      <c r="C344" s="19"/>
      <c r="D344" s="29"/>
      <c r="E344" s="29"/>
      <c r="F344" s="29"/>
    </row>
    <row r="345" spans="1:6" s="8" customFormat="1" ht="15" customHeight="1">
      <c r="A345" s="6"/>
      <c r="B345" s="19"/>
      <c r="C345" s="19"/>
      <c r="D345" s="29"/>
      <c r="E345" s="29"/>
      <c r="F345" s="29"/>
    </row>
    <row r="346" spans="1:6" s="8" customFormat="1" ht="15" customHeight="1">
      <c r="A346" s="6"/>
      <c r="B346" s="19"/>
      <c r="C346" s="19"/>
      <c r="D346" s="29"/>
      <c r="E346" s="29"/>
      <c r="F346" s="29"/>
    </row>
    <row r="347" spans="1:6" s="8" customFormat="1" ht="15" customHeight="1">
      <c r="A347" s="6"/>
      <c r="B347" s="19"/>
      <c r="C347" s="19"/>
      <c r="D347" s="29"/>
      <c r="E347" s="29"/>
      <c r="F347" s="29"/>
    </row>
    <row r="348" spans="1:6" s="8" customFormat="1" ht="24" customHeight="1">
      <c r="A348" s="6"/>
      <c r="B348" s="19"/>
      <c r="C348" s="19"/>
      <c r="D348" s="29"/>
      <c r="E348" s="29"/>
      <c r="F348" s="29"/>
    </row>
    <row r="349" spans="1:6" s="8" customFormat="1" ht="15" customHeight="1">
      <c r="A349" s="6"/>
      <c r="B349" s="19"/>
      <c r="C349" s="19"/>
      <c r="D349" s="29"/>
      <c r="E349" s="29"/>
      <c r="F349" s="29"/>
    </row>
    <row r="350" spans="1:6" s="8" customFormat="1" ht="15" customHeight="1">
      <c r="A350" s="6"/>
      <c r="B350" s="19"/>
      <c r="C350" s="19"/>
      <c r="D350" s="29"/>
      <c r="E350" s="29"/>
      <c r="F350" s="29"/>
    </row>
    <row r="351" spans="1:6" s="8" customFormat="1" ht="15" customHeight="1">
      <c r="A351" s="6"/>
      <c r="B351" s="19"/>
      <c r="C351" s="19"/>
      <c r="D351" s="29"/>
      <c r="E351" s="29"/>
      <c r="F351" s="29"/>
    </row>
    <row r="352" spans="1:6" s="8" customFormat="1" ht="15" customHeight="1">
      <c r="A352" s="6"/>
      <c r="B352" s="19"/>
      <c r="C352" s="19"/>
      <c r="D352" s="29"/>
      <c r="E352" s="29"/>
      <c r="F352" s="29"/>
    </row>
    <row r="353" spans="1:6" s="8" customFormat="1" ht="24" customHeight="1">
      <c r="A353" s="6"/>
      <c r="B353" s="19"/>
      <c r="C353" s="19"/>
      <c r="D353" s="29"/>
      <c r="E353" s="29"/>
      <c r="F353" s="29"/>
    </row>
    <row r="354" spans="1:6" s="8" customFormat="1" ht="15" customHeight="1">
      <c r="A354" s="6"/>
      <c r="B354" s="19"/>
      <c r="C354" s="19"/>
      <c r="D354" s="29"/>
      <c r="E354" s="29"/>
      <c r="F354" s="29"/>
    </row>
    <row r="355" spans="1:6" s="8" customFormat="1" ht="15" customHeight="1">
      <c r="A355" s="6"/>
      <c r="B355" s="19"/>
      <c r="C355" s="19"/>
      <c r="D355" s="29"/>
      <c r="E355" s="29"/>
      <c r="F355" s="29"/>
    </row>
    <row r="356" spans="1:6" s="8" customFormat="1" ht="15" customHeight="1">
      <c r="A356" s="6"/>
      <c r="B356" s="19"/>
      <c r="C356" s="19"/>
      <c r="D356" s="29"/>
      <c r="E356" s="29"/>
      <c r="F356" s="29"/>
    </row>
    <row r="357" spans="1:6" s="8" customFormat="1" ht="15" customHeight="1">
      <c r="A357" s="6"/>
      <c r="B357" s="19"/>
      <c r="C357" s="19"/>
      <c r="D357" s="29"/>
      <c r="E357" s="29"/>
      <c r="F357" s="29"/>
    </row>
    <row r="358" spans="1:6" s="8" customFormat="1" ht="24" customHeight="1">
      <c r="A358" s="6"/>
      <c r="B358" s="19"/>
      <c r="C358" s="19"/>
      <c r="D358" s="29"/>
      <c r="E358" s="29"/>
      <c r="F358" s="29"/>
    </row>
    <row r="359" spans="1:6" s="8" customFormat="1" ht="15" customHeight="1">
      <c r="A359" s="6"/>
      <c r="B359" s="19"/>
      <c r="C359" s="19"/>
      <c r="D359" s="29"/>
      <c r="E359" s="29"/>
      <c r="F359" s="29"/>
    </row>
    <row r="360" spans="1:6" s="8" customFormat="1" ht="15" customHeight="1">
      <c r="A360" s="6"/>
      <c r="B360" s="19"/>
      <c r="C360" s="19"/>
      <c r="D360" s="29"/>
      <c r="E360" s="29"/>
      <c r="F360" s="29"/>
    </row>
    <row r="361" spans="1:6" s="8" customFormat="1" ht="15" customHeight="1">
      <c r="A361" s="6"/>
      <c r="B361" s="19"/>
      <c r="C361" s="19"/>
      <c r="D361" s="29"/>
      <c r="E361" s="29"/>
      <c r="F361" s="29"/>
    </row>
    <row r="362" spans="1:6" s="8" customFormat="1" ht="15" customHeight="1">
      <c r="A362" s="6"/>
      <c r="B362" s="19"/>
      <c r="C362" s="19"/>
      <c r="D362" s="29"/>
      <c r="E362" s="29"/>
      <c r="F362" s="29"/>
    </row>
    <row r="363" spans="1:6" s="8" customFormat="1" ht="24" customHeight="1">
      <c r="A363" s="6"/>
      <c r="C363" s="19"/>
      <c r="D363" s="29"/>
      <c r="E363" s="29"/>
      <c r="F363" s="29"/>
    </row>
    <row r="364" spans="1:6" s="8" customFormat="1" ht="15" customHeight="1">
      <c r="A364" s="6"/>
      <c r="B364" s="19"/>
      <c r="C364" s="19"/>
      <c r="D364" s="29"/>
      <c r="E364" s="29"/>
      <c r="F364" s="29"/>
    </row>
    <row r="365" spans="1:6" s="8" customFormat="1" ht="15" customHeight="1">
      <c r="A365" s="6"/>
      <c r="B365" s="19"/>
      <c r="C365" s="19"/>
      <c r="D365" s="29"/>
      <c r="E365" s="29"/>
      <c r="F365" s="29"/>
    </row>
    <row r="366" spans="1:6" s="8" customFormat="1" ht="15" customHeight="1">
      <c r="A366" s="23"/>
      <c r="B366" s="19"/>
      <c r="C366" s="24"/>
      <c r="D366" s="26"/>
      <c r="E366" s="26"/>
      <c r="F366" s="26"/>
    </row>
    <row r="367" spans="1:6" s="8" customFormat="1" ht="24" customHeight="1">
      <c r="A367" s="6"/>
      <c r="B367" s="19"/>
      <c r="C367" s="19"/>
      <c r="D367" s="29"/>
      <c r="E367" s="29"/>
      <c r="F367" s="29"/>
    </row>
    <row r="368" spans="1:6" s="8" customFormat="1" ht="15" customHeight="1">
      <c r="A368" s="6"/>
      <c r="B368" s="19"/>
      <c r="C368" s="19"/>
      <c r="D368" s="29"/>
      <c r="E368" s="29"/>
      <c r="F368" s="29"/>
    </row>
    <row r="369" spans="1:6" s="8" customFormat="1" ht="15" customHeight="1">
      <c r="A369" s="6"/>
      <c r="B369" s="19"/>
      <c r="C369" s="19"/>
      <c r="D369" s="29"/>
      <c r="E369" s="29"/>
      <c r="F369" s="29"/>
    </row>
    <row r="370" spans="1:6" s="8" customFormat="1" ht="15" customHeight="1">
      <c r="A370" s="6"/>
      <c r="B370" s="19"/>
      <c r="C370" s="19"/>
      <c r="D370" s="29"/>
      <c r="E370" s="29"/>
      <c r="F370" s="29"/>
    </row>
    <row r="371" spans="1:6" s="8" customFormat="1" ht="15" customHeight="1">
      <c r="A371" s="6"/>
      <c r="B371" s="19"/>
      <c r="C371" s="19"/>
      <c r="D371" s="29"/>
      <c r="E371" s="29"/>
      <c r="F371" s="29"/>
    </row>
    <row r="372" spans="1:6" s="8" customFormat="1" ht="24" customHeight="1">
      <c r="A372" s="6"/>
      <c r="B372" s="19"/>
      <c r="C372" s="19"/>
      <c r="D372" s="29"/>
      <c r="E372" s="29"/>
      <c r="F372" s="29"/>
    </row>
    <row r="373" spans="1:6" s="8" customFormat="1" ht="15" customHeight="1">
      <c r="A373" s="6"/>
      <c r="B373" s="19"/>
      <c r="C373" s="19"/>
      <c r="D373" s="29"/>
      <c r="E373" s="29"/>
      <c r="F373" s="29"/>
    </row>
    <row r="374" spans="1:6" s="8" customFormat="1" ht="15" customHeight="1">
      <c r="A374" s="6"/>
      <c r="B374" s="19"/>
      <c r="C374" s="19"/>
      <c r="D374" s="29"/>
      <c r="E374" s="29"/>
      <c r="F374" s="29"/>
    </row>
    <row r="375" spans="1:6" s="8" customFormat="1" ht="15" customHeight="1">
      <c r="A375" s="6"/>
      <c r="B375" s="19"/>
      <c r="C375" s="19"/>
      <c r="D375" s="29"/>
      <c r="E375" s="29"/>
      <c r="F375" s="29"/>
    </row>
    <row r="376" spans="1:6" s="8" customFormat="1" ht="15" customHeight="1">
      <c r="A376" s="6"/>
      <c r="B376" s="19"/>
      <c r="C376" s="19"/>
      <c r="D376" s="29"/>
      <c r="E376" s="29"/>
      <c r="F376" s="29"/>
    </row>
    <row r="377" spans="1:6" s="8" customFormat="1" ht="24" customHeight="1">
      <c r="A377" s="6"/>
      <c r="B377" s="19"/>
      <c r="C377" s="19"/>
      <c r="D377" s="29"/>
      <c r="E377" s="29"/>
      <c r="F377" s="29"/>
    </row>
    <row r="378" spans="1:6" s="8" customFormat="1" ht="15" customHeight="1">
      <c r="A378" s="6"/>
      <c r="B378" s="19"/>
      <c r="C378" s="19"/>
      <c r="D378" s="29"/>
      <c r="E378" s="29"/>
      <c r="F378" s="29"/>
    </row>
    <row r="379" spans="1:6" s="8" customFormat="1" ht="15" customHeight="1">
      <c r="A379" s="6"/>
      <c r="B379" s="19"/>
      <c r="C379" s="19"/>
      <c r="D379" s="29"/>
      <c r="E379" s="29"/>
      <c r="F379" s="29"/>
    </row>
    <row r="380" spans="1:6" s="8" customFormat="1" ht="15" customHeight="1">
      <c r="A380" s="6"/>
      <c r="B380" s="19"/>
      <c r="C380" s="19"/>
      <c r="D380" s="29"/>
      <c r="E380" s="29"/>
      <c r="F380" s="29"/>
    </row>
    <row r="381" spans="1:6" s="8" customFormat="1" ht="15" customHeight="1">
      <c r="A381" s="6"/>
      <c r="B381" s="19"/>
      <c r="C381" s="19"/>
      <c r="D381" s="29"/>
      <c r="E381" s="29"/>
      <c r="F381" s="29"/>
    </row>
    <row r="382" spans="1:6" s="8" customFormat="1" ht="24" customHeight="1">
      <c r="A382" s="6"/>
      <c r="B382" s="19"/>
      <c r="C382" s="19"/>
      <c r="D382" s="29"/>
      <c r="E382" s="29"/>
      <c r="F382" s="29"/>
    </row>
    <row r="383" spans="1:6" s="8" customFormat="1" ht="15" customHeight="1">
      <c r="A383" s="6"/>
      <c r="B383" s="19"/>
      <c r="C383" s="19"/>
      <c r="D383" s="29"/>
      <c r="E383" s="29"/>
      <c r="F383" s="29"/>
    </row>
    <row r="384" spans="1:6" s="8" customFormat="1" ht="15" customHeight="1">
      <c r="A384" s="6"/>
      <c r="B384" s="19"/>
      <c r="C384" s="19"/>
      <c r="D384" s="29"/>
      <c r="E384" s="29"/>
      <c r="F384" s="29"/>
    </row>
    <row r="385" spans="1:6" s="8" customFormat="1" ht="15" customHeight="1">
      <c r="A385" s="6"/>
      <c r="B385" s="19"/>
      <c r="C385" s="19"/>
      <c r="D385" s="29"/>
      <c r="E385" s="29"/>
      <c r="F385" s="29"/>
    </row>
    <row r="386" spans="1:6" s="8" customFormat="1" ht="15" customHeight="1">
      <c r="A386" s="6"/>
      <c r="B386" s="19"/>
      <c r="C386" s="19"/>
      <c r="D386" s="29"/>
      <c r="E386" s="29"/>
      <c r="F386" s="29"/>
    </row>
    <row r="387" spans="1:6" s="8" customFormat="1" ht="24" customHeight="1">
      <c r="A387" s="6"/>
      <c r="B387" s="19"/>
      <c r="C387" s="19"/>
      <c r="D387" s="29"/>
      <c r="E387" s="29"/>
      <c r="F387" s="29"/>
    </row>
    <row r="388" spans="1:6" s="8" customFormat="1" ht="15" customHeight="1">
      <c r="A388" s="6"/>
      <c r="B388" s="19"/>
      <c r="C388" s="19"/>
      <c r="D388" s="29"/>
      <c r="E388" s="29"/>
      <c r="F388" s="29"/>
    </row>
    <row r="389" spans="1:6" s="8" customFormat="1" ht="15" customHeight="1">
      <c r="A389" s="6"/>
      <c r="B389" s="19"/>
      <c r="C389" s="19"/>
      <c r="D389" s="29"/>
      <c r="E389" s="29"/>
      <c r="F389" s="29"/>
    </row>
    <row r="390" spans="1:6" s="8" customFormat="1" ht="15" customHeight="1">
      <c r="A390" s="6"/>
      <c r="B390" s="19"/>
      <c r="C390" s="19"/>
      <c r="D390" s="29"/>
      <c r="E390" s="29"/>
      <c r="F390" s="29"/>
    </row>
    <row r="391" spans="1:6" s="8" customFormat="1" ht="15" customHeight="1">
      <c r="A391" s="6"/>
      <c r="B391" s="19"/>
      <c r="C391" s="19"/>
      <c r="D391" s="29"/>
      <c r="E391" s="29"/>
      <c r="F391" s="29"/>
    </row>
    <row r="392" spans="1:6" s="8" customFormat="1" ht="24" customHeight="1">
      <c r="A392" s="6"/>
      <c r="C392" s="19"/>
      <c r="D392" s="29"/>
      <c r="E392" s="29"/>
      <c r="F392" s="29"/>
    </row>
    <row r="393" spans="1:6" s="8" customFormat="1" ht="15" customHeight="1">
      <c r="A393" s="6"/>
      <c r="B393" s="19"/>
      <c r="C393" s="19"/>
      <c r="D393" s="29"/>
      <c r="E393" s="29"/>
      <c r="F393" s="29"/>
    </row>
    <row r="394" spans="1:6" s="8" customFormat="1" ht="15" customHeight="1">
      <c r="A394" s="6"/>
      <c r="B394" s="19"/>
      <c r="C394" s="19"/>
      <c r="D394" s="29"/>
      <c r="E394" s="29"/>
      <c r="F394" s="29"/>
    </row>
    <row r="395" spans="1:6" s="8" customFormat="1" ht="15" customHeight="1">
      <c r="A395" s="23"/>
      <c r="B395" s="19"/>
      <c r="C395" s="24"/>
      <c r="D395" s="26"/>
      <c r="E395" s="26"/>
      <c r="F395" s="26"/>
    </row>
    <row r="396" spans="1:6" ht="24" customHeight="1">
      <c r="A396" s="6"/>
      <c r="D396" s="29"/>
      <c r="E396" s="29"/>
      <c r="F396" s="29"/>
    </row>
    <row r="397" spans="1:6" ht="15" customHeight="1">
      <c r="A397" s="6"/>
      <c r="D397" s="29"/>
      <c r="E397" s="29"/>
      <c r="F397" s="29"/>
    </row>
    <row r="398" spans="1:6" ht="15" customHeight="1">
      <c r="A398" s="6"/>
      <c r="D398" s="29"/>
      <c r="E398" s="29"/>
      <c r="F398" s="29"/>
    </row>
    <row r="399" spans="1:6" ht="15" customHeight="1">
      <c r="A399" s="6"/>
      <c r="D399" s="29"/>
      <c r="E399" s="29"/>
      <c r="F399" s="29"/>
    </row>
    <row r="400" spans="1:6" ht="15" customHeight="1">
      <c r="A400" s="6"/>
      <c r="D400" s="29"/>
      <c r="E400" s="29"/>
      <c r="F400" s="29"/>
    </row>
    <row r="401" spans="1:6" ht="24" customHeight="1">
      <c r="A401" s="6"/>
      <c r="D401" s="29"/>
      <c r="E401" s="29"/>
      <c r="F401" s="29"/>
    </row>
    <row r="402" spans="1:6" ht="15" customHeight="1">
      <c r="A402" s="6"/>
      <c r="D402" s="29"/>
      <c r="E402" s="29"/>
      <c r="F402" s="29"/>
    </row>
    <row r="403" spans="1:6" ht="15" customHeight="1">
      <c r="A403" s="6"/>
      <c r="D403" s="29"/>
      <c r="E403" s="29"/>
      <c r="F403" s="29"/>
    </row>
    <row r="404" spans="1:6" ht="15" customHeight="1">
      <c r="A404" s="6"/>
      <c r="D404" s="29"/>
      <c r="E404" s="29"/>
      <c r="F404" s="29"/>
    </row>
    <row r="405" spans="1:6" ht="15" customHeight="1">
      <c r="A405" s="6"/>
      <c r="D405" s="29"/>
      <c r="E405" s="29"/>
      <c r="F405" s="29"/>
    </row>
    <row r="406" spans="1:6" ht="24" customHeight="1">
      <c r="A406" s="6"/>
      <c r="D406" s="29"/>
      <c r="E406" s="29"/>
      <c r="F406" s="29"/>
    </row>
    <row r="407" spans="1:6" ht="15" customHeight="1">
      <c r="A407" s="6"/>
      <c r="D407" s="29"/>
      <c r="E407" s="29"/>
      <c r="F407" s="29"/>
    </row>
    <row r="408" spans="1:6" ht="15" customHeight="1">
      <c r="A408" s="6"/>
      <c r="D408" s="29"/>
      <c r="E408" s="29"/>
      <c r="F408" s="29"/>
    </row>
    <row r="409" spans="1:6" ht="15" customHeight="1">
      <c r="A409" s="6"/>
      <c r="D409" s="29"/>
      <c r="E409" s="29"/>
      <c r="F409" s="29"/>
    </row>
    <row r="410" spans="1:6" ht="15" customHeight="1">
      <c r="A410" s="6"/>
      <c r="D410" s="29"/>
      <c r="E410" s="29"/>
      <c r="F410" s="29"/>
    </row>
    <row r="411" spans="1:6" ht="24" customHeight="1">
      <c r="A411" s="6"/>
      <c r="D411" s="29"/>
      <c r="E411" s="29"/>
      <c r="F411" s="29"/>
    </row>
    <row r="412" spans="1:6" ht="15" customHeight="1">
      <c r="A412" s="6"/>
      <c r="D412" s="29"/>
      <c r="E412" s="29"/>
      <c r="F412" s="29"/>
    </row>
    <row r="413" spans="1:6" ht="15" customHeight="1">
      <c r="A413" s="6"/>
      <c r="D413" s="29"/>
      <c r="E413" s="29"/>
      <c r="F413" s="29"/>
    </row>
    <row r="414" spans="1:6" ht="15" customHeight="1">
      <c r="A414" s="6"/>
      <c r="D414" s="29"/>
      <c r="E414" s="29"/>
      <c r="F414" s="29"/>
    </row>
    <row r="415" spans="1:6" ht="15" customHeight="1">
      <c r="A415" s="6"/>
      <c r="D415" s="29"/>
      <c r="E415" s="29"/>
      <c r="F415" s="29"/>
    </row>
    <row r="416" spans="1:6" ht="24" customHeight="1">
      <c r="A416" s="6"/>
      <c r="D416" s="29"/>
      <c r="E416" s="29"/>
      <c r="F416" s="29"/>
    </row>
    <row r="417" spans="1:6" ht="15" customHeight="1">
      <c r="A417" s="6"/>
      <c r="D417" s="29"/>
      <c r="E417" s="29"/>
      <c r="F417" s="29"/>
    </row>
    <row r="418" spans="1:6" ht="15" customHeight="1">
      <c r="A418" s="6"/>
      <c r="D418" s="29"/>
      <c r="E418" s="29"/>
      <c r="F418" s="29"/>
    </row>
    <row r="419" spans="1:6" ht="15" customHeight="1">
      <c r="A419" s="6"/>
      <c r="D419" s="29"/>
      <c r="E419" s="29"/>
      <c r="F419" s="29"/>
    </row>
    <row r="420" spans="1:6" ht="15" customHeight="1">
      <c r="A420" s="6"/>
      <c r="D420" s="29"/>
      <c r="E420" s="29"/>
      <c r="F420" s="29"/>
    </row>
    <row r="421" spans="1:6" ht="24" customHeight="1">
      <c r="A421" s="6"/>
      <c r="D421" s="29"/>
      <c r="E421" s="29"/>
      <c r="F421" s="29"/>
    </row>
    <row r="422" spans="1:6" ht="15" customHeight="1">
      <c r="A422" s="6"/>
      <c r="D422" s="29"/>
      <c r="E422" s="29"/>
      <c r="F422" s="29"/>
    </row>
    <row r="423" spans="1:6" ht="15" customHeight="1">
      <c r="A423" s="6"/>
      <c r="D423" s="29"/>
      <c r="E423" s="29"/>
      <c r="F423" s="29"/>
    </row>
    <row r="424" spans="1:6" s="8" customFormat="1" ht="15" customHeight="1">
      <c r="A424" s="23"/>
      <c r="B424" s="19"/>
      <c r="C424" s="24"/>
      <c r="D424" s="26"/>
      <c r="E424" s="26"/>
      <c r="F424" s="26"/>
    </row>
    <row r="425" spans="1:6" ht="24" customHeight="1">
      <c r="A425" s="6"/>
      <c r="D425" s="29"/>
      <c r="E425" s="29"/>
      <c r="F425" s="29"/>
    </row>
    <row r="426" spans="1:6" ht="15" customHeight="1">
      <c r="A426" s="6"/>
      <c r="D426" s="29"/>
      <c r="E426" s="29"/>
      <c r="F426" s="29"/>
    </row>
    <row r="427" spans="1:6" ht="15" customHeight="1">
      <c r="A427" s="6"/>
      <c r="D427" s="29"/>
      <c r="E427" s="29"/>
      <c r="F427" s="29"/>
    </row>
    <row r="428" spans="1:6" ht="15" customHeight="1">
      <c r="A428" s="6"/>
      <c r="D428" s="29"/>
      <c r="E428" s="29"/>
      <c r="F428" s="29"/>
    </row>
    <row r="429" spans="1:6" ht="15" customHeight="1">
      <c r="A429" s="6"/>
      <c r="D429" s="29"/>
      <c r="E429" s="29"/>
      <c r="F429" s="29"/>
    </row>
    <row r="430" spans="1:6" ht="24" customHeight="1">
      <c r="A430" s="6"/>
      <c r="D430" s="29"/>
      <c r="E430" s="29"/>
      <c r="F430" s="29"/>
    </row>
    <row r="431" spans="1:6" ht="15" customHeight="1">
      <c r="A431" s="6"/>
      <c r="D431" s="29"/>
      <c r="E431" s="29"/>
      <c r="F431" s="29"/>
    </row>
    <row r="432" spans="1:6" ht="15" customHeight="1">
      <c r="A432" s="6"/>
      <c r="D432" s="29"/>
      <c r="E432" s="29"/>
      <c r="F432" s="29"/>
    </row>
    <row r="433" spans="1:6" ht="15" customHeight="1">
      <c r="A433" s="6"/>
      <c r="D433" s="29"/>
      <c r="E433" s="29"/>
      <c r="F433" s="29"/>
    </row>
    <row r="434" spans="1:6" ht="15" customHeight="1">
      <c r="A434" s="6"/>
      <c r="D434" s="29"/>
      <c r="E434" s="29"/>
      <c r="F434" s="29"/>
    </row>
    <row r="435" spans="1:6" ht="24" customHeight="1">
      <c r="A435" s="6"/>
      <c r="D435" s="29"/>
      <c r="E435" s="29"/>
      <c r="F435" s="29"/>
    </row>
    <row r="436" spans="1:6" ht="15" customHeight="1">
      <c r="A436" s="6"/>
      <c r="D436" s="29"/>
      <c r="E436" s="29"/>
      <c r="F436" s="29"/>
    </row>
    <row r="437" spans="1:6" ht="15" customHeight="1">
      <c r="A437" s="6"/>
      <c r="D437" s="29"/>
      <c r="E437" s="29"/>
      <c r="F437" s="29"/>
    </row>
    <row r="438" spans="1:6" ht="15" customHeight="1">
      <c r="A438" s="6"/>
      <c r="D438" s="29"/>
      <c r="E438" s="29"/>
      <c r="F438" s="29"/>
    </row>
    <row r="439" spans="1:6" ht="15" customHeight="1">
      <c r="A439" s="6"/>
      <c r="D439" s="29"/>
      <c r="E439" s="29"/>
      <c r="F439" s="29"/>
    </row>
    <row r="440" spans="1:6" ht="24" customHeight="1">
      <c r="A440" s="6"/>
      <c r="D440" s="29"/>
      <c r="E440" s="29"/>
      <c r="F440" s="29"/>
    </row>
    <row r="441" spans="1:6" ht="15" customHeight="1">
      <c r="A441" s="6"/>
      <c r="D441" s="29"/>
      <c r="E441" s="29"/>
      <c r="F441" s="29"/>
    </row>
    <row r="442" spans="1:6" ht="15" customHeight="1">
      <c r="A442" s="6"/>
      <c r="D442" s="29"/>
      <c r="E442" s="29"/>
      <c r="F442" s="29"/>
    </row>
    <row r="443" spans="1:6" ht="15" customHeight="1">
      <c r="A443" s="6"/>
      <c r="D443" s="29"/>
      <c r="E443" s="29"/>
      <c r="F443" s="29"/>
    </row>
    <row r="444" spans="1:6" ht="15" customHeight="1">
      <c r="A444" s="6"/>
      <c r="D444" s="29"/>
      <c r="E444" s="29"/>
      <c r="F444" s="29"/>
    </row>
    <row r="445" spans="1:6" ht="24" customHeight="1">
      <c r="A445" s="6"/>
      <c r="D445" s="29"/>
      <c r="E445" s="29"/>
      <c r="F445" s="29"/>
    </row>
    <row r="446" spans="1:6" ht="15" customHeight="1">
      <c r="A446" s="6"/>
      <c r="D446" s="29"/>
      <c r="E446" s="29"/>
      <c r="F446" s="29"/>
    </row>
    <row r="447" spans="1:6" ht="15" customHeight="1">
      <c r="A447" s="6"/>
      <c r="D447" s="29"/>
      <c r="E447" s="29"/>
      <c r="F447" s="29"/>
    </row>
    <row r="448" spans="1:6" ht="15" customHeight="1">
      <c r="A448" s="6"/>
      <c r="D448" s="29"/>
      <c r="E448" s="29"/>
      <c r="F448" s="29"/>
    </row>
    <row r="449" spans="1:6" ht="15" customHeight="1">
      <c r="A449" s="6"/>
      <c r="D449" s="29"/>
      <c r="E449" s="29"/>
      <c r="F449" s="29"/>
    </row>
    <row r="450" spans="1:6" ht="24" customHeight="1">
      <c r="A450" s="6"/>
      <c r="D450" s="29"/>
      <c r="E450" s="29"/>
      <c r="F450" s="29"/>
    </row>
    <row r="451" spans="1:6" ht="15" customHeight="1">
      <c r="A451" s="6"/>
      <c r="D451" s="29"/>
      <c r="E451" s="29"/>
      <c r="F451" s="29"/>
    </row>
    <row r="452" spans="1:6" ht="15" customHeight="1">
      <c r="A452" s="6"/>
      <c r="D452" s="29"/>
      <c r="E452" s="29"/>
      <c r="F452" s="29"/>
    </row>
    <row r="480" spans="1:6">
      <c r="A480" s="6"/>
      <c r="D480" s="29"/>
      <c r="E480" s="29"/>
      <c r="F480" s="29"/>
    </row>
    <row r="481" spans="1:6">
      <c r="A481" s="6"/>
      <c r="C481" s="6"/>
      <c r="D481" s="6"/>
      <c r="E481" s="6"/>
      <c r="F481" s="6"/>
    </row>
    <row r="482" spans="1:6">
      <c r="A482" s="6"/>
      <c r="C482" s="6"/>
      <c r="D482" s="6"/>
      <c r="E482" s="6"/>
      <c r="F482" s="6"/>
    </row>
    <row r="483" spans="1:6">
      <c r="A483" s="6"/>
      <c r="C483" s="6"/>
      <c r="D483" s="6"/>
      <c r="E483" s="6"/>
      <c r="F483" s="6"/>
    </row>
    <row r="484" spans="1:6">
      <c r="A484" s="6"/>
      <c r="C484" s="6"/>
      <c r="D484" s="6"/>
      <c r="E484" s="6"/>
      <c r="F484" s="6"/>
    </row>
    <row r="485" spans="1:6">
      <c r="A485" s="6"/>
      <c r="C485" s="6"/>
      <c r="D485" s="6"/>
      <c r="E485" s="6"/>
      <c r="F485" s="6"/>
    </row>
    <row r="486" spans="1:6">
      <c r="A486" s="6"/>
      <c r="C486" s="6"/>
      <c r="D486" s="6"/>
      <c r="E486" s="6"/>
      <c r="F486" s="6"/>
    </row>
    <row r="487" spans="1:6">
      <c r="A487" s="6"/>
      <c r="C487" s="6"/>
      <c r="D487" s="6"/>
      <c r="E487" s="6"/>
      <c r="F487" s="6"/>
    </row>
    <row r="488" spans="1:6">
      <c r="A488" s="6"/>
      <c r="C488" s="6"/>
      <c r="D488" s="6"/>
      <c r="E488" s="6"/>
      <c r="F488" s="6"/>
    </row>
    <row r="489" spans="1:6">
      <c r="A489" s="6"/>
      <c r="C489" s="6"/>
      <c r="D489" s="6"/>
      <c r="E489" s="6"/>
      <c r="F489" s="6"/>
    </row>
    <row r="490" spans="1:6">
      <c r="A490" s="6"/>
      <c r="C490" s="6"/>
      <c r="D490" s="6"/>
      <c r="E490" s="6"/>
      <c r="F490" s="6"/>
    </row>
    <row r="491" spans="1:6">
      <c r="A491" s="6"/>
      <c r="C491" s="6"/>
      <c r="D491" s="6"/>
      <c r="E491" s="6"/>
      <c r="F491" s="6"/>
    </row>
    <row r="492" spans="1:6">
      <c r="A492" s="6"/>
      <c r="C492" s="6"/>
      <c r="D492" s="6"/>
      <c r="E492" s="6"/>
      <c r="F492" s="6"/>
    </row>
    <row r="493" spans="1:6">
      <c r="A493" s="6"/>
      <c r="C493" s="6"/>
      <c r="D493" s="6"/>
      <c r="E493" s="6"/>
      <c r="F493" s="6"/>
    </row>
    <row r="494" spans="1:6">
      <c r="A494" s="6"/>
      <c r="C494" s="6"/>
      <c r="D494" s="6"/>
      <c r="E494" s="6"/>
      <c r="F494" s="6"/>
    </row>
    <row r="495" spans="1:6">
      <c r="A495" s="6"/>
      <c r="C495" s="6"/>
      <c r="D495" s="6"/>
      <c r="E495" s="6"/>
      <c r="F495" s="6"/>
    </row>
    <row r="496" spans="1:6">
      <c r="A496" s="6"/>
      <c r="C496" s="6"/>
      <c r="D496" s="6"/>
      <c r="E496" s="6"/>
      <c r="F496" s="6"/>
    </row>
    <row r="497" spans="1:6">
      <c r="A497" s="6"/>
      <c r="C497" s="6"/>
      <c r="D497" s="6"/>
      <c r="E497" s="6"/>
      <c r="F497" s="6"/>
    </row>
    <row r="498" spans="1:6">
      <c r="A498" s="6"/>
      <c r="C498" s="6"/>
      <c r="D498" s="6"/>
      <c r="E498" s="6"/>
      <c r="F498" s="6"/>
    </row>
    <row r="499" spans="1:6">
      <c r="A499" s="6"/>
      <c r="C499" s="6"/>
      <c r="D499" s="6"/>
      <c r="E499" s="6"/>
      <c r="F499" s="6"/>
    </row>
    <row r="500" spans="1:6">
      <c r="A500" s="6"/>
      <c r="C500" s="6"/>
      <c r="D500" s="6"/>
      <c r="E500" s="6"/>
      <c r="F500" s="6"/>
    </row>
    <row r="501" spans="1:6">
      <c r="A501" s="6"/>
      <c r="C501" s="6"/>
      <c r="D501" s="6"/>
      <c r="E501" s="6"/>
      <c r="F501" s="6"/>
    </row>
    <row r="502" spans="1:6">
      <c r="A502" s="6"/>
      <c r="C502" s="6"/>
      <c r="D502" s="6"/>
      <c r="E502" s="6"/>
      <c r="F502" s="6"/>
    </row>
    <row r="503" spans="1:6">
      <c r="A503" s="6"/>
      <c r="C503" s="6"/>
      <c r="D503" s="6"/>
      <c r="E503" s="6"/>
      <c r="F503" s="6"/>
    </row>
    <row r="504" spans="1:6">
      <c r="A504" s="6"/>
      <c r="C504" s="6"/>
      <c r="D504" s="6"/>
      <c r="E504" s="6"/>
      <c r="F504" s="6"/>
    </row>
    <row r="505" spans="1:6">
      <c r="A505" s="6"/>
      <c r="C505" s="6"/>
      <c r="D505" s="6"/>
      <c r="E505" s="6"/>
      <c r="F505" s="6"/>
    </row>
    <row r="506" spans="1:6">
      <c r="A506" s="6"/>
      <c r="C506" s="6"/>
      <c r="D506" s="6"/>
      <c r="E506" s="6"/>
      <c r="F506" s="6"/>
    </row>
    <row r="507" spans="1:6">
      <c r="A507" s="6"/>
      <c r="C507" s="6"/>
      <c r="D507" s="6"/>
      <c r="E507" s="6"/>
      <c r="F507" s="6"/>
    </row>
    <row r="508" spans="1:6">
      <c r="A508" s="6"/>
      <c r="D508" s="29"/>
      <c r="E508" s="29"/>
      <c r="F508" s="29"/>
    </row>
    <row r="536" spans="1:6">
      <c r="A536" s="6"/>
      <c r="D536" s="29"/>
      <c r="E536" s="29"/>
      <c r="F536" s="29"/>
    </row>
    <row r="564" spans="1:6">
      <c r="A564" s="6"/>
      <c r="D564" s="29"/>
      <c r="E564" s="29"/>
      <c r="F564" s="29"/>
    </row>
    <row r="592" spans="1:6">
      <c r="A592" s="6"/>
      <c r="D592" s="29"/>
      <c r="E592" s="29"/>
      <c r="F592" s="29"/>
    </row>
  </sheetData>
  <mergeCells count="2">
    <mergeCell ref="H3:J3"/>
    <mergeCell ref="A1:K1"/>
  </mergeCells>
  <phoneticPr fontId="0" type="noConversion"/>
  <hyperlinks>
    <hyperlink ref="H3" location="Contents!A1" display="Back to contents page "/>
  </hyperlinks>
  <pageMargins left="0.49" right="0.4" top="0.28999999999999998" bottom="0.39" header="0.22" footer="0.19"/>
  <pageSetup paperSize="9" scale="74" fitToHeight="2" orientation="portrait" r:id="rId1"/>
  <headerFooter alignWithMargins="0">
    <oddFooter>&amp;R&amp;9&amp;D  &amp;F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H1"/>
    </sheetView>
  </sheetViews>
  <sheetFormatPr defaultColWidth="9.109375" defaultRowHeight="13.2"/>
  <cols>
    <col min="1" max="1" width="9.109375" style="5"/>
    <col min="2" max="3" width="10.6640625" style="5" customWidth="1"/>
    <col min="4" max="16384" width="9.109375" style="5"/>
  </cols>
  <sheetData>
    <row r="1" spans="1:8" ht="18" customHeight="1">
      <c r="A1" s="185" t="s">
        <v>342</v>
      </c>
      <c r="B1" s="182"/>
      <c r="C1" s="182"/>
      <c r="D1" s="182"/>
      <c r="E1" s="182"/>
      <c r="F1" s="182"/>
      <c r="G1" s="182"/>
      <c r="H1" s="182"/>
    </row>
    <row r="2" spans="1:8">
      <c r="A2" s="184" t="s">
        <v>7</v>
      </c>
      <c r="B2" s="184"/>
    </row>
    <row r="4" spans="1:8">
      <c r="A4" s="54"/>
      <c r="B4" s="33" t="s">
        <v>25</v>
      </c>
      <c r="C4" s="33" t="s">
        <v>28</v>
      </c>
    </row>
    <row r="5" spans="1:8" ht="24" customHeight="1">
      <c r="A5" s="137" t="s">
        <v>328</v>
      </c>
      <c r="B5" s="66">
        <v>69.11</v>
      </c>
      <c r="C5" s="133">
        <v>75.31</v>
      </c>
      <c r="E5" s="30"/>
      <c r="F5" s="30"/>
      <c r="G5" s="30"/>
    </row>
    <row r="6" spans="1:8" ht="15" customHeight="1">
      <c r="A6" s="137" t="s">
        <v>29</v>
      </c>
      <c r="B6" s="66">
        <v>69.34</v>
      </c>
      <c r="C6" s="133">
        <v>75.47</v>
      </c>
      <c r="E6" s="30"/>
      <c r="F6" s="138"/>
      <c r="G6" s="138"/>
    </row>
    <row r="7" spans="1:8" ht="15" customHeight="1">
      <c r="A7" s="137" t="s">
        <v>30</v>
      </c>
      <c r="B7" s="66">
        <v>69.599999999999994</v>
      </c>
      <c r="C7" s="133">
        <v>75.62</v>
      </c>
      <c r="E7" s="30"/>
      <c r="F7" s="138"/>
      <c r="G7" s="138"/>
    </row>
    <row r="8" spans="1:8" ht="15" customHeight="1">
      <c r="A8" s="137" t="s">
        <v>31</v>
      </c>
      <c r="B8" s="66">
        <v>69.87</v>
      </c>
      <c r="C8" s="133">
        <v>75.819999999999993</v>
      </c>
      <c r="E8" s="30"/>
      <c r="F8" s="138"/>
      <c r="G8" s="138"/>
    </row>
    <row r="9" spans="1:8" ht="15" customHeight="1">
      <c r="A9" s="137" t="s">
        <v>32</v>
      </c>
      <c r="B9" s="66">
        <v>70.010000000000005</v>
      </c>
      <c r="C9" s="133">
        <v>76</v>
      </c>
      <c r="E9" s="30"/>
      <c r="F9" s="138"/>
      <c r="G9" s="138"/>
    </row>
    <row r="10" spans="1:8" ht="24" customHeight="1">
      <c r="A10" s="137" t="s">
        <v>33</v>
      </c>
      <c r="B10" s="66">
        <v>70.209999999999994</v>
      </c>
      <c r="C10" s="133">
        <v>76.209999999999994</v>
      </c>
      <c r="E10" s="30"/>
      <c r="F10" s="138"/>
      <c r="G10" s="138"/>
    </row>
    <row r="11" spans="1:8" ht="15" customHeight="1">
      <c r="A11" s="137" t="s">
        <v>34</v>
      </c>
      <c r="B11" s="66">
        <v>70.349999999999994</v>
      </c>
      <c r="C11" s="133">
        <v>76.47</v>
      </c>
      <c r="E11" s="30"/>
      <c r="F11" s="138"/>
      <c r="G11" s="138"/>
    </row>
    <row r="12" spans="1:8" ht="15" customHeight="1">
      <c r="A12" s="137" t="s">
        <v>35</v>
      </c>
      <c r="B12" s="66">
        <v>70.55</v>
      </c>
      <c r="C12" s="133">
        <v>76.5</v>
      </c>
      <c r="E12" s="30"/>
      <c r="F12" s="138"/>
      <c r="G12" s="138"/>
    </row>
    <row r="13" spans="1:8" ht="15" customHeight="1">
      <c r="A13" s="137" t="s">
        <v>36</v>
      </c>
      <c r="B13" s="66">
        <v>70.760000000000005</v>
      </c>
      <c r="C13" s="133">
        <v>76.599999999999994</v>
      </c>
      <c r="E13" s="30"/>
      <c r="F13" s="138"/>
      <c r="G13" s="138"/>
    </row>
    <row r="14" spans="1:8" ht="15" customHeight="1">
      <c r="A14" s="137" t="s">
        <v>37</v>
      </c>
      <c r="B14" s="66">
        <v>71.06</v>
      </c>
      <c r="C14" s="133">
        <v>76.739999999999995</v>
      </c>
      <c r="E14" s="30"/>
      <c r="F14" s="138"/>
      <c r="G14" s="138"/>
    </row>
    <row r="15" spans="1:8" ht="24" customHeight="1">
      <c r="A15" s="137" t="s">
        <v>38</v>
      </c>
      <c r="B15" s="66">
        <v>71.38</v>
      </c>
      <c r="C15" s="133">
        <v>77.11</v>
      </c>
      <c r="E15" s="30"/>
      <c r="F15" s="138"/>
      <c r="G15" s="138"/>
    </row>
    <row r="16" spans="1:8" ht="15" customHeight="1">
      <c r="A16" s="137" t="s">
        <v>39</v>
      </c>
      <c r="B16" s="66">
        <v>71.47</v>
      </c>
      <c r="C16" s="133">
        <v>77.12</v>
      </c>
      <c r="E16" s="30"/>
      <c r="F16" s="138"/>
      <c r="G16" s="138"/>
    </row>
    <row r="17" spans="1:7" ht="15" customHeight="1">
      <c r="A17" s="36" t="s">
        <v>40</v>
      </c>
      <c r="B17" s="132">
        <v>71.7</v>
      </c>
      <c r="C17" s="46">
        <v>77.31</v>
      </c>
      <c r="E17" s="30"/>
      <c r="F17" s="138"/>
      <c r="G17" s="138"/>
    </row>
    <row r="18" spans="1:7" ht="15" customHeight="1">
      <c r="A18" s="36" t="s">
        <v>41</v>
      </c>
      <c r="B18" s="132">
        <v>71.88</v>
      </c>
      <c r="C18" s="46">
        <v>77.44</v>
      </c>
      <c r="E18" s="30"/>
      <c r="F18" s="138"/>
      <c r="G18" s="138"/>
    </row>
    <row r="19" spans="1:7" ht="15" customHeight="1">
      <c r="A19" s="36" t="s">
        <v>42</v>
      </c>
      <c r="B19" s="132">
        <v>72.08</v>
      </c>
      <c r="C19" s="46">
        <v>77.73</v>
      </c>
      <c r="E19" s="30"/>
      <c r="F19" s="138"/>
      <c r="G19" s="138"/>
    </row>
    <row r="20" spans="1:7" ht="24" customHeight="1">
      <c r="A20" s="36" t="s">
        <v>43</v>
      </c>
      <c r="B20" s="132">
        <v>72.23</v>
      </c>
      <c r="C20" s="46">
        <v>77.849999999999994</v>
      </c>
      <c r="E20" s="30"/>
      <c r="F20" s="138"/>
      <c r="G20" s="138"/>
    </row>
    <row r="21" spans="1:7" ht="15" customHeight="1">
      <c r="A21" s="36" t="s">
        <v>44</v>
      </c>
      <c r="B21" s="132">
        <v>72.400000000000006</v>
      </c>
      <c r="C21" s="46">
        <v>78.040000000000006</v>
      </c>
      <c r="E21" s="30"/>
      <c r="F21" s="138"/>
      <c r="G21" s="138"/>
    </row>
    <row r="22" spans="1:7" ht="15" customHeight="1">
      <c r="A22" s="36" t="s">
        <v>45</v>
      </c>
      <c r="B22" s="132">
        <v>72.64</v>
      </c>
      <c r="C22" s="46">
        <v>78.180000000000007</v>
      </c>
      <c r="E22" s="30"/>
      <c r="F22" s="138"/>
      <c r="G22" s="138"/>
    </row>
    <row r="23" spans="1:7" ht="15" customHeight="1">
      <c r="A23" s="36" t="s">
        <v>46</v>
      </c>
      <c r="B23" s="132">
        <v>72.84</v>
      </c>
      <c r="C23" s="46">
        <v>78.349999999999994</v>
      </c>
      <c r="E23" s="30"/>
      <c r="F23" s="138"/>
      <c r="G23" s="138"/>
    </row>
    <row r="24" spans="1:7" ht="15" customHeight="1">
      <c r="A24" s="36" t="s">
        <v>47</v>
      </c>
      <c r="B24" s="132">
        <v>73.099999999999994</v>
      </c>
      <c r="C24" s="46">
        <v>78.56</v>
      </c>
      <c r="E24" s="30"/>
      <c r="F24" s="138"/>
      <c r="G24" s="138"/>
    </row>
    <row r="25" spans="1:7" ht="24" customHeight="1">
      <c r="A25" s="36" t="s">
        <v>48</v>
      </c>
      <c r="B25" s="132">
        <v>73.31</v>
      </c>
      <c r="C25" s="46">
        <v>78.78</v>
      </c>
      <c r="E25" s="30"/>
      <c r="F25" s="138"/>
      <c r="G25" s="138"/>
    </row>
    <row r="26" spans="1:7" ht="15" customHeight="1">
      <c r="A26" s="36" t="s">
        <v>49</v>
      </c>
      <c r="B26" s="132">
        <v>73.5</v>
      </c>
      <c r="C26" s="46">
        <v>78.86</v>
      </c>
      <c r="E26" s="30"/>
      <c r="F26" s="138"/>
      <c r="G26" s="138"/>
    </row>
    <row r="27" spans="1:7" ht="15" customHeight="1">
      <c r="A27" s="36" t="s">
        <v>50</v>
      </c>
      <c r="B27" s="132">
        <v>73.78</v>
      </c>
      <c r="C27" s="46">
        <v>79.05</v>
      </c>
      <c r="E27" s="30"/>
      <c r="F27" s="138"/>
      <c r="G27" s="138"/>
    </row>
    <row r="28" spans="1:7" ht="15" customHeight="1">
      <c r="A28" s="36" t="s">
        <v>51</v>
      </c>
      <c r="B28" s="132">
        <v>74.22</v>
      </c>
      <c r="C28" s="46">
        <v>79.239999999999995</v>
      </c>
      <c r="E28" s="30"/>
      <c r="F28" s="138"/>
      <c r="G28" s="138"/>
    </row>
    <row r="29" spans="1:7" ht="15" customHeight="1">
      <c r="A29" s="36" t="s">
        <v>52</v>
      </c>
      <c r="B29" s="132">
        <v>74.59</v>
      </c>
      <c r="C29" s="46">
        <v>79.540000000000006</v>
      </c>
      <c r="E29" s="30"/>
      <c r="F29" s="138"/>
      <c r="G29" s="138"/>
    </row>
    <row r="30" spans="1:7" ht="24" customHeight="1">
      <c r="A30" s="36" t="s">
        <v>53</v>
      </c>
      <c r="B30" s="132">
        <v>74.790000000000006</v>
      </c>
      <c r="C30" s="46">
        <v>79.680000000000007</v>
      </c>
      <c r="E30" s="30"/>
      <c r="F30" s="138"/>
      <c r="G30" s="138"/>
    </row>
    <row r="31" spans="1:7" ht="15" customHeight="1">
      <c r="A31" s="36" t="s">
        <v>54</v>
      </c>
      <c r="B31" s="132">
        <v>74.989999999999995</v>
      </c>
      <c r="C31" s="46">
        <v>79.83</v>
      </c>
      <c r="E31" s="30"/>
      <c r="F31" s="138"/>
      <c r="G31" s="138"/>
    </row>
    <row r="32" spans="1:7" ht="15" customHeight="1">
      <c r="A32" s="36" t="s">
        <v>55</v>
      </c>
      <c r="B32" s="132">
        <v>75.34</v>
      </c>
      <c r="C32" s="46">
        <v>80.05</v>
      </c>
      <c r="E32" s="30"/>
      <c r="F32" s="138"/>
      <c r="G32" s="138"/>
    </row>
    <row r="33" spans="1:7" ht="15" customHeight="1">
      <c r="A33" s="36" t="s">
        <v>141</v>
      </c>
      <c r="B33" s="132">
        <v>75.8</v>
      </c>
      <c r="C33" s="46">
        <v>80.31</v>
      </c>
      <c r="E33" s="30"/>
      <c r="F33" s="138"/>
      <c r="G33" s="138"/>
    </row>
    <row r="34" spans="1:7" ht="15" customHeight="1">
      <c r="A34" s="36" t="s">
        <v>164</v>
      </c>
      <c r="B34" s="132">
        <v>76.209999999999994</v>
      </c>
      <c r="C34" s="46">
        <v>80.62</v>
      </c>
      <c r="E34" s="30"/>
      <c r="F34" s="138"/>
      <c r="G34" s="138"/>
    </row>
    <row r="35" spans="1:7" ht="21.75" customHeight="1">
      <c r="A35" s="36" t="s">
        <v>165</v>
      </c>
      <c r="B35" s="132">
        <v>76.510000000000005</v>
      </c>
      <c r="C35" s="46">
        <v>80.75</v>
      </c>
      <c r="E35" s="30"/>
      <c r="F35" s="138"/>
      <c r="G35" s="138"/>
    </row>
    <row r="36" spans="1:7" ht="15" customHeight="1">
      <c r="A36" s="124" t="s">
        <v>233</v>
      </c>
      <c r="B36" s="43">
        <v>76.77</v>
      </c>
      <c r="C36" s="43">
        <v>80.89</v>
      </c>
      <c r="E36" s="30"/>
      <c r="F36" s="138"/>
      <c r="G36" s="138"/>
    </row>
    <row r="38" spans="1:7">
      <c r="A38" s="186" t="s">
        <v>227</v>
      </c>
      <c r="B38" s="182"/>
    </row>
  </sheetData>
  <mergeCells count="3">
    <mergeCell ref="A2:B2"/>
    <mergeCell ref="A1:H1"/>
    <mergeCell ref="A38:B38"/>
  </mergeCells>
  <phoneticPr fontId="11" type="noConversion"/>
  <hyperlinks>
    <hyperlink ref="A2" location="Contents!A1" display="Back to contents page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5"/>
  <sheetViews>
    <sheetView zoomScaleNormal="100" workbookViewId="0">
      <selection sqref="A1:F1"/>
    </sheetView>
  </sheetViews>
  <sheetFormatPr defaultColWidth="9.109375" defaultRowHeight="13.2"/>
  <cols>
    <col min="1" max="1" width="33.109375" style="36" customWidth="1"/>
    <col min="2" max="55" width="13.6640625" style="6" customWidth="1"/>
    <col min="56" max="56" width="12" style="6" customWidth="1"/>
    <col min="57" max="57" width="14.109375" style="6" customWidth="1"/>
    <col min="58" max="58" width="12.109375" style="6" customWidth="1"/>
    <col min="59" max="59" width="12.44140625" style="6" customWidth="1"/>
    <col min="60" max="60" width="14.109375" style="6" customWidth="1"/>
    <col min="61" max="62" width="12.33203125" style="6" customWidth="1"/>
    <col min="63" max="64" width="12.88671875" style="6" customWidth="1"/>
    <col min="65" max="16384" width="9.109375" style="6"/>
  </cols>
  <sheetData>
    <row r="1" spans="1:64" ht="18" customHeight="1">
      <c r="A1" s="185" t="s">
        <v>345</v>
      </c>
      <c r="B1" s="182"/>
      <c r="C1" s="182"/>
      <c r="D1" s="182"/>
      <c r="E1" s="182"/>
      <c r="F1" s="18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BA1" s="5"/>
    </row>
    <row r="2" spans="1:64">
      <c r="A2" s="101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BA2" s="5"/>
    </row>
    <row r="3" spans="1:64" ht="4.5" customHeight="1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BA3" s="5"/>
    </row>
    <row r="4" spans="1:64" s="36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BA4" s="7"/>
    </row>
    <row r="5" spans="1:64" s="36" customFormat="1" ht="12.75" customHeight="1">
      <c r="A5" s="42" t="s">
        <v>171</v>
      </c>
      <c r="B5" s="190" t="s">
        <v>8</v>
      </c>
      <c r="C5" s="190"/>
      <c r="D5" s="190"/>
      <c r="E5" s="190" t="s">
        <v>9</v>
      </c>
      <c r="F5" s="190"/>
      <c r="G5" s="190"/>
      <c r="H5" s="190" t="s">
        <v>10</v>
      </c>
      <c r="I5" s="190"/>
      <c r="J5" s="190"/>
      <c r="K5" s="190" t="s">
        <v>11</v>
      </c>
      <c r="L5" s="190"/>
      <c r="M5" s="190"/>
      <c r="N5" s="190" t="s">
        <v>12</v>
      </c>
      <c r="O5" s="190"/>
      <c r="P5" s="190"/>
      <c r="Q5" s="190" t="s">
        <v>13</v>
      </c>
      <c r="R5" s="190"/>
      <c r="S5" s="190"/>
      <c r="T5" s="190" t="s">
        <v>14</v>
      </c>
      <c r="U5" s="190"/>
      <c r="V5" s="190"/>
      <c r="W5" s="190" t="s">
        <v>15</v>
      </c>
      <c r="X5" s="190"/>
      <c r="Y5" s="190"/>
      <c r="Z5" s="190" t="s">
        <v>16</v>
      </c>
      <c r="AA5" s="190"/>
      <c r="AB5" s="190"/>
      <c r="AC5" s="190" t="s">
        <v>17</v>
      </c>
      <c r="AD5" s="190"/>
      <c r="AE5" s="190"/>
      <c r="AF5" s="190" t="s">
        <v>18</v>
      </c>
      <c r="AG5" s="190"/>
      <c r="AH5" s="190"/>
      <c r="AI5" s="190" t="s">
        <v>19</v>
      </c>
      <c r="AJ5" s="190"/>
      <c r="AK5" s="190"/>
      <c r="AL5" s="190" t="s">
        <v>20</v>
      </c>
      <c r="AM5" s="190"/>
      <c r="AN5" s="190"/>
      <c r="AO5" s="190" t="s">
        <v>21</v>
      </c>
      <c r="AP5" s="190"/>
      <c r="AQ5" s="190"/>
      <c r="AR5" s="190" t="s">
        <v>22</v>
      </c>
      <c r="AS5" s="190"/>
      <c r="AT5" s="190"/>
      <c r="AU5" s="190" t="s">
        <v>23</v>
      </c>
      <c r="AV5" s="190"/>
      <c r="AW5" s="190"/>
      <c r="AX5" s="190" t="s">
        <v>24</v>
      </c>
      <c r="AY5" s="190"/>
      <c r="AZ5" s="190"/>
      <c r="BA5" s="190" t="s">
        <v>140</v>
      </c>
      <c r="BB5" s="190"/>
      <c r="BC5" s="190"/>
      <c r="BD5" s="190" t="s">
        <v>167</v>
      </c>
      <c r="BE5" s="190"/>
      <c r="BF5" s="190"/>
      <c r="BG5" s="190" t="s">
        <v>168</v>
      </c>
      <c r="BH5" s="190"/>
      <c r="BI5" s="190"/>
      <c r="BJ5" s="192" t="s">
        <v>234</v>
      </c>
      <c r="BK5" s="190"/>
      <c r="BL5" s="190"/>
    </row>
    <row r="6" spans="1:64" s="36" customFormat="1" ht="12.75" customHeight="1">
      <c r="A6" s="8"/>
      <c r="B6" s="191" t="s">
        <v>172</v>
      </c>
      <c r="C6" s="191"/>
      <c r="D6" s="191"/>
      <c r="E6" s="191" t="s">
        <v>172</v>
      </c>
      <c r="F6" s="191"/>
      <c r="G6" s="191"/>
      <c r="H6" s="191" t="s">
        <v>172</v>
      </c>
      <c r="I6" s="191"/>
      <c r="J6" s="191"/>
      <c r="K6" s="191" t="s">
        <v>172</v>
      </c>
      <c r="L6" s="191"/>
      <c r="M6" s="191"/>
      <c r="N6" s="191" t="s">
        <v>172</v>
      </c>
      <c r="O6" s="191"/>
      <c r="P6" s="191"/>
      <c r="Q6" s="191" t="s">
        <v>172</v>
      </c>
      <c r="R6" s="191"/>
      <c r="S6" s="191"/>
      <c r="T6" s="191" t="s">
        <v>172</v>
      </c>
      <c r="U6" s="191"/>
      <c r="V6" s="191"/>
      <c r="W6" s="191" t="s">
        <v>172</v>
      </c>
      <c r="X6" s="191"/>
      <c r="Y6" s="191"/>
      <c r="Z6" s="191" t="s">
        <v>172</v>
      </c>
      <c r="AA6" s="191"/>
      <c r="AB6" s="191"/>
      <c r="AC6" s="191" t="s">
        <v>172</v>
      </c>
      <c r="AD6" s="191"/>
      <c r="AE6" s="191"/>
      <c r="AF6" s="191" t="s">
        <v>172</v>
      </c>
      <c r="AG6" s="191"/>
      <c r="AH6" s="191"/>
      <c r="AI6" s="191" t="s">
        <v>172</v>
      </c>
      <c r="AJ6" s="191"/>
      <c r="AK6" s="191"/>
      <c r="AL6" s="191" t="s">
        <v>172</v>
      </c>
      <c r="AM6" s="191"/>
      <c r="AN6" s="191"/>
      <c r="AO6" s="191" t="s">
        <v>172</v>
      </c>
      <c r="AP6" s="191"/>
      <c r="AQ6" s="191"/>
      <c r="AR6" s="191" t="s">
        <v>172</v>
      </c>
      <c r="AS6" s="191"/>
      <c r="AT6" s="191"/>
      <c r="AU6" s="191" t="s">
        <v>172</v>
      </c>
      <c r="AV6" s="191"/>
      <c r="AW6" s="191"/>
      <c r="AX6" s="191" t="s">
        <v>172</v>
      </c>
      <c r="AY6" s="191"/>
      <c r="AZ6" s="191"/>
      <c r="BA6" s="191" t="s">
        <v>172</v>
      </c>
      <c r="BB6" s="191"/>
      <c r="BC6" s="191"/>
      <c r="BD6" s="191" t="s">
        <v>172</v>
      </c>
      <c r="BE6" s="191"/>
      <c r="BF6" s="191"/>
      <c r="BG6" s="191" t="s">
        <v>172</v>
      </c>
      <c r="BH6" s="191"/>
      <c r="BI6" s="191"/>
      <c r="BJ6" s="191" t="s">
        <v>172</v>
      </c>
      <c r="BK6" s="191"/>
      <c r="BL6" s="191"/>
    </row>
    <row r="7" spans="1:64" s="36" customFormat="1" ht="12.75" customHeight="1">
      <c r="A7" s="43"/>
      <c r="B7" s="44" t="s">
        <v>25</v>
      </c>
      <c r="C7" s="44" t="s">
        <v>173</v>
      </c>
      <c r="D7" s="44" t="s">
        <v>174</v>
      </c>
      <c r="E7" s="44" t="s">
        <v>25</v>
      </c>
      <c r="F7" s="44" t="s">
        <v>173</v>
      </c>
      <c r="G7" s="44" t="s">
        <v>174</v>
      </c>
      <c r="H7" s="44" t="s">
        <v>25</v>
      </c>
      <c r="I7" s="44" t="s">
        <v>173</v>
      </c>
      <c r="J7" s="44" t="s">
        <v>174</v>
      </c>
      <c r="K7" s="44" t="s">
        <v>25</v>
      </c>
      <c r="L7" s="44" t="s">
        <v>173</v>
      </c>
      <c r="M7" s="44" t="s">
        <v>174</v>
      </c>
      <c r="N7" s="44" t="s">
        <v>25</v>
      </c>
      <c r="O7" s="44" t="s">
        <v>173</v>
      </c>
      <c r="P7" s="44" t="s">
        <v>174</v>
      </c>
      <c r="Q7" s="44" t="s">
        <v>25</v>
      </c>
      <c r="R7" s="44" t="s">
        <v>173</v>
      </c>
      <c r="S7" s="44" t="s">
        <v>174</v>
      </c>
      <c r="T7" s="44" t="s">
        <v>25</v>
      </c>
      <c r="U7" s="44" t="s">
        <v>173</v>
      </c>
      <c r="V7" s="44" t="s">
        <v>174</v>
      </c>
      <c r="W7" s="44" t="s">
        <v>25</v>
      </c>
      <c r="X7" s="44" t="s">
        <v>173</v>
      </c>
      <c r="Y7" s="44" t="s">
        <v>174</v>
      </c>
      <c r="Z7" s="44" t="s">
        <v>25</v>
      </c>
      <c r="AA7" s="44" t="s">
        <v>173</v>
      </c>
      <c r="AB7" s="44" t="s">
        <v>174</v>
      </c>
      <c r="AC7" s="44" t="s">
        <v>25</v>
      </c>
      <c r="AD7" s="44" t="s">
        <v>173</v>
      </c>
      <c r="AE7" s="44" t="s">
        <v>174</v>
      </c>
      <c r="AF7" s="44" t="s">
        <v>25</v>
      </c>
      <c r="AG7" s="44" t="s">
        <v>173</v>
      </c>
      <c r="AH7" s="44" t="s">
        <v>174</v>
      </c>
      <c r="AI7" s="44" t="s">
        <v>25</v>
      </c>
      <c r="AJ7" s="44" t="s">
        <v>173</v>
      </c>
      <c r="AK7" s="44" t="s">
        <v>174</v>
      </c>
      <c r="AL7" s="44" t="s">
        <v>25</v>
      </c>
      <c r="AM7" s="44" t="s">
        <v>173</v>
      </c>
      <c r="AN7" s="44" t="s">
        <v>174</v>
      </c>
      <c r="AO7" s="44" t="s">
        <v>25</v>
      </c>
      <c r="AP7" s="44" t="s">
        <v>173</v>
      </c>
      <c r="AQ7" s="44" t="s">
        <v>174</v>
      </c>
      <c r="AR7" s="44" t="s">
        <v>25</v>
      </c>
      <c r="AS7" s="44" t="s">
        <v>173</v>
      </c>
      <c r="AT7" s="44" t="s">
        <v>174</v>
      </c>
      <c r="AU7" s="44" t="s">
        <v>25</v>
      </c>
      <c r="AV7" s="44" t="s">
        <v>173</v>
      </c>
      <c r="AW7" s="44" t="s">
        <v>174</v>
      </c>
      <c r="AX7" s="44" t="s">
        <v>25</v>
      </c>
      <c r="AY7" s="44" t="s">
        <v>173</v>
      </c>
      <c r="AZ7" s="44" t="s">
        <v>174</v>
      </c>
      <c r="BA7" s="44" t="s">
        <v>25</v>
      </c>
      <c r="BB7" s="44" t="s">
        <v>173</v>
      </c>
      <c r="BC7" s="44" t="s">
        <v>174</v>
      </c>
      <c r="BD7" s="44" t="s">
        <v>25</v>
      </c>
      <c r="BE7" s="44" t="s">
        <v>173</v>
      </c>
      <c r="BF7" s="44" t="s">
        <v>174</v>
      </c>
      <c r="BG7" s="44" t="s">
        <v>25</v>
      </c>
      <c r="BH7" s="44" t="s">
        <v>173</v>
      </c>
      <c r="BI7" s="44" t="s">
        <v>174</v>
      </c>
      <c r="BJ7" s="44" t="s">
        <v>25</v>
      </c>
      <c r="BK7" s="44" t="s">
        <v>173</v>
      </c>
      <c r="BL7" s="44" t="s">
        <v>174</v>
      </c>
    </row>
    <row r="8" spans="1:64" s="8" customFormat="1" ht="12.75" customHeight="1">
      <c r="A8" s="45" t="s">
        <v>26</v>
      </c>
      <c r="B8" s="45">
        <v>71.465974930740956</v>
      </c>
      <c r="C8" s="45">
        <v>71.37</v>
      </c>
      <c r="D8" s="45">
        <v>71.56</v>
      </c>
      <c r="E8" s="45">
        <v>71.699747978873248</v>
      </c>
      <c r="F8" s="45">
        <v>71.599999999999994</v>
      </c>
      <c r="G8" s="45">
        <v>71.8</v>
      </c>
      <c r="H8" s="45">
        <v>71.874844206461333</v>
      </c>
      <c r="I8" s="45">
        <v>71.78</v>
      </c>
      <c r="J8" s="45">
        <v>71.97</v>
      </c>
      <c r="K8" s="45">
        <v>72.09680757176524</v>
      </c>
      <c r="L8" s="45">
        <v>72</v>
      </c>
      <c r="M8" s="45">
        <v>72.19</v>
      </c>
      <c r="N8" s="45">
        <v>72.256164793008125</v>
      </c>
      <c r="O8" s="45">
        <v>72.16</v>
      </c>
      <c r="P8" s="45">
        <v>72.349999999999994</v>
      </c>
      <c r="Q8" s="45">
        <v>72.425884288239232</v>
      </c>
      <c r="R8" s="45">
        <v>72.33</v>
      </c>
      <c r="S8" s="45">
        <v>72.52</v>
      </c>
      <c r="T8" s="45">
        <v>72.655661076084854</v>
      </c>
      <c r="U8" s="45">
        <v>72.56</v>
      </c>
      <c r="V8" s="45">
        <v>72.75</v>
      </c>
      <c r="W8" s="45">
        <v>72.864231070987486</v>
      </c>
      <c r="X8" s="45">
        <v>72.77</v>
      </c>
      <c r="Y8" s="45">
        <v>72.959999999999994</v>
      </c>
      <c r="Z8" s="45">
        <v>73.119156689855629</v>
      </c>
      <c r="AA8" s="45">
        <v>73.02</v>
      </c>
      <c r="AB8" s="45">
        <v>73.22</v>
      </c>
      <c r="AC8" s="45">
        <v>73.342900649386749</v>
      </c>
      <c r="AD8" s="45">
        <v>73.242464734115615</v>
      </c>
      <c r="AE8" s="45">
        <v>73.443336564657884</v>
      </c>
      <c r="AF8" s="45">
        <v>73.502762392900991</v>
      </c>
      <c r="AG8" s="45">
        <v>73.402782638374802</v>
      </c>
      <c r="AH8" s="45">
        <v>73.602742147427179</v>
      </c>
      <c r="AI8" s="45">
        <v>73.774566834358765</v>
      </c>
      <c r="AJ8" s="45">
        <v>73.674993469108117</v>
      </c>
      <c r="AK8" s="45">
        <v>73.874140199609414</v>
      </c>
      <c r="AL8" s="45">
        <v>74.225875336510299</v>
      </c>
      <c r="AM8" s="45">
        <v>74.127258480843921</v>
      </c>
      <c r="AN8" s="45">
        <v>74.324492192176677</v>
      </c>
      <c r="AO8" s="45">
        <v>74.627417387877728</v>
      </c>
      <c r="AP8" s="45">
        <v>74.528341093786992</v>
      </c>
      <c r="AQ8" s="45">
        <v>74.726493681968464</v>
      </c>
      <c r="AR8" s="45">
        <v>74.852463955503509</v>
      </c>
      <c r="AS8" s="45">
        <v>74.75341251100231</v>
      </c>
      <c r="AT8" s="45">
        <v>74.951515400004709</v>
      </c>
      <c r="AU8" s="45">
        <v>75.066913674900135</v>
      </c>
      <c r="AV8" s="45">
        <v>74.967952166398391</v>
      </c>
      <c r="AW8" s="45">
        <v>75.16587518340188</v>
      </c>
      <c r="AX8" s="45">
        <v>75.434818882824942</v>
      </c>
      <c r="AY8" s="45">
        <v>75.336698551260199</v>
      </c>
      <c r="AZ8" s="45">
        <v>75.532939214389685</v>
      </c>
      <c r="BA8" s="45">
        <v>75.900001256279594</v>
      </c>
      <c r="BB8" s="45">
        <v>75.802920816216471</v>
      </c>
      <c r="BC8" s="45">
        <v>75.997081696342718</v>
      </c>
      <c r="BD8" s="55">
        <v>76.320560842729364</v>
      </c>
      <c r="BE8" s="55">
        <v>76.224254745142048</v>
      </c>
      <c r="BF8" s="55">
        <v>76.41686694031668</v>
      </c>
      <c r="BG8" s="55">
        <v>76.611449872424643</v>
      </c>
      <c r="BH8" s="55">
        <v>76.515927788476617</v>
      </c>
      <c r="BI8" s="55">
        <v>76.706971956372669</v>
      </c>
      <c r="BJ8" s="55">
        <v>76.875553977222467</v>
      </c>
      <c r="BK8" s="55">
        <v>76.781034986614159</v>
      </c>
      <c r="BL8" s="55">
        <v>76.970072967830774</v>
      </c>
    </row>
    <row r="9" spans="1:64" ht="24" customHeight="1">
      <c r="A9" s="46" t="s">
        <v>175</v>
      </c>
      <c r="B9" s="46">
        <v>72.652241805984346</v>
      </c>
      <c r="C9" s="46">
        <v>72.2</v>
      </c>
      <c r="D9" s="46">
        <v>73.099999999999994</v>
      </c>
      <c r="E9" s="46">
        <v>73.222827170358116</v>
      </c>
      <c r="F9" s="46">
        <v>72.8</v>
      </c>
      <c r="G9" s="46">
        <v>73.7</v>
      </c>
      <c r="H9" s="46">
        <v>73.18691023331418</v>
      </c>
      <c r="I9" s="46">
        <v>72.7</v>
      </c>
      <c r="J9" s="46">
        <v>73.599999999999994</v>
      </c>
      <c r="K9" s="46">
        <v>72.860636256396674</v>
      </c>
      <c r="L9" s="46">
        <v>72.400000000000006</v>
      </c>
      <c r="M9" s="46">
        <v>73.3</v>
      </c>
      <c r="N9" s="46">
        <v>72.814628146853465</v>
      </c>
      <c r="O9" s="46">
        <v>72.3</v>
      </c>
      <c r="P9" s="46">
        <v>73.3</v>
      </c>
      <c r="Q9" s="46">
        <v>73.238086104279731</v>
      </c>
      <c r="R9" s="46">
        <v>72.8</v>
      </c>
      <c r="S9" s="46">
        <v>73.7</v>
      </c>
      <c r="T9" s="46">
        <v>73.684260773316254</v>
      </c>
      <c r="U9" s="46">
        <v>73.2</v>
      </c>
      <c r="V9" s="46">
        <v>74.2</v>
      </c>
      <c r="W9" s="46">
        <v>73.838001600111483</v>
      </c>
      <c r="X9" s="46">
        <v>73.400000000000006</v>
      </c>
      <c r="Y9" s="46">
        <v>74.3</v>
      </c>
      <c r="Z9" s="46">
        <v>73.737916698697063</v>
      </c>
      <c r="AA9" s="46">
        <v>73.3</v>
      </c>
      <c r="AB9" s="46">
        <v>74.2</v>
      </c>
      <c r="AC9" s="46">
        <v>73.855341675326031</v>
      </c>
      <c r="AD9" s="46">
        <v>73.371716356214876</v>
      </c>
      <c r="AE9" s="46">
        <v>74.338966994437186</v>
      </c>
      <c r="AF9" s="46">
        <v>74.147386792851037</v>
      </c>
      <c r="AG9" s="46">
        <v>73.655566160722771</v>
      </c>
      <c r="AH9" s="46">
        <v>74.639207424979304</v>
      </c>
      <c r="AI9" s="46">
        <v>74.417966249729048</v>
      </c>
      <c r="AJ9" s="46">
        <v>73.922273147698021</v>
      </c>
      <c r="AK9" s="46">
        <v>74.913659351760074</v>
      </c>
      <c r="AL9" s="46">
        <v>74.951183887147295</v>
      </c>
      <c r="AM9" s="46">
        <v>74.460851321819419</v>
      </c>
      <c r="AN9" s="46">
        <v>75.44151645247517</v>
      </c>
      <c r="AO9" s="46">
        <v>74.90412353661749</v>
      </c>
      <c r="AP9" s="46">
        <v>74.406793645990859</v>
      </c>
      <c r="AQ9" s="46">
        <v>75.401453427244121</v>
      </c>
      <c r="AR9" s="46">
        <v>75.182496518015441</v>
      </c>
      <c r="AS9" s="46">
        <v>74.70616170595234</v>
      </c>
      <c r="AT9" s="46">
        <v>75.658831330078542</v>
      </c>
      <c r="AU9" s="46">
        <v>75.383207416179161</v>
      </c>
      <c r="AV9" s="46">
        <v>74.909339398510994</v>
      </c>
      <c r="AW9" s="46">
        <v>75.857075433847328</v>
      </c>
      <c r="AX9" s="46">
        <v>75.691123907277856</v>
      </c>
      <c r="AY9" s="46">
        <v>75.226995667082676</v>
      </c>
      <c r="AZ9" s="46">
        <v>76.155252147473036</v>
      </c>
      <c r="BA9" s="46">
        <v>76.251584726344305</v>
      </c>
      <c r="BB9" s="46">
        <v>75.781180186930328</v>
      </c>
      <c r="BC9" s="46">
        <v>76.721989265758282</v>
      </c>
      <c r="BD9" s="30">
        <v>76.66312876361485</v>
      </c>
      <c r="BE9" s="30">
        <v>76.191134529670904</v>
      </c>
      <c r="BF9" s="30">
        <v>77.135122997558796</v>
      </c>
      <c r="BG9" s="46">
        <v>77.125624679695918</v>
      </c>
      <c r="BH9" s="46">
        <v>76.664720648592152</v>
      </c>
      <c r="BI9" s="46">
        <v>77.586528710799683</v>
      </c>
      <c r="BJ9" s="46">
        <v>77.131308653081575</v>
      </c>
      <c r="BK9" s="46">
        <v>76.667518682213384</v>
      </c>
      <c r="BL9" s="46">
        <v>77.595098623949767</v>
      </c>
    </row>
    <row r="10" spans="1:64" ht="12.75" customHeight="1">
      <c r="A10" s="46" t="s">
        <v>176</v>
      </c>
      <c r="B10" s="46">
        <v>73.863327107770999</v>
      </c>
      <c r="C10" s="46">
        <v>73.400000000000006</v>
      </c>
      <c r="D10" s="46">
        <v>74.3</v>
      </c>
      <c r="E10" s="46">
        <v>73.903236831298727</v>
      </c>
      <c r="F10" s="46">
        <v>73.400000000000006</v>
      </c>
      <c r="G10" s="46">
        <v>74.400000000000006</v>
      </c>
      <c r="H10" s="46">
        <v>74.307235262700203</v>
      </c>
      <c r="I10" s="46">
        <v>73.900000000000006</v>
      </c>
      <c r="J10" s="46">
        <v>74.8</v>
      </c>
      <c r="K10" s="46">
        <v>74.866557991059395</v>
      </c>
      <c r="L10" s="46">
        <v>74.400000000000006</v>
      </c>
      <c r="M10" s="46">
        <v>75.3</v>
      </c>
      <c r="N10" s="46">
        <v>75.128343476923021</v>
      </c>
      <c r="O10" s="46">
        <v>74.7</v>
      </c>
      <c r="P10" s="46">
        <v>75.599999999999994</v>
      </c>
      <c r="Q10" s="46">
        <v>75.075069102577842</v>
      </c>
      <c r="R10" s="46">
        <v>74.599999999999994</v>
      </c>
      <c r="S10" s="46">
        <v>75.5</v>
      </c>
      <c r="T10" s="46">
        <v>75.051392288050664</v>
      </c>
      <c r="U10" s="46">
        <v>74.599999999999994</v>
      </c>
      <c r="V10" s="46">
        <v>75.5</v>
      </c>
      <c r="W10" s="46">
        <v>75.180647383800803</v>
      </c>
      <c r="X10" s="46">
        <v>74.7</v>
      </c>
      <c r="Y10" s="46">
        <v>75.7</v>
      </c>
      <c r="Z10" s="46">
        <v>75.545128531339628</v>
      </c>
      <c r="AA10" s="46">
        <v>75.099999999999994</v>
      </c>
      <c r="AB10" s="46">
        <v>76</v>
      </c>
      <c r="AC10" s="46">
        <v>75.97821473280186</v>
      </c>
      <c r="AD10" s="46">
        <v>75.513101507018177</v>
      </c>
      <c r="AE10" s="46">
        <v>76.443327958585542</v>
      </c>
      <c r="AF10" s="46">
        <v>76.108964361709326</v>
      </c>
      <c r="AG10" s="46">
        <v>75.638093944368222</v>
      </c>
      <c r="AH10" s="46">
        <v>76.579834779050429</v>
      </c>
      <c r="AI10" s="46">
        <v>76.275601485643989</v>
      </c>
      <c r="AJ10" s="46">
        <v>75.803436883992958</v>
      </c>
      <c r="AK10" s="46">
        <v>76.74776608729502</v>
      </c>
      <c r="AL10" s="46">
        <v>76.692785411771951</v>
      </c>
      <c r="AM10" s="46">
        <v>76.223223082819075</v>
      </c>
      <c r="AN10" s="46">
        <v>77.162347740724826</v>
      </c>
      <c r="AO10" s="46">
        <v>76.994546293300914</v>
      </c>
      <c r="AP10" s="46">
        <v>76.524074744906741</v>
      </c>
      <c r="AQ10" s="46">
        <v>77.465017841695087</v>
      </c>
      <c r="AR10" s="46">
        <v>77.54341190203948</v>
      </c>
      <c r="AS10" s="46">
        <v>77.089094017770492</v>
      </c>
      <c r="AT10" s="46">
        <v>77.997729786308469</v>
      </c>
      <c r="AU10" s="46">
        <v>77.520230786692466</v>
      </c>
      <c r="AV10" s="46">
        <v>77.069754895719242</v>
      </c>
      <c r="AW10" s="46">
        <v>77.970706677665689</v>
      </c>
      <c r="AX10" s="46">
        <v>78.027185492497949</v>
      </c>
      <c r="AY10" s="46">
        <v>77.59159266426245</v>
      </c>
      <c r="AZ10" s="46">
        <v>78.462778320733449</v>
      </c>
      <c r="BA10" s="46">
        <v>78.159150887908325</v>
      </c>
      <c r="BB10" s="46">
        <v>77.721026281572136</v>
      </c>
      <c r="BC10" s="46">
        <v>78.597275494244514</v>
      </c>
      <c r="BD10" s="30">
        <v>78.576481252549698</v>
      </c>
      <c r="BE10" s="30">
        <v>78.141949952807508</v>
      </c>
      <c r="BF10" s="30">
        <v>79.011012552291888</v>
      </c>
      <c r="BG10" s="46">
        <v>78.942727895545119</v>
      </c>
      <c r="BH10" s="46">
        <v>78.513496197277831</v>
      </c>
      <c r="BI10" s="46">
        <v>79.371959593812406</v>
      </c>
      <c r="BJ10" s="46">
        <v>79.242851521244532</v>
      </c>
      <c r="BK10" s="46">
        <v>78.829001343714282</v>
      </c>
      <c r="BL10" s="46">
        <v>79.656701698774782</v>
      </c>
    </row>
    <row r="11" spans="1:64" ht="12.75" customHeight="1">
      <c r="A11" s="46" t="s">
        <v>177</v>
      </c>
      <c r="B11" s="46">
        <v>73.404574800605474</v>
      </c>
      <c r="C11" s="46">
        <v>72.8</v>
      </c>
      <c r="D11" s="46">
        <v>74</v>
      </c>
      <c r="E11" s="46">
        <v>73.308796174507222</v>
      </c>
      <c r="F11" s="46">
        <v>72.7</v>
      </c>
      <c r="G11" s="46">
        <v>73.900000000000006</v>
      </c>
      <c r="H11" s="46">
        <v>73.548705861962844</v>
      </c>
      <c r="I11" s="46">
        <v>72.900000000000006</v>
      </c>
      <c r="J11" s="46">
        <v>74.2</v>
      </c>
      <c r="K11" s="46">
        <v>73.482175109724537</v>
      </c>
      <c r="L11" s="46">
        <v>72.900000000000006</v>
      </c>
      <c r="M11" s="46">
        <v>74.099999999999994</v>
      </c>
      <c r="N11" s="46">
        <v>74.135042561365537</v>
      </c>
      <c r="O11" s="46">
        <v>73.5</v>
      </c>
      <c r="P11" s="46">
        <v>74.8</v>
      </c>
      <c r="Q11" s="46">
        <v>74.61363715552821</v>
      </c>
      <c r="R11" s="46">
        <v>74</v>
      </c>
      <c r="S11" s="46">
        <v>75.2</v>
      </c>
      <c r="T11" s="46">
        <v>75.01810830928207</v>
      </c>
      <c r="U11" s="46">
        <v>74.400000000000006</v>
      </c>
      <c r="V11" s="46">
        <v>75.599999999999994</v>
      </c>
      <c r="W11" s="46">
        <v>74.73131301859118</v>
      </c>
      <c r="X11" s="46">
        <v>74.099999999999994</v>
      </c>
      <c r="Y11" s="46">
        <v>75.400000000000006</v>
      </c>
      <c r="Z11" s="46">
        <v>74.653452711551566</v>
      </c>
      <c r="AA11" s="46">
        <v>74</v>
      </c>
      <c r="AB11" s="46">
        <v>75.3</v>
      </c>
      <c r="AC11" s="46">
        <v>74.70383615970826</v>
      </c>
      <c r="AD11" s="46">
        <v>74.0101524505925</v>
      </c>
      <c r="AE11" s="46">
        <v>75.39751986882402</v>
      </c>
      <c r="AF11" s="46">
        <v>75.281229174731024</v>
      </c>
      <c r="AG11" s="46">
        <v>74.601488676060072</v>
      </c>
      <c r="AH11" s="46">
        <v>75.960969673401976</v>
      </c>
      <c r="AI11" s="46">
        <v>75.742995933035843</v>
      </c>
      <c r="AJ11" s="46">
        <v>75.081531382121142</v>
      </c>
      <c r="AK11" s="46">
        <v>76.404460483950544</v>
      </c>
      <c r="AL11" s="46">
        <v>75.773574586893545</v>
      </c>
      <c r="AM11" s="46">
        <v>75.112529599234449</v>
      </c>
      <c r="AN11" s="46">
        <v>76.434619574552642</v>
      </c>
      <c r="AO11" s="46">
        <v>76.253333324211468</v>
      </c>
      <c r="AP11" s="46">
        <v>75.597469045911595</v>
      </c>
      <c r="AQ11" s="46">
        <v>76.909197602511341</v>
      </c>
      <c r="AR11" s="46">
        <v>76.136070036012143</v>
      </c>
      <c r="AS11" s="46">
        <v>75.432327030809148</v>
      </c>
      <c r="AT11" s="46">
        <v>76.839813041215137</v>
      </c>
      <c r="AU11" s="46">
        <v>76.951870695663359</v>
      </c>
      <c r="AV11" s="46">
        <v>76.250280256907473</v>
      </c>
      <c r="AW11" s="46">
        <v>77.653461134419246</v>
      </c>
      <c r="AX11" s="46">
        <v>77.138744209767324</v>
      </c>
      <c r="AY11" s="46">
        <v>76.418619562255955</v>
      </c>
      <c r="AZ11" s="46">
        <v>77.858868857278694</v>
      </c>
      <c r="BA11" s="46">
        <v>77.792880268888126</v>
      </c>
      <c r="BB11" s="46">
        <v>77.095066001903021</v>
      </c>
      <c r="BC11" s="46">
        <v>78.490694535873232</v>
      </c>
      <c r="BD11" s="30">
        <v>78.227629441423076</v>
      </c>
      <c r="BE11" s="30">
        <v>77.545276743066509</v>
      </c>
      <c r="BF11" s="30">
        <v>78.909982139779643</v>
      </c>
      <c r="BG11" s="46">
        <v>78.271020749696106</v>
      </c>
      <c r="BH11" s="46">
        <v>77.618311226524341</v>
      </c>
      <c r="BI11" s="46">
        <v>78.923730272867871</v>
      </c>
      <c r="BJ11" s="46">
        <v>78.497907634913318</v>
      </c>
      <c r="BK11" s="46">
        <v>77.867732008285003</v>
      </c>
      <c r="BL11" s="46">
        <v>79.128083261541633</v>
      </c>
    </row>
    <row r="12" spans="1:64" ht="12.75" customHeight="1">
      <c r="A12" s="46" t="s">
        <v>178</v>
      </c>
      <c r="B12" s="46">
        <v>71.958243462105159</v>
      </c>
      <c r="C12" s="46">
        <v>71.2</v>
      </c>
      <c r="D12" s="46">
        <v>72.7</v>
      </c>
      <c r="E12" s="46">
        <v>71.455060877160406</v>
      </c>
      <c r="F12" s="46">
        <v>70.7</v>
      </c>
      <c r="G12" s="46">
        <v>72.2</v>
      </c>
      <c r="H12" s="46">
        <v>71.60792993206195</v>
      </c>
      <c r="I12" s="46">
        <v>70.900000000000006</v>
      </c>
      <c r="J12" s="46">
        <v>72.3</v>
      </c>
      <c r="K12" s="46">
        <v>72.185610049755994</v>
      </c>
      <c r="L12" s="46">
        <v>71.400000000000006</v>
      </c>
      <c r="M12" s="46">
        <v>72.900000000000006</v>
      </c>
      <c r="N12" s="46">
        <v>72.893704329710559</v>
      </c>
      <c r="O12" s="46">
        <v>72.2</v>
      </c>
      <c r="P12" s="46">
        <v>73.599999999999994</v>
      </c>
      <c r="Q12" s="46">
        <v>72.933478472105008</v>
      </c>
      <c r="R12" s="46">
        <v>72.2</v>
      </c>
      <c r="S12" s="46">
        <v>73.7</v>
      </c>
      <c r="T12" s="46">
        <v>72.765921753203799</v>
      </c>
      <c r="U12" s="46">
        <v>72</v>
      </c>
      <c r="V12" s="46">
        <v>73.5</v>
      </c>
      <c r="W12" s="46">
        <v>73.107084405814561</v>
      </c>
      <c r="X12" s="46">
        <v>72.400000000000006</v>
      </c>
      <c r="Y12" s="46">
        <v>73.900000000000006</v>
      </c>
      <c r="Z12" s="46">
        <v>73.554059972129693</v>
      </c>
      <c r="AA12" s="46">
        <v>72.8</v>
      </c>
      <c r="AB12" s="46">
        <v>74.3</v>
      </c>
      <c r="AC12" s="46">
        <v>74.432790705414206</v>
      </c>
      <c r="AD12" s="46">
        <v>73.682280976594953</v>
      </c>
      <c r="AE12" s="46">
        <v>75.183300434233459</v>
      </c>
      <c r="AF12" s="46">
        <v>74.740627049741917</v>
      </c>
      <c r="AG12" s="46">
        <v>74.028293055922575</v>
      </c>
      <c r="AH12" s="46">
        <v>75.45296104356126</v>
      </c>
      <c r="AI12" s="46">
        <v>74.650943598777218</v>
      </c>
      <c r="AJ12" s="46">
        <v>73.921279138087129</v>
      </c>
      <c r="AK12" s="46">
        <v>75.380608059467306</v>
      </c>
      <c r="AL12" s="46">
        <v>74.927781147623605</v>
      </c>
      <c r="AM12" s="46">
        <v>74.183135422106972</v>
      </c>
      <c r="AN12" s="46">
        <v>75.672426873140239</v>
      </c>
      <c r="AO12" s="46">
        <v>75.601920827938798</v>
      </c>
      <c r="AP12" s="46">
        <v>74.841002088725361</v>
      </c>
      <c r="AQ12" s="46">
        <v>76.362839567152236</v>
      </c>
      <c r="AR12" s="46">
        <v>76.023258672049508</v>
      </c>
      <c r="AS12" s="46">
        <v>75.259909093743886</v>
      </c>
      <c r="AT12" s="46">
        <v>76.78660825035513</v>
      </c>
      <c r="AU12" s="46">
        <v>76.111327170261262</v>
      </c>
      <c r="AV12" s="46">
        <v>75.352970059290229</v>
      </c>
      <c r="AW12" s="46">
        <v>76.869684281232296</v>
      </c>
      <c r="AX12" s="46">
        <v>76.338892691966805</v>
      </c>
      <c r="AY12" s="46">
        <v>75.595731622488046</v>
      </c>
      <c r="AZ12" s="46">
        <v>77.082053761445565</v>
      </c>
      <c r="BA12" s="46">
        <v>76.815138737347837</v>
      </c>
      <c r="BB12" s="46">
        <v>76.102872763317762</v>
      </c>
      <c r="BC12" s="46">
        <v>77.527404711377912</v>
      </c>
      <c r="BD12" s="30">
        <v>77.333120494795367</v>
      </c>
      <c r="BE12" s="30">
        <v>76.635936253071421</v>
      </c>
      <c r="BF12" s="30">
        <v>78.030304736519312</v>
      </c>
      <c r="BG12" s="46">
        <v>77.26289270012127</v>
      </c>
      <c r="BH12" s="46">
        <v>76.552596556714789</v>
      </c>
      <c r="BI12" s="46">
        <v>77.973188843527751</v>
      </c>
      <c r="BJ12" s="46">
        <v>78.207824270839495</v>
      </c>
      <c r="BK12" s="46">
        <v>77.506938251428437</v>
      </c>
      <c r="BL12" s="46">
        <v>78.908710290250553</v>
      </c>
    </row>
    <row r="13" spans="1:64" ht="20.85" customHeight="1">
      <c r="A13" s="46" t="s">
        <v>27</v>
      </c>
      <c r="B13" s="46">
        <v>71.526422569542248</v>
      </c>
      <c r="C13" s="46">
        <v>70.5</v>
      </c>
      <c r="D13" s="46">
        <v>72.5</v>
      </c>
      <c r="E13" s="46">
        <v>72.058040314865153</v>
      </c>
      <c r="F13" s="46">
        <v>71.099999999999994</v>
      </c>
      <c r="G13" s="46">
        <v>73.099999999999994</v>
      </c>
      <c r="H13" s="46">
        <v>72.988600389330415</v>
      </c>
      <c r="I13" s="46">
        <v>72</v>
      </c>
      <c r="J13" s="46">
        <v>74</v>
      </c>
      <c r="K13" s="46">
        <v>72.996697354881647</v>
      </c>
      <c r="L13" s="46">
        <v>72</v>
      </c>
      <c r="M13" s="46">
        <v>74</v>
      </c>
      <c r="N13" s="46">
        <v>72.684809572577606</v>
      </c>
      <c r="O13" s="46">
        <v>71.7</v>
      </c>
      <c r="P13" s="46">
        <v>73.599999999999994</v>
      </c>
      <c r="Q13" s="46">
        <v>72.684795987971398</v>
      </c>
      <c r="R13" s="46">
        <v>71.7</v>
      </c>
      <c r="S13" s="46">
        <v>73.7</v>
      </c>
      <c r="T13" s="46">
        <v>72.714487133305909</v>
      </c>
      <c r="U13" s="46">
        <v>71.7</v>
      </c>
      <c r="V13" s="46">
        <v>73.7</v>
      </c>
      <c r="W13" s="46">
        <v>73.205224784649644</v>
      </c>
      <c r="X13" s="46">
        <v>72.2</v>
      </c>
      <c r="Y13" s="46">
        <v>74.2</v>
      </c>
      <c r="Z13" s="46">
        <v>73.248349510318846</v>
      </c>
      <c r="AA13" s="46">
        <v>72.2</v>
      </c>
      <c r="AB13" s="46">
        <v>74.2</v>
      </c>
      <c r="AC13" s="46">
        <v>73.375019484914858</v>
      </c>
      <c r="AD13" s="46">
        <v>72.352297649492201</v>
      </c>
      <c r="AE13" s="46">
        <v>74.397741320337516</v>
      </c>
      <c r="AF13" s="46">
        <v>73.539674762380372</v>
      </c>
      <c r="AG13" s="46">
        <v>72.491651169601596</v>
      </c>
      <c r="AH13" s="46">
        <v>74.587698355159148</v>
      </c>
      <c r="AI13" s="46">
        <v>73.165205155380704</v>
      </c>
      <c r="AJ13" s="46">
        <v>72.075059254043907</v>
      </c>
      <c r="AK13" s="46">
        <v>74.255351056717501</v>
      </c>
      <c r="AL13" s="46">
        <v>73.244644864320392</v>
      </c>
      <c r="AM13" s="46">
        <v>72.146199284361174</v>
      </c>
      <c r="AN13" s="46">
        <v>74.343090444279611</v>
      </c>
      <c r="AO13" s="46">
        <v>73.21101651303789</v>
      </c>
      <c r="AP13" s="46">
        <v>72.11752624805014</v>
      </c>
      <c r="AQ13" s="46">
        <v>74.30450677802564</v>
      </c>
      <c r="AR13" s="46">
        <v>74.108120325405196</v>
      </c>
      <c r="AS13" s="46">
        <v>73.094641515839996</v>
      </c>
      <c r="AT13" s="46">
        <v>75.121599134970396</v>
      </c>
      <c r="AU13" s="46">
        <v>74.550806373544603</v>
      </c>
      <c r="AV13" s="46">
        <v>73.562425465979857</v>
      </c>
      <c r="AW13" s="46">
        <v>75.539187281109349</v>
      </c>
      <c r="AX13" s="46">
        <v>74.998870270385467</v>
      </c>
      <c r="AY13" s="46">
        <v>74.038812090469818</v>
      </c>
      <c r="AZ13" s="46">
        <v>75.958928450301116</v>
      </c>
      <c r="BA13" s="46">
        <v>75.64942262070366</v>
      </c>
      <c r="BB13" s="46">
        <v>74.687167468984526</v>
      </c>
      <c r="BC13" s="46">
        <v>76.611677772422794</v>
      </c>
      <c r="BD13" s="30">
        <v>76.523531049414657</v>
      </c>
      <c r="BE13" s="30">
        <v>75.616197314373522</v>
      </c>
      <c r="BF13" s="30">
        <v>77.430864784455792</v>
      </c>
      <c r="BG13" s="46">
        <v>77.012664166697505</v>
      </c>
      <c r="BH13" s="46">
        <v>76.089570540679091</v>
      </c>
      <c r="BI13" s="46">
        <v>77.935757792715918</v>
      </c>
      <c r="BJ13" s="46">
        <v>77.028204367053476</v>
      </c>
      <c r="BK13" s="46">
        <v>76.133357702580639</v>
      </c>
      <c r="BL13" s="46">
        <v>77.923051031526313</v>
      </c>
    </row>
    <row r="14" spans="1:64" ht="12.75" customHeight="1">
      <c r="A14" s="46" t="s">
        <v>179</v>
      </c>
      <c r="B14" s="46">
        <v>72.541624214770451</v>
      </c>
      <c r="C14" s="46">
        <v>72</v>
      </c>
      <c r="D14" s="46">
        <v>73.099999999999994</v>
      </c>
      <c r="E14" s="46">
        <v>72.977652451930481</v>
      </c>
      <c r="F14" s="46">
        <v>72.400000000000006</v>
      </c>
      <c r="G14" s="46">
        <v>73.5</v>
      </c>
      <c r="H14" s="46">
        <v>73.328620796809204</v>
      </c>
      <c r="I14" s="46">
        <v>72.8</v>
      </c>
      <c r="J14" s="46">
        <v>73.900000000000006</v>
      </c>
      <c r="K14" s="46">
        <v>73.669254760811469</v>
      </c>
      <c r="L14" s="46">
        <v>73.099999999999994</v>
      </c>
      <c r="M14" s="46">
        <v>74.2</v>
      </c>
      <c r="N14" s="46">
        <v>73.851545713721578</v>
      </c>
      <c r="O14" s="46">
        <v>73.3</v>
      </c>
      <c r="P14" s="46">
        <v>74.400000000000006</v>
      </c>
      <c r="Q14" s="46">
        <v>74.061915802203274</v>
      </c>
      <c r="R14" s="46">
        <v>73.5</v>
      </c>
      <c r="S14" s="46">
        <v>74.599999999999994</v>
      </c>
      <c r="T14" s="46">
        <v>74.339027053222011</v>
      </c>
      <c r="U14" s="46">
        <v>73.8</v>
      </c>
      <c r="V14" s="46">
        <v>74.900000000000006</v>
      </c>
      <c r="W14" s="46">
        <v>74.886245185693127</v>
      </c>
      <c r="X14" s="46">
        <v>74.3</v>
      </c>
      <c r="Y14" s="46">
        <v>75.400000000000006</v>
      </c>
      <c r="Z14" s="46">
        <v>74.926932060596855</v>
      </c>
      <c r="AA14" s="46">
        <v>74.3</v>
      </c>
      <c r="AB14" s="46">
        <v>75.5</v>
      </c>
      <c r="AC14" s="46">
        <v>75.175042069134037</v>
      </c>
      <c r="AD14" s="46">
        <v>74.572073802464601</v>
      </c>
      <c r="AE14" s="46">
        <v>75.778010335803472</v>
      </c>
      <c r="AF14" s="46">
        <v>74.807839573870538</v>
      </c>
      <c r="AG14" s="46">
        <v>74.178231633078966</v>
      </c>
      <c r="AH14" s="46">
        <v>75.437447514662111</v>
      </c>
      <c r="AI14" s="46">
        <v>75.431086925035672</v>
      </c>
      <c r="AJ14" s="46">
        <v>74.836328584614179</v>
      </c>
      <c r="AK14" s="46">
        <v>76.025845265457164</v>
      </c>
      <c r="AL14" s="46">
        <v>75.692122155420861</v>
      </c>
      <c r="AM14" s="46">
        <v>75.114195370923213</v>
      </c>
      <c r="AN14" s="46">
        <v>76.27004893991851</v>
      </c>
      <c r="AO14" s="46">
        <v>76.122492316322862</v>
      </c>
      <c r="AP14" s="46">
        <v>75.541943669890756</v>
      </c>
      <c r="AQ14" s="46">
        <v>76.703040962754969</v>
      </c>
      <c r="AR14" s="46">
        <v>76.251494902920953</v>
      </c>
      <c r="AS14" s="46">
        <v>75.655337715827983</v>
      </c>
      <c r="AT14" s="46">
        <v>76.847652090013923</v>
      </c>
      <c r="AU14" s="46">
        <v>76.518716658524923</v>
      </c>
      <c r="AV14" s="46">
        <v>75.921150784995817</v>
      </c>
      <c r="AW14" s="46">
        <v>77.116282532054029</v>
      </c>
      <c r="AX14" s="46">
        <v>76.911236048903774</v>
      </c>
      <c r="AY14" s="46">
        <v>76.324379269503183</v>
      </c>
      <c r="AZ14" s="46">
        <v>77.498092828304365</v>
      </c>
      <c r="BA14" s="46">
        <v>76.827016256833573</v>
      </c>
      <c r="BB14" s="46">
        <v>76.242704033741404</v>
      </c>
      <c r="BC14" s="46">
        <v>77.411328479925743</v>
      </c>
      <c r="BD14" s="30">
        <v>77.334331080608237</v>
      </c>
      <c r="BE14" s="30">
        <v>76.743089186627444</v>
      </c>
      <c r="BF14" s="30">
        <v>77.925572974589031</v>
      </c>
      <c r="BG14" s="46">
        <v>77.516259156882796</v>
      </c>
      <c r="BH14" s="46">
        <v>76.916478816388832</v>
      </c>
      <c r="BI14" s="46">
        <v>78.116039497376761</v>
      </c>
      <c r="BJ14" s="46">
        <v>78.037678519196589</v>
      </c>
      <c r="BK14" s="46">
        <v>77.443533497145793</v>
      </c>
      <c r="BL14" s="46">
        <v>78.631823541247385</v>
      </c>
    </row>
    <row r="15" spans="1:64" ht="12.75" customHeight="1">
      <c r="A15" s="46" t="s">
        <v>180</v>
      </c>
      <c r="B15" s="46">
        <v>71.091140540496525</v>
      </c>
      <c r="C15" s="46">
        <v>70.5</v>
      </c>
      <c r="D15" s="46">
        <v>71.599999999999994</v>
      </c>
      <c r="E15" s="46">
        <v>70.915644956205924</v>
      </c>
      <c r="F15" s="46">
        <v>70.3</v>
      </c>
      <c r="G15" s="46">
        <v>71.5</v>
      </c>
      <c r="H15" s="46">
        <v>71.058510949338469</v>
      </c>
      <c r="I15" s="46">
        <v>70.5</v>
      </c>
      <c r="J15" s="46">
        <v>71.7</v>
      </c>
      <c r="K15" s="46">
        <v>71.309707211930231</v>
      </c>
      <c r="L15" s="46">
        <v>70.7</v>
      </c>
      <c r="M15" s="46">
        <v>71.900000000000006</v>
      </c>
      <c r="N15" s="46">
        <v>71.514668725634991</v>
      </c>
      <c r="O15" s="46">
        <v>70.900000000000006</v>
      </c>
      <c r="P15" s="46">
        <v>72.099999999999994</v>
      </c>
      <c r="Q15" s="46">
        <v>71.709730487278563</v>
      </c>
      <c r="R15" s="46">
        <v>71.099999999999994</v>
      </c>
      <c r="S15" s="46">
        <v>72.3</v>
      </c>
      <c r="T15" s="46">
        <v>71.691780880894115</v>
      </c>
      <c r="U15" s="46">
        <v>71.099999999999994</v>
      </c>
      <c r="V15" s="46">
        <v>72.3</v>
      </c>
      <c r="W15" s="46">
        <v>71.861399372237031</v>
      </c>
      <c r="X15" s="46">
        <v>71.3</v>
      </c>
      <c r="Y15" s="46">
        <v>72.5</v>
      </c>
      <c r="Z15" s="46">
        <v>71.753243931828862</v>
      </c>
      <c r="AA15" s="46">
        <v>71.099999999999994</v>
      </c>
      <c r="AB15" s="46">
        <v>72.400000000000006</v>
      </c>
      <c r="AC15" s="46">
        <v>72.039127954569224</v>
      </c>
      <c r="AD15" s="46">
        <v>71.40708877852876</v>
      </c>
      <c r="AE15" s="46">
        <v>72.671167130609689</v>
      </c>
      <c r="AF15" s="46">
        <v>71.949538879244358</v>
      </c>
      <c r="AG15" s="46">
        <v>71.314553827875855</v>
      </c>
      <c r="AH15" s="46">
        <v>72.58452393061286</v>
      </c>
      <c r="AI15" s="46">
        <v>72.405439543462407</v>
      </c>
      <c r="AJ15" s="46">
        <v>71.790719750161585</v>
      </c>
      <c r="AK15" s="46">
        <v>73.020159336763228</v>
      </c>
      <c r="AL15" s="46">
        <v>72.917103772398548</v>
      </c>
      <c r="AM15" s="46">
        <v>72.309282771865867</v>
      </c>
      <c r="AN15" s="46">
        <v>73.524924772931229</v>
      </c>
      <c r="AO15" s="46">
        <v>73.522851800849807</v>
      </c>
      <c r="AP15" s="46">
        <v>72.90175271877429</v>
      </c>
      <c r="AQ15" s="46">
        <v>74.143950882925324</v>
      </c>
      <c r="AR15" s="46">
        <v>73.66007370949049</v>
      </c>
      <c r="AS15" s="46">
        <v>73.017593094042127</v>
      </c>
      <c r="AT15" s="46">
        <v>74.302554324938853</v>
      </c>
      <c r="AU15" s="46">
        <v>73.639151344027752</v>
      </c>
      <c r="AV15" s="46">
        <v>72.98516093782996</v>
      </c>
      <c r="AW15" s="46">
        <v>74.293141750225544</v>
      </c>
      <c r="AX15" s="46">
        <v>73.607472258496884</v>
      </c>
      <c r="AY15" s="46">
        <v>72.963257258623671</v>
      </c>
      <c r="AZ15" s="46">
        <v>74.251687258370097</v>
      </c>
      <c r="BA15" s="46">
        <v>73.711931873584845</v>
      </c>
      <c r="BB15" s="46">
        <v>73.062913319573767</v>
      </c>
      <c r="BC15" s="46">
        <v>74.360950427595924</v>
      </c>
      <c r="BD15" s="30">
        <v>74.023643412965868</v>
      </c>
      <c r="BE15" s="30">
        <v>73.382554785899515</v>
      </c>
      <c r="BF15" s="30">
        <v>74.66473204003222</v>
      </c>
      <c r="BG15" s="46">
        <v>74.338703076909098</v>
      </c>
      <c r="BH15" s="46">
        <v>73.705178369560954</v>
      </c>
      <c r="BI15" s="46">
        <v>74.972227784257242</v>
      </c>
      <c r="BJ15" s="46">
        <v>75.108952207398261</v>
      </c>
      <c r="BK15" s="46">
        <v>74.494119436945709</v>
      </c>
      <c r="BL15" s="46">
        <v>75.723784977850812</v>
      </c>
    </row>
    <row r="16" spans="1:64" ht="12.75" customHeight="1">
      <c r="A16" s="46" t="s">
        <v>181</v>
      </c>
      <c r="B16" s="46">
        <v>71.523872539992027</v>
      </c>
      <c r="C16" s="46">
        <v>70.900000000000006</v>
      </c>
      <c r="D16" s="46">
        <v>72.099999999999994</v>
      </c>
      <c r="E16" s="46">
        <v>71.32922959339389</v>
      </c>
      <c r="F16" s="46">
        <v>70.7</v>
      </c>
      <c r="G16" s="46">
        <v>71.900000000000006</v>
      </c>
      <c r="H16" s="46">
        <v>71.404280512592152</v>
      </c>
      <c r="I16" s="46">
        <v>70.8</v>
      </c>
      <c r="J16" s="46">
        <v>72</v>
      </c>
      <c r="K16" s="46">
        <v>72.067821517384914</v>
      </c>
      <c r="L16" s="46">
        <v>71.400000000000006</v>
      </c>
      <c r="M16" s="46">
        <v>72.7</v>
      </c>
      <c r="N16" s="46">
        <v>72.3925711048891</v>
      </c>
      <c r="O16" s="46">
        <v>71.8</v>
      </c>
      <c r="P16" s="46">
        <v>73</v>
      </c>
      <c r="Q16" s="46">
        <v>73.049234607782381</v>
      </c>
      <c r="R16" s="46">
        <v>72.5</v>
      </c>
      <c r="S16" s="46">
        <v>73.599999999999994</v>
      </c>
      <c r="T16" s="46">
        <v>72.611142276777386</v>
      </c>
      <c r="U16" s="46">
        <v>72</v>
      </c>
      <c r="V16" s="46">
        <v>73.2</v>
      </c>
      <c r="W16" s="46">
        <v>72.986658873259074</v>
      </c>
      <c r="X16" s="46">
        <v>72.400000000000006</v>
      </c>
      <c r="Y16" s="46">
        <v>73.599999999999994</v>
      </c>
      <c r="Z16" s="46">
        <v>72.496048648861574</v>
      </c>
      <c r="AA16" s="46">
        <v>71.8</v>
      </c>
      <c r="AB16" s="46">
        <v>73.2</v>
      </c>
      <c r="AC16" s="46">
        <v>72.82872250543447</v>
      </c>
      <c r="AD16" s="46">
        <v>72.139108468726477</v>
      </c>
      <c r="AE16" s="46">
        <v>73.518336542142464</v>
      </c>
      <c r="AF16" s="46">
        <v>72.574265401884489</v>
      </c>
      <c r="AG16" s="46">
        <v>71.879878494349953</v>
      </c>
      <c r="AH16" s="46">
        <v>73.268652309419025</v>
      </c>
      <c r="AI16" s="46">
        <v>73.517261140055226</v>
      </c>
      <c r="AJ16" s="46">
        <v>72.840353598975724</v>
      </c>
      <c r="AK16" s="46">
        <v>74.194168681134727</v>
      </c>
      <c r="AL16" s="46">
        <v>73.729051956596294</v>
      </c>
      <c r="AM16" s="46">
        <v>73.057444837626392</v>
      </c>
      <c r="AN16" s="46">
        <v>74.400659075566196</v>
      </c>
      <c r="AO16" s="46">
        <v>74.484676787616124</v>
      </c>
      <c r="AP16" s="46">
        <v>73.821549121817085</v>
      </c>
      <c r="AQ16" s="46">
        <v>75.147804453415162</v>
      </c>
      <c r="AR16" s="46">
        <v>74.050299716645554</v>
      </c>
      <c r="AS16" s="46">
        <v>73.364601148306363</v>
      </c>
      <c r="AT16" s="46">
        <v>74.735998284984746</v>
      </c>
      <c r="AU16" s="46">
        <v>74.597932942639872</v>
      </c>
      <c r="AV16" s="46">
        <v>73.943495493533916</v>
      </c>
      <c r="AW16" s="46">
        <v>75.252370391745828</v>
      </c>
      <c r="AX16" s="46">
        <v>74.612662072995292</v>
      </c>
      <c r="AY16" s="46">
        <v>73.963534706883451</v>
      </c>
      <c r="AZ16" s="46">
        <v>75.261789439107133</v>
      </c>
      <c r="BA16" s="46">
        <v>75.463204932764228</v>
      </c>
      <c r="BB16" s="46">
        <v>74.837236505876461</v>
      </c>
      <c r="BC16" s="46">
        <v>76.089173359651994</v>
      </c>
      <c r="BD16" s="30">
        <v>75.774722444683562</v>
      </c>
      <c r="BE16" s="30">
        <v>75.140445327376227</v>
      </c>
      <c r="BF16" s="30">
        <v>76.408999561990896</v>
      </c>
      <c r="BG16" s="46">
        <v>76.13819217715313</v>
      </c>
      <c r="BH16" s="46">
        <v>75.493541750673771</v>
      </c>
      <c r="BI16" s="46">
        <v>76.782842603632488</v>
      </c>
      <c r="BJ16" s="46">
        <v>75.7582414342954</v>
      </c>
      <c r="BK16" s="46">
        <v>75.094145119565383</v>
      </c>
      <c r="BL16" s="46">
        <v>76.422337749025417</v>
      </c>
    </row>
    <row r="17" spans="1:64" ht="24" customHeight="1">
      <c r="A17" s="46" t="s">
        <v>182</v>
      </c>
      <c r="B17" s="46">
        <v>74.038715734066173</v>
      </c>
      <c r="C17" s="46">
        <v>73.400000000000006</v>
      </c>
      <c r="D17" s="46">
        <v>74.7</v>
      </c>
      <c r="E17" s="46">
        <v>74.268760109395529</v>
      </c>
      <c r="F17" s="46">
        <v>73.599999999999994</v>
      </c>
      <c r="G17" s="46">
        <v>74.900000000000006</v>
      </c>
      <c r="H17" s="46">
        <v>74.893833511451959</v>
      </c>
      <c r="I17" s="46">
        <v>74.3</v>
      </c>
      <c r="J17" s="46">
        <v>75.5</v>
      </c>
      <c r="K17" s="46">
        <v>74.768933526441899</v>
      </c>
      <c r="L17" s="46">
        <v>74.099999999999994</v>
      </c>
      <c r="M17" s="46">
        <v>75.400000000000006</v>
      </c>
      <c r="N17" s="46">
        <v>75.033396513543266</v>
      </c>
      <c r="O17" s="46">
        <v>74.400000000000006</v>
      </c>
      <c r="P17" s="46">
        <v>75.7</v>
      </c>
      <c r="Q17" s="46">
        <v>74.809933521231216</v>
      </c>
      <c r="R17" s="46">
        <v>74.2</v>
      </c>
      <c r="S17" s="46">
        <v>75.5</v>
      </c>
      <c r="T17" s="46">
        <v>75.783826539020609</v>
      </c>
      <c r="U17" s="46">
        <v>75.2</v>
      </c>
      <c r="V17" s="46">
        <v>76.400000000000006</v>
      </c>
      <c r="W17" s="46">
        <v>75.868784683608808</v>
      </c>
      <c r="X17" s="46">
        <v>75.2</v>
      </c>
      <c r="Y17" s="46">
        <v>76.5</v>
      </c>
      <c r="Z17" s="46">
        <v>76.525334087398903</v>
      </c>
      <c r="AA17" s="46">
        <v>75.900000000000006</v>
      </c>
      <c r="AB17" s="46">
        <v>77.2</v>
      </c>
      <c r="AC17" s="46">
        <v>76.481925319298568</v>
      </c>
      <c r="AD17" s="46">
        <v>75.83335926495765</v>
      </c>
      <c r="AE17" s="46">
        <v>77.130491373639487</v>
      </c>
      <c r="AF17" s="46">
        <v>77.107967857600343</v>
      </c>
      <c r="AG17" s="46">
        <v>76.443450304914663</v>
      </c>
      <c r="AH17" s="46">
        <v>77.772485410286023</v>
      </c>
      <c r="AI17" s="46">
        <v>76.960145503741572</v>
      </c>
      <c r="AJ17" s="46">
        <v>76.271849470034184</v>
      </c>
      <c r="AK17" s="46">
        <v>77.64844153744896</v>
      </c>
      <c r="AL17" s="46">
        <v>77.612793387096332</v>
      </c>
      <c r="AM17" s="46">
        <v>76.951661804162626</v>
      </c>
      <c r="AN17" s="46">
        <v>78.273924970030038</v>
      </c>
      <c r="AO17" s="46">
        <v>77.95056118344155</v>
      </c>
      <c r="AP17" s="46">
        <v>77.291556153885651</v>
      </c>
      <c r="AQ17" s="46">
        <v>78.60956621299745</v>
      </c>
      <c r="AR17" s="46">
        <v>78.029703562061627</v>
      </c>
      <c r="AS17" s="46">
        <v>77.386450124144218</v>
      </c>
      <c r="AT17" s="46">
        <v>78.672956999979036</v>
      </c>
      <c r="AU17" s="46">
        <v>78.082501156639523</v>
      </c>
      <c r="AV17" s="46">
        <v>77.403554147873422</v>
      </c>
      <c r="AW17" s="46">
        <v>78.761448165405625</v>
      </c>
      <c r="AX17" s="46">
        <v>78.441040272311312</v>
      </c>
      <c r="AY17" s="46">
        <v>77.752169147495067</v>
      </c>
      <c r="AZ17" s="46">
        <v>79.129911397127557</v>
      </c>
      <c r="BA17" s="46">
        <v>79.567819750349912</v>
      </c>
      <c r="BB17" s="46">
        <v>78.904435580447583</v>
      </c>
      <c r="BC17" s="46">
        <v>80.231203920252241</v>
      </c>
      <c r="BD17" s="30">
        <v>79.878624844206598</v>
      </c>
      <c r="BE17" s="30">
        <v>79.216039689424676</v>
      </c>
      <c r="BF17" s="30">
        <v>80.541209998988521</v>
      </c>
      <c r="BG17" s="46">
        <v>80.05035668502795</v>
      </c>
      <c r="BH17" s="46">
        <v>79.394859265527302</v>
      </c>
      <c r="BI17" s="46">
        <v>80.705854104528598</v>
      </c>
      <c r="BJ17" s="46">
        <v>80.524496644733532</v>
      </c>
      <c r="BK17" s="46">
        <v>79.872556573870298</v>
      </c>
      <c r="BL17" s="46">
        <v>81.176436715596765</v>
      </c>
    </row>
    <row r="18" spans="1:64" ht="12.75" customHeight="1">
      <c r="A18" s="46" t="s">
        <v>183</v>
      </c>
      <c r="B18" s="46">
        <v>73.196184573586876</v>
      </c>
      <c r="C18" s="46">
        <v>72.5</v>
      </c>
      <c r="D18" s="46">
        <v>73.900000000000006</v>
      </c>
      <c r="E18" s="46">
        <v>73.439319432656418</v>
      </c>
      <c r="F18" s="46">
        <v>72.7</v>
      </c>
      <c r="G18" s="46">
        <v>74.2</v>
      </c>
      <c r="H18" s="46">
        <v>73.423625798397893</v>
      </c>
      <c r="I18" s="46">
        <v>72.7</v>
      </c>
      <c r="J18" s="46">
        <v>74.2</v>
      </c>
      <c r="K18" s="46">
        <v>73.773971959536681</v>
      </c>
      <c r="L18" s="46">
        <v>73</v>
      </c>
      <c r="M18" s="46">
        <v>74.5</v>
      </c>
      <c r="N18" s="46">
        <v>73.983075063600921</v>
      </c>
      <c r="O18" s="46">
        <v>73.3</v>
      </c>
      <c r="P18" s="46">
        <v>74.7</v>
      </c>
      <c r="Q18" s="46">
        <v>73.950436841640908</v>
      </c>
      <c r="R18" s="46">
        <v>73.2</v>
      </c>
      <c r="S18" s="46">
        <v>74.7</v>
      </c>
      <c r="T18" s="46">
        <v>74.273981075227454</v>
      </c>
      <c r="U18" s="46">
        <v>73.599999999999994</v>
      </c>
      <c r="V18" s="46">
        <v>75</v>
      </c>
      <c r="W18" s="46">
        <v>74.63891745704683</v>
      </c>
      <c r="X18" s="46">
        <v>73.900000000000006</v>
      </c>
      <c r="Y18" s="46">
        <v>75.400000000000006</v>
      </c>
      <c r="Z18" s="46">
        <v>75.583596211255383</v>
      </c>
      <c r="AA18" s="46">
        <v>74.900000000000006</v>
      </c>
      <c r="AB18" s="46">
        <v>76.3</v>
      </c>
      <c r="AC18" s="46">
        <v>75.656003568183451</v>
      </c>
      <c r="AD18" s="46">
        <v>74.910858390283025</v>
      </c>
      <c r="AE18" s="46">
        <v>76.401148746083877</v>
      </c>
      <c r="AF18" s="46">
        <v>75.625922306756735</v>
      </c>
      <c r="AG18" s="46">
        <v>74.879703071409011</v>
      </c>
      <c r="AH18" s="46">
        <v>76.372141542104458</v>
      </c>
      <c r="AI18" s="46">
        <v>75.606026545240184</v>
      </c>
      <c r="AJ18" s="46">
        <v>74.864567665812004</v>
      </c>
      <c r="AK18" s="46">
        <v>76.347485424668363</v>
      </c>
      <c r="AL18" s="46">
        <v>76.131121260627594</v>
      </c>
      <c r="AM18" s="46">
        <v>75.422431450504931</v>
      </c>
      <c r="AN18" s="46">
        <v>76.839811070750258</v>
      </c>
      <c r="AO18" s="46">
        <v>76.346133568726614</v>
      </c>
      <c r="AP18" s="46">
        <v>75.643536472233464</v>
      </c>
      <c r="AQ18" s="46">
        <v>77.048730665219765</v>
      </c>
      <c r="AR18" s="46">
        <v>76.237225789309406</v>
      </c>
      <c r="AS18" s="46">
        <v>75.519779799165107</v>
      </c>
      <c r="AT18" s="46">
        <v>76.954671779453705</v>
      </c>
      <c r="AU18" s="46">
        <v>76.692424432658711</v>
      </c>
      <c r="AV18" s="46">
        <v>75.988734931664681</v>
      </c>
      <c r="AW18" s="46">
        <v>77.396113933652742</v>
      </c>
      <c r="AX18" s="46">
        <v>76.818385647862485</v>
      </c>
      <c r="AY18" s="46">
        <v>76.0994182492135</v>
      </c>
      <c r="AZ18" s="46">
        <v>77.53735304651147</v>
      </c>
      <c r="BA18" s="46">
        <v>77.434896214510232</v>
      </c>
      <c r="BB18" s="46">
        <v>76.720470861220605</v>
      </c>
      <c r="BC18" s="46">
        <v>78.149321567799859</v>
      </c>
      <c r="BD18" s="30">
        <v>77.63409962568808</v>
      </c>
      <c r="BE18" s="30">
        <v>76.894341665073156</v>
      </c>
      <c r="BF18" s="30">
        <v>78.373857586303004</v>
      </c>
      <c r="BG18" s="46">
        <v>78.210494151291471</v>
      </c>
      <c r="BH18" s="46">
        <v>77.500982311062145</v>
      </c>
      <c r="BI18" s="46">
        <v>78.920005991520796</v>
      </c>
      <c r="BJ18" s="46">
        <v>78.513348184104984</v>
      </c>
      <c r="BK18" s="46">
        <v>77.839679820273318</v>
      </c>
      <c r="BL18" s="46">
        <v>79.187016547936651</v>
      </c>
    </row>
    <row r="19" spans="1:64" ht="12.75" customHeight="1">
      <c r="A19" s="46" t="s">
        <v>184</v>
      </c>
      <c r="B19" s="46">
        <v>74.655100776522502</v>
      </c>
      <c r="C19" s="46">
        <v>73.900000000000006</v>
      </c>
      <c r="D19" s="46">
        <v>75.400000000000006</v>
      </c>
      <c r="E19" s="46">
        <v>75.030279128672348</v>
      </c>
      <c r="F19" s="46">
        <v>74.3</v>
      </c>
      <c r="G19" s="46">
        <v>75.7</v>
      </c>
      <c r="H19" s="46">
        <v>74.887874364098167</v>
      </c>
      <c r="I19" s="46">
        <v>74.2</v>
      </c>
      <c r="J19" s="46">
        <v>75.599999999999994</v>
      </c>
      <c r="K19" s="46">
        <v>75.461360311791651</v>
      </c>
      <c r="L19" s="46">
        <v>74.7</v>
      </c>
      <c r="M19" s="46">
        <v>76.2</v>
      </c>
      <c r="N19" s="46">
        <v>75.663405982285397</v>
      </c>
      <c r="O19" s="46">
        <v>74.900000000000006</v>
      </c>
      <c r="P19" s="46">
        <v>76.400000000000006</v>
      </c>
      <c r="Q19" s="46">
        <v>75.938407919397122</v>
      </c>
      <c r="R19" s="46">
        <v>75.2</v>
      </c>
      <c r="S19" s="46">
        <v>76.599999999999994</v>
      </c>
      <c r="T19" s="46">
        <v>76.307899838477994</v>
      </c>
      <c r="U19" s="46">
        <v>75.599999999999994</v>
      </c>
      <c r="V19" s="46">
        <v>77</v>
      </c>
      <c r="W19" s="46">
        <v>75.920428261112093</v>
      </c>
      <c r="X19" s="46">
        <v>75.2</v>
      </c>
      <c r="Y19" s="46">
        <v>76.7</v>
      </c>
      <c r="Z19" s="46">
        <v>76.052782180436395</v>
      </c>
      <c r="AA19" s="46">
        <v>75.3</v>
      </c>
      <c r="AB19" s="46">
        <v>76.8</v>
      </c>
      <c r="AC19" s="46">
        <v>75.72691346683807</v>
      </c>
      <c r="AD19" s="46">
        <v>74.952720740885368</v>
      </c>
      <c r="AE19" s="46">
        <v>76.501106192790772</v>
      </c>
      <c r="AF19" s="46">
        <v>75.993559610711998</v>
      </c>
      <c r="AG19" s="46">
        <v>75.247832147087351</v>
      </c>
      <c r="AH19" s="46">
        <v>76.739287074336644</v>
      </c>
      <c r="AI19" s="46">
        <v>76.464194111784209</v>
      </c>
      <c r="AJ19" s="46">
        <v>75.732109622123474</v>
      </c>
      <c r="AK19" s="46">
        <v>77.196278601444945</v>
      </c>
      <c r="AL19" s="46">
        <v>76.880519285393092</v>
      </c>
      <c r="AM19" s="46">
        <v>76.153582920475515</v>
      </c>
      <c r="AN19" s="46">
        <v>77.607455650310669</v>
      </c>
      <c r="AO19" s="46">
        <v>77.308126684509091</v>
      </c>
      <c r="AP19" s="46">
        <v>76.551744461924628</v>
      </c>
      <c r="AQ19" s="46">
        <v>78.064508907093554</v>
      </c>
      <c r="AR19" s="46">
        <v>77.462712483214887</v>
      </c>
      <c r="AS19" s="46">
        <v>76.712087154977581</v>
      </c>
      <c r="AT19" s="46">
        <v>78.213337811452192</v>
      </c>
      <c r="AU19" s="46">
        <v>77.540919702303526</v>
      </c>
      <c r="AV19" s="46">
        <v>76.781902868461486</v>
      </c>
      <c r="AW19" s="46">
        <v>78.299936536145566</v>
      </c>
      <c r="AX19" s="46">
        <v>77.998773792018241</v>
      </c>
      <c r="AY19" s="46">
        <v>77.234808398502537</v>
      </c>
      <c r="AZ19" s="46">
        <v>78.762739185533945</v>
      </c>
      <c r="BA19" s="46">
        <v>78.482476847368503</v>
      </c>
      <c r="BB19" s="46">
        <v>77.716465699595972</v>
      </c>
      <c r="BC19" s="46">
        <v>79.248487995141033</v>
      </c>
      <c r="BD19" s="30">
        <v>79.099513002793913</v>
      </c>
      <c r="BE19" s="30">
        <v>78.350237439793958</v>
      </c>
      <c r="BF19" s="30">
        <v>79.848788565793868</v>
      </c>
      <c r="BG19" s="46">
        <v>79.922301007000613</v>
      </c>
      <c r="BH19" s="46">
        <v>79.189605749965665</v>
      </c>
      <c r="BI19" s="46">
        <v>80.65499626403556</v>
      </c>
      <c r="BJ19" s="46">
        <v>79.660797310383785</v>
      </c>
      <c r="BK19" s="46">
        <v>78.906504187758699</v>
      </c>
      <c r="BL19" s="46">
        <v>80.415090433008871</v>
      </c>
    </row>
    <row r="20" spans="1:64" ht="12.75" customHeight="1">
      <c r="A20" s="46" t="s">
        <v>185</v>
      </c>
      <c r="B20" s="46">
        <v>71.716443536108187</v>
      </c>
      <c r="C20" s="46">
        <v>71.400000000000006</v>
      </c>
      <c r="D20" s="46">
        <v>72.099999999999994</v>
      </c>
      <c r="E20" s="46">
        <v>72.071668355320156</v>
      </c>
      <c r="F20" s="46">
        <v>71.7</v>
      </c>
      <c r="G20" s="46">
        <v>72.400000000000006</v>
      </c>
      <c r="H20" s="46">
        <v>72.462729369852326</v>
      </c>
      <c r="I20" s="46">
        <v>72.099999999999994</v>
      </c>
      <c r="J20" s="46">
        <v>72.8</v>
      </c>
      <c r="K20" s="46">
        <v>72.61685470438573</v>
      </c>
      <c r="L20" s="46">
        <v>72.3</v>
      </c>
      <c r="M20" s="46">
        <v>73</v>
      </c>
      <c r="N20" s="46">
        <v>72.803056911157427</v>
      </c>
      <c r="O20" s="46">
        <v>72.5</v>
      </c>
      <c r="P20" s="46">
        <v>73.099999999999994</v>
      </c>
      <c r="Q20" s="46">
        <v>73.219338468422478</v>
      </c>
      <c r="R20" s="46">
        <v>72.900000000000006</v>
      </c>
      <c r="S20" s="46">
        <v>73.599999999999994</v>
      </c>
      <c r="T20" s="46">
        <v>73.63504481233754</v>
      </c>
      <c r="U20" s="46">
        <v>73.3</v>
      </c>
      <c r="V20" s="46">
        <v>74</v>
      </c>
      <c r="W20" s="46">
        <v>73.911396104909556</v>
      </c>
      <c r="X20" s="46">
        <v>73.599999999999994</v>
      </c>
      <c r="Y20" s="46">
        <v>74.3</v>
      </c>
      <c r="Z20" s="46">
        <v>73.912149620799838</v>
      </c>
      <c r="AA20" s="46">
        <v>73.599999999999994</v>
      </c>
      <c r="AB20" s="46">
        <v>74.3</v>
      </c>
      <c r="AC20" s="46">
        <v>74.378539905263281</v>
      </c>
      <c r="AD20" s="46">
        <v>74.035393249787077</v>
      </c>
      <c r="AE20" s="46">
        <v>74.721686560739485</v>
      </c>
      <c r="AF20" s="46">
        <v>74.80309072223821</v>
      </c>
      <c r="AG20" s="46">
        <v>74.469997110788142</v>
      </c>
      <c r="AH20" s="46">
        <v>75.136184333688277</v>
      </c>
      <c r="AI20" s="46">
        <v>75.229048917682832</v>
      </c>
      <c r="AJ20" s="46">
        <v>74.895630255179739</v>
      </c>
      <c r="AK20" s="46">
        <v>75.562467580185924</v>
      </c>
      <c r="AL20" s="46">
        <v>75.337222111100004</v>
      </c>
      <c r="AM20" s="46">
        <v>75.00898429735922</v>
      </c>
      <c r="AN20" s="46">
        <v>75.665459924840789</v>
      </c>
      <c r="AO20" s="46">
        <v>75.650106511629332</v>
      </c>
      <c r="AP20" s="46">
        <v>75.315069122321987</v>
      </c>
      <c r="AQ20" s="46">
        <v>75.985143900936677</v>
      </c>
      <c r="AR20" s="46">
        <v>75.987262043267179</v>
      </c>
      <c r="AS20" s="46">
        <v>75.653238994619059</v>
      </c>
      <c r="AT20" s="46">
        <v>76.3212850919153</v>
      </c>
      <c r="AU20" s="46">
        <v>76.259078338508459</v>
      </c>
      <c r="AV20" s="46">
        <v>75.920038328692996</v>
      </c>
      <c r="AW20" s="46">
        <v>76.598118348323922</v>
      </c>
      <c r="AX20" s="46">
        <v>76.635774285249838</v>
      </c>
      <c r="AY20" s="46">
        <v>76.301748207144584</v>
      </c>
      <c r="AZ20" s="46">
        <v>76.969800363355091</v>
      </c>
      <c r="BA20" s="46">
        <v>76.929677667014687</v>
      </c>
      <c r="BB20" s="46">
        <v>76.602989166375949</v>
      </c>
      <c r="BC20" s="46">
        <v>77.256366167653425</v>
      </c>
      <c r="BD20" s="30">
        <v>77.338605300696344</v>
      </c>
      <c r="BE20" s="30">
        <v>77.019756148537056</v>
      </c>
      <c r="BF20" s="30">
        <v>77.657454452855632</v>
      </c>
      <c r="BG20" s="46">
        <v>77.38468640606358</v>
      </c>
      <c r="BH20" s="46">
        <v>77.061917532957068</v>
      </c>
      <c r="BI20" s="46">
        <v>77.707455279170091</v>
      </c>
      <c r="BJ20" s="46">
        <v>77.567669369679308</v>
      </c>
      <c r="BK20" s="46">
        <v>77.244325935731752</v>
      </c>
      <c r="BL20" s="46">
        <v>77.891012803626865</v>
      </c>
    </row>
    <row r="21" spans="1:64" ht="20.85" customHeight="1">
      <c r="A21" s="46" t="s">
        <v>186</v>
      </c>
      <c r="B21" s="46">
        <v>70.627437114871668</v>
      </c>
      <c r="C21" s="46">
        <v>69.3</v>
      </c>
      <c r="D21" s="46">
        <v>71.900000000000006</v>
      </c>
      <c r="E21" s="46">
        <v>71.302882406583109</v>
      </c>
      <c r="F21" s="46">
        <v>70</v>
      </c>
      <c r="G21" s="46">
        <v>72.599999999999994</v>
      </c>
      <c r="H21" s="46">
        <v>71.319978525509171</v>
      </c>
      <c r="I21" s="46">
        <v>70</v>
      </c>
      <c r="J21" s="46">
        <v>72.599999999999994</v>
      </c>
      <c r="K21" s="46">
        <v>70.990294311357573</v>
      </c>
      <c r="L21" s="46">
        <v>69.599999999999994</v>
      </c>
      <c r="M21" s="46">
        <v>72.3</v>
      </c>
      <c r="N21" s="46">
        <v>70.394856876791096</v>
      </c>
      <c r="O21" s="46">
        <v>69</v>
      </c>
      <c r="P21" s="46">
        <v>71.8</v>
      </c>
      <c r="Q21" s="46">
        <v>70.444093414435301</v>
      </c>
      <c r="R21" s="46">
        <v>69</v>
      </c>
      <c r="S21" s="46">
        <v>71.900000000000006</v>
      </c>
      <c r="T21" s="46">
        <v>70.911487258337203</v>
      </c>
      <c r="U21" s="46">
        <v>69.5</v>
      </c>
      <c r="V21" s="46">
        <v>72.400000000000006</v>
      </c>
      <c r="W21" s="46">
        <v>71.733804151597894</v>
      </c>
      <c r="X21" s="46">
        <v>70.400000000000006</v>
      </c>
      <c r="Y21" s="46">
        <v>73.099999999999994</v>
      </c>
      <c r="Z21" s="46">
        <v>72.257508498014232</v>
      </c>
      <c r="AA21" s="46">
        <v>70.900000000000006</v>
      </c>
      <c r="AB21" s="46">
        <v>73.599999999999994</v>
      </c>
      <c r="AC21" s="46">
        <v>72.350497752501511</v>
      </c>
      <c r="AD21" s="46">
        <v>71.040303508005877</v>
      </c>
      <c r="AE21" s="46">
        <v>73.660691996997144</v>
      </c>
      <c r="AF21" s="46">
        <v>71.73837583078155</v>
      </c>
      <c r="AG21" s="46">
        <v>70.328512324991905</v>
      </c>
      <c r="AH21" s="46">
        <v>73.148239336571194</v>
      </c>
      <c r="AI21" s="46">
        <v>72.381411996584873</v>
      </c>
      <c r="AJ21" s="46">
        <v>71.08475709128237</v>
      </c>
      <c r="AK21" s="46">
        <v>73.678066901887377</v>
      </c>
      <c r="AL21" s="46">
        <v>72.306432199249002</v>
      </c>
      <c r="AM21" s="46">
        <v>70.91797280476068</v>
      </c>
      <c r="AN21" s="46">
        <v>73.694891593737324</v>
      </c>
      <c r="AO21" s="46">
        <v>73.245532308004996</v>
      </c>
      <c r="AP21" s="46">
        <v>71.776240247517933</v>
      </c>
      <c r="AQ21" s="46">
        <v>74.71482436849206</v>
      </c>
      <c r="AR21" s="46">
        <v>73.240032595516169</v>
      </c>
      <c r="AS21" s="46">
        <v>71.691326287680027</v>
      </c>
      <c r="AT21" s="46">
        <v>74.788738903352311</v>
      </c>
      <c r="AU21" s="46">
        <v>73.86830763748786</v>
      </c>
      <c r="AV21" s="46">
        <v>72.374240967458036</v>
      </c>
      <c r="AW21" s="46">
        <v>75.362374307517683</v>
      </c>
      <c r="AX21" s="46">
        <v>73.929017630294197</v>
      </c>
      <c r="AY21" s="46">
        <v>72.533286683966637</v>
      </c>
      <c r="AZ21" s="46">
        <v>75.324748576621758</v>
      </c>
      <c r="BA21" s="46">
        <v>74.522367447667463</v>
      </c>
      <c r="BB21" s="46">
        <v>73.190808226101836</v>
      </c>
      <c r="BC21" s="46">
        <v>75.85392666923309</v>
      </c>
      <c r="BD21" s="30">
        <v>75.667453871797861</v>
      </c>
      <c r="BE21" s="30">
        <v>74.408355038599225</v>
      </c>
      <c r="BF21" s="30">
        <v>76.926552704996496</v>
      </c>
      <c r="BG21" s="46">
        <v>76.365136098782259</v>
      </c>
      <c r="BH21" s="46">
        <v>75.190089835056639</v>
      </c>
      <c r="BI21" s="46">
        <v>77.540182362507878</v>
      </c>
      <c r="BJ21" s="46">
        <v>77.171999143084975</v>
      </c>
      <c r="BK21" s="46">
        <v>76.014014589992513</v>
      </c>
      <c r="BL21" s="46">
        <v>78.329983696177436</v>
      </c>
    </row>
    <row r="22" spans="1:64" ht="12.75" customHeight="1">
      <c r="A22" s="46" t="s">
        <v>187</v>
      </c>
      <c r="B22" s="46">
        <v>71.799278346473997</v>
      </c>
      <c r="C22" s="46">
        <v>71.2</v>
      </c>
      <c r="D22" s="46">
        <v>72.400000000000006</v>
      </c>
      <c r="E22" s="46">
        <v>71.97195101904164</v>
      </c>
      <c r="F22" s="46">
        <v>71.400000000000006</v>
      </c>
      <c r="G22" s="46">
        <v>72.5</v>
      </c>
      <c r="H22" s="46">
        <v>72.385600178477347</v>
      </c>
      <c r="I22" s="46">
        <v>71.8</v>
      </c>
      <c r="J22" s="46">
        <v>72.900000000000006</v>
      </c>
      <c r="K22" s="46">
        <v>72.503355289447427</v>
      </c>
      <c r="L22" s="46">
        <v>72</v>
      </c>
      <c r="M22" s="46">
        <v>73.099999999999994</v>
      </c>
      <c r="N22" s="46">
        <v>72.751176794595864</v>
      </c>
      <c r="O22" s="46">
        <v>72.2</v>
      </c>
      <c r="P22" s="46">
        <v>73.3</v>
      </c>
      <c r="Q22" s="46">
        <v>72.670030122949697</v>
      </c>
      <c r="R22" s="46">
        <v>72.099999999999994</v>
      </c>
      <c r="S22" s="46">
        <v>73.3</v>
      </c>
      <c r="T22" s="46">
        <v>73.084696409346606</v>
      </c>
      <c r="U22" s="46">
        <v>72.5</v>
      </c>
      <c r="V22" s="46">
        <v>73.7</v>
      </c>
      <c r="W22" s="46">
        <v>73.298756473170556</v>
      </c>
      <c r="X22" s="46">
        <v>72.7</v>
      </c>
      <c r="Y22" s="46">
        <v>73.900000000000006</v>
      </c>
      <c r="Z22" s="46">
        <v>73.603002758023806</v>
      </c>
      <c r="AA22" s="46">
        <v>73</v>
      </c>
      <c r="AB22" s="46">
        <v>74.2</v>
      </c>
      <c r="AC22" s="46">
        <v>73.6195486499618</v>
      </c>
      <c r="AD22" s="46">
        <v>73.061694060916324</v>
      </c>
      <c r="AE22" s="46">
        <v>74.177403239007276</v>
      </c>
      <c r="AF22" s="46">
        <v>73.758877840155321</v>
      </c>
      <c r="AG22" s="46">
        <v>73.196810173492565</v>
      </c>
      <c r="AH22" s="46">
        <v>74.320945506818077</v>
      </c>
      <c r="AI22" s="46">
        <v>73.926677977970158</v>
      </c>
      <c r="AJ22" s="46">
        <v>73.362616682689165</v>
      </c>
      <c r="AK22" s="46">
        <v>74.490739273251151</v>
      </c>
      <c r="AL22" s="46">
        <v>74.458548976690125</v>
      </c>
      <c r="AM22" s="46">
        <v>73.890195750668127</v>
      </c>
      <c r="AN22" s="46">
        <v>75.026902202712122</v>
      </c>
      <c r="AO22" s="46">
        <v>74.580717461396006</v>
      </c>
      <c r="AP22" s="46">
        <v>74.013818565200125</v>
      </c>
      <c r="AQ22" s="46">
        <v>75.147616357591886</v>
      </c>
      <c r="AR22" s="46">
        <v>74.928845802438616</v>
      </c>
      <c r="AS22" s="46">
        <v>74.370618853669129</v>
      </c>
      <c r="AT22" s="46">
        <v>75.487072751208103</v>
      </c>
      <c r="AU22" s="46">
        <v>75.221784973771179</v>
      </c>
      <c r="AV22" s="46">
        <v>74.681448209807172</v>
      </c>
      <c r="AW22" s="46">
        <v>75.762121737735185</v>
      </c>
      <c r="AX22" s="46">
        <v>76.064039834708993</v>
      </c>
      <c r="AY22" s="46">
        <v>75.518089784914153</v>
      </c>
      <c r="AZ22" s="46">
        <v>76.609989884503833</v>
      </c>
      <c r="BA22" s="46">
        <v>76.51036375637662</v>
      </c>
      <c r="BB22" s="46">
        <v>75.968466887428264</v>
      </c>
      <c r="BC22" s="46">
        <v>77.052260625324976</v>
      </c>
      <c r="BD22" s="30">
        <v>76.967702034458213</v>
      </c>
      <c r="BE22" s="30">
        <v>76.430466814833792</v>
      </c>
      <c r="BF22" s="30">
        <v>77.504937254082634</v>
      </c>
      <c r="BG22" s="46">
        <v>76.921383943210685</v>
      </c>
      <c r="BH22" s="46">
        <v>76.390928464414586</v>
      </c>
      <c r="BI22" s="46">
        <v>77.451839422006785</v>
      </c>
      <c r="BJ22" s="46">
        <v>76.777706212795465</v>
      </c>
      <c r="BK22" s="46">
        <v>76.231778444990979</v>
      </c>
      <c r="BL22" s="46">
        <v>77.323633980599951</v>
      </c>
    </row>
    <row r="23" spans="1:64" ht="12.75" customHeight="1">
      <c r="A23" s="46" t="s">
        <v>188</v>
      </c>
      <c r="B23" s="46">
        <v>72.535565227128131</v>
      </c>
      <c r="C23" s="46">
        <v>72.2</v>
      </c>
      <c r="D23" s="46">
        <v>72.900000000000006</v>
      </c>
      <c r="E23" s="46">
        <v>72.722129245058184</v>
      </c>
      <c r="F23" s="46">
        <v>72.400000000000006</v>
      </c>
      <c r="G23" s="46">
        <v>73.099999999999994</v>
      </c>
      <c r="H23" s="46">
        <v>72.9727588790862</v>
      </c>
      <c r="I23" s="46">
        <v>72.599999999999994</v>
      </c>
      <c r="J23" s="46">
        <v>73.3</v>
      </c>
      <c r="K23" s="46">
        <v>73.131391568622647</v>
      </c>
      <c r="L23" s="46">
        <v>72.8</v>
      </c>
      <c r="M23" s="46">
        <v>73.5</v>
      </c>
      <c r="N23" s="46">
        <v>73.333184872255998</v>
      </c>
      <c r="O23" s="46">
        <v>73</v>
      </c>
      <c r="P23" s="46">
        <v>73.7</v>
      </c>
      <c r="Q23" s="46">
        <v>73.353735374990976</v>
      </c>
      <c r="R23" s="46">
        <v>73</v>
      </c>
      <c r="S23" s="46">
        <v>73.7</v>
      </c>
      <c r="T23" s="46">
        <v>73.760648142295892</v>
      </c>
      <c r="U23" s="46">
        <v>73.400000000000006</v>
      </c>
      <c r="V23" s="46">
        <v>74.099999999999994</v>
      </c>
      <c r="W23" s="46">
        <v>74.031307264469319</v>
      </c>
      <c r="X23" s="46">
        <v>73.7</v>
      </c>
      <c r="Y23" s="46">
        <v>74.400000000000006</v>
      </c>
      <c r="Z23" s="46">
        <v>74.471869031456677</v>
      </c>
      <c r="AA23" s="46">
        <v>74.099999999999994</v>
      </c>
      <c r="AB23" s="46">
        <v>74.8</v>
      </c>
      <c r="AC23" s="46">
        <v>74.336584856668864</v>
      </c>
      <c r="AD23" s="46">
        <v>73.957145331589345</v>
      </c>
      <c r="AE23" s="46">
        <v>74.716024381748383</v>
      </c>
      <c r="AF23" s="46">
        <v>74.558555061961684</v>
      </c>
      <c r="AG23" s="46">
        <v>74.181962372575228</v>
      </c>
      <c r="AH23" s="46">
        <v>74.93514775134814</v>
      </c>
      <c r="AI23" s="46">
        <v>74.670591673475499</v>
      </c>
      <c r="AJ23" s="46">
        <v>74.288398892337284</v>
      </c>
      <c r="AK23" s="46">
        <v>75.052784454613715</v>
      </c>
      <c r="AL23" s="46">
        <v>75.366380709925295</v>
      </c>
      <c r="AM23" s="46">
        <v>74.994283853184683</v>
      </c>
      <c r="AN23" s="46">
        <v>75.738477566665907</v>
      </c>
      <c r="AO23" s="46">
        <v>75.469796838142571</v>
      </c>
      <c r="AP23" s="46">
        <v>75.090478884356557</v>
      </c>
      <c r="AQ23" s="46">
        <v>75.849114791928585</v>
      </c>
      <c r="AR23" s="46">
        <v>75.829384326746805</v>
      </c>
      <c r="AS23" s="46">
        <v>75.45285981987594</v>
      </c>
      <c r="AT23" s="46">
        <v>76.20590883361767</v>
      </c>
      <c r="AU23" s="46">
        <v>75.886721793032535</v>
      </c>
      <c r="AV23" s="46">
        <v>75.508656471547837</v>
      </c>
      <c r="AW23" s="46">
        <v>76.264787114517233</v>
      </c>
      <c r="AX23" s="46">
        <v>76.131023252438595</v>
      </c>
      <c r="AY23" s="46">
        <v>75.75933135447508</v>
      </c>
      <c r="AZ23" s="46">
        <v>76.502715150402111</v>
      </c>
      <c r="BA23" s="46">
        <v>76.352916629871714</v>
      </c>
      <c r="BB23" s="46">
        <v>75.980449582960972</v>
      </c>
      <c r="BC23" s="46">
        <v>76.725383676782457</v>
      </c>
      <c r="BD23" s="30">
        <v>76.710579176425995</v>
      </c>
      <c r="BE23" s="30">
        <v>76.346538849216103</v>
      </c>
      <c r="BF23" s="30">
        <v>77.074619503635887</v>
      </c>
      <c r="BG23" s="46">
        <v>77.011064418721659</v>
      </c>
      <c r="BH23" s="46">
        <v>76.643009569907392</v>
      </c>
      <c r="BI23" s="46">
        <v>77.379119267535927</v>
      </c>
      <c r="BJ23" s="46">
        <v>77.185038832971401</v>
      </c>
      <c r="BK23" s="46">
        <v>76.820125889918799</v>
      </c>
      <c r="BL23" s="46">
        <v>77.549951776024002</v>
      </c>
    </row>
    <row r="24" spans="1:64" ht="12.75" customHeight="1">
      <c r="A24" s="46" t="s">
        <v>189</v>
      </c>
      <c r="B24" s="46">
        <v>68.226916493977754</v>
      </c>
      <c r="C24" s="46">
        <v>67.900000000000006</v>
      </c>
      <c r="D24" s="46">
        <v>68.5</v>
      </c>
      <c r="E24" s="46">
        <v>68.243810647139028</v>
      </c>
      <c r="F24" s="46">
        <v>68</v>
      </c>
      <c r="G24" s="46">
        <v>68.5</v>
      </c>
      <c r="H24" s="46">
        <v>67.891472666814565</v>
      </c>
      <c r="I24" s="46">
        <v>67.599999999999994</v>
      </c>
      <c r="J24" s="46">
        <v>68.2</v>
      </c>
      <c r="K24" s="46">
        <v>67.966591342744991</v>
      </c>
      <c r="L24" s="46">
        <v>67.7</v>
      </c>
      <c r="M24" s="46">
        <v>68.3</v>
      </c>
      <c r="N24" s="46">
        <v>68.213652416235121</v>
      </c>
      <c r="O24" s="46">
        <v>67.900000000000006</v>
      </c>
      <c r="P24" s="46">
        <v>68.5</v>
      </c>
      <c r="Q24" s="46">
        <v>68.452536946943155</v>
      </c>
      <c r="R24" s="46">
        <v>68.2</v>
      </c>
      <c r="S24" s="46">
        <v>68.7</v>
      </c>
      <c r="T24" s="46">
        <v>68.532506696147195</v>
      </c>
      <c r="U24" s="46">
        <v>68.2</v>
      </c>
      <c r="V24" s="46">
        <v>68.8</v>
      </c>
      <c r="W24" s="46">
        <v>68.439358324234178</v>
      </c>
      <c r="X24" s="46">
        <v>68.099999999999994</v>
      </c>
      <c r="Y24" s="46">
        <v>68.7</v>
      </c>
      <c r="Z24" s="46">
        <v>68.657731410865182</v>
      </c>
      <c r="AA24" s="46">
        <v>68.400000000000006</v>
      </c>
      <c r="AB24" s="46">
        <v>69</v>
      </c>
      <c r="AC24" s="46">
        <v>68.940131913263968</v>
      </c>
      <c r="AD24" s="46">
        <v>68.634713696879956</v>
      </c>
      <c r="AE24" s="46">
        <v>69.245550129647981</v>
      </c>
      <c r="AF24" s="46">
        <v>69.051575802736082</v>
      </c>
      <c r="AG24" s="46">
        <v>68.753844166163105</v>
      </c>
      <c r="AH24" s="46">
        <v>69.349307439309058</v>
      </c>
      <c r="AI24" s="46">
        <v>69.256244203883071</v>
      </c>
      <c r="AJ24" s="46">
        <v>68.957088564562483</v>
      </c>
      <c r="AK24" s="46">
        <v>69.555399843203659</v>
      </c>
      <c r="AL24" s="46">
        <v>69.886534477639103</v>
      </c>
      <c r="AM24" s="46">
        <v>69.589062866531208</v>
      </c>
      <c r="AN24" s="46">
        <v>70.184006088746997</v>
      </c>
      <c r="AO24" s="46">
        <v>70.386650627570546</v>
      </c>
      <c r="AP24" s="46">
        <v>70.088057448645344</v>
      </c>
      <c r="AQ24" s="46">
        <v>70.685243806495748</v>
      </c>
      <c r="AR24" s="46">
        <v>70.722350283107815</v>
      </c>
      <c r="AS24" s="46">
        <v>70.426222010005276</v>
      </c>
      <c r="AT24" s="46">
        <v>71.018478556210354</v>
      </c>
      <c r="AU24" s="46">
        <v>70.728907606288971</v>
      </c>
      <c r="AV24" s="46">
        <v>70.428889938313432</v>
      </c>
      <c r="AW24" s="46">
        <v>71.028925274264509</v>
      </c>
      <c r="AX24" s="46">
        <v>71.168710954782327</v>
      </c>
      <c r="AY24" s="46">
        <v>70.871140011560158</v>
      </c>
      <c r="AZ24" s="46">
        <v>71.466281898004496</v>
      </c>
      <c r="BA24" s="46">
        <v>71.757342392596712</v>
      </c>
      <c r="BB24" s="46">
        <v>71.46090290001051</v>
      </c>
      <c r="BC24" s="46">
        <v>72.053781885182914</v>
      </c>
      <c r="BD24" s="30">
        <v>72.193151280729154</v>
      </c>
      <c r="BE24" s="30">
        <v>71.89982780013392</v>
      </c>
      <c r="BF24" s="30">
        <v>72.486474761324388</v>
      </c>
      <c r="BG24" s="46">
        <v>72.614715002850289</v>
      </c>
      <c r="BH24" s="46">
        <v>72.325300592339374</v>
      </c>
      <c r="BI24" s="46">
        <v>72.904129413361204</v>
      </c>
      <c r="BJ24" s="46">
        <v>73.005413899576865</v>
      </c>
      <c r="BK24" s="46">
        <v>72.720388538743293</v>
      </c>
      <c r="BL24" s="46">
        <v>73.290439260410437</v>
      </c>
    </row>
    <row r="25" spans="1:64" ht="20.85" customHeight="1">
      <c r="A25" s="46" t="s">
        <v>190</v>
      </c>
      <c r="B25" s="46">
        <v>71.524311428344021</v>
      </c>
      <c r="C25" s="46">
        <v>71</v>
      </c>
      <c r="D25" s="46">
        <v>72</v>
      </c>
      <c r="E25" s="46">
        <v>72.033376253182624</v>
      </c>
      <c r="F25" s="46">
        <v>71.599999999999994</v>
      </c>
      <c r="G25" s="46">
        <v>72.5</v>
      </c>
      <c r="H25" s="46">
        <v>72.286902805239194</v>
      </c>
      <c r="I25" s="46">
        <v>71.8</v>
      </c>
      <c r="J25" s="46">
        <v>72.8</v>
      </c>
      <c r="K25" s="46">
        <v>72.50541044631025</v>
      </c>
      <c r="L25" s="46">
        <v>72</v>
      </c>
      <c r="M25" s="46">
        <v>73</v>
      </c>
      <c r="N25" s="46">
        <v>72.66062763773472</v>
      </c>
      <c r="O25" s="46">
        <v>72.2</v>
      </c>
      <c r="P25" s="46">
        <v>73.2</v>
      </c>
      <c r="Q25" s="46">
        <v>72.839588319635297</v>
      </c>
      <c r="R25" s="46">
        <v>72.3</v>
      </c>
      <c r="S25" s="46">
        <v>73.3</v>
      </c>
      <c r="T25" s="46">
        <v>72.986802215143641</v>
      </c>
      <c r="U25" s="46">
        <v>72.5</v>
      </c>
      <c r="V25" s="46">
        <v>73.5</v>
      </c>
      <c r="W25" s="46">
        <v>72.898353444177204</v>
      </c>
      <c r="X25" s="46">
        <v>72.400000000000006</v>
      </c>
      <c r="Y25" s="46">
        <v>73.400000000000006</v>
      </c>
      <c r="Z25" s="46">
        <v>73.203155780416836</v>
      </c>
      <c r="AA25" s="46">
        <v>72.7</v>
      </c>
      <c r="AB25" s="46">
        <v>73.7</v>
      </c>
      <c r="AC25" s="46">
        <v>73.798739203003919</v>
      </c>
      <c r="AD25" s="46">
        <v>73.303492856782341</v>
      </c>
      <c r="AE25" s="46">
        <v>74.293985549225496</v>
      </c>
      <c r="AF25" s="46">
        <v>74.404843775463277</v>
      </c>
      <c r="AG25" s="46">
        <v>73.924241041986519</v>
      </c>
      <c r="AH25" s="46">
        <v>74.885446508940035</v>
      </c>
      <c r="AI25" s="46">
        <v>74.538822116808859</v>
      </c>
      <c r="AJ25" s="46">
        <v>74.060625027241471</v>
      </c>
      <c r="AK25" s="46">
        <v>75.017019206376247</v>
      </c>
      <c r="AL25" s="46">
        <v>75.030221603662412</v>
      </c>
      <c r="AM25" s="46">
        <v>74.559030782661708</v>
      </c>
      <c r="AN25" s="46">
        <v>75.501412424663116</v>
      </c>
      <c r="AO25" s="46">
        <v>75.270728325100478</v>
      </c>
      <c r="AP25" s="46">
        <v>74.79181811143178</v>
      </c>
      <c r="AQ25" s="46">
        <v>75.749638538769176</v>
      </c>
      <c r="AR25" s="46">
        <v>75.975781848790845</v>
      </c>
      <c r="AS25" s="46">
        <v>75.507074398392064</v>
      </c>
      <c r="AT25" s="46">
        <v>76.444489299189627</v>
      </c>
      <c r="AU25" s="46">
        <v>76.059906183771446</v>
      </c>
      <c r="AV25" s="46">
        <v>75.580955083446781</v>
      </c>
      <c r="AW25" s="46">
        <v>76.53885728409611</v>
      </c>
      <c r="AX25" s="46">
        <v>76.527191634185755</v>
      </c>
      <c r="AY25" s="46">
        <v>76.042567132580146</v>
      </c>
      <c r="AZ25" s="46">
        <v>77.011816135791364</v>
      </c>
      <c r="BA25" s="46">
        <v>76.62085698073507</v>
      </c>
      <c r="BB25" s="46">
        <v>76.134507833750177</v>
      </c>
      <c r="BC25" s="46">
        <v>77.107206127719962</v>
      </c>
      <c r="BD25" s="30">
        <v>76.740344362456284</v>
      </c>
      <c r="BE25" s="30">
        <v>76.24886969312351</v>
      </c>
      <c r="BF25" s="30">
        <v>77.231819031789058</v>
      </c>
      <c r="BG25" s="46">
        <v>77.233391322291524</v>
      </c>
      <c r="BH25" s="46">
        <v>76.756258362449486</v>
      </c>
      <c r="BI25" s="46">
        <v>77.710524282133562</v>
      </c>
      <c r="BJ25" s="46">
        <v>77.654240242795467</v>
      </c>
      <c r="BK25" s="46">
        <v>77.185315906753729</v>
      </c>
      <c r="BL25" s="46">
        <v>78.123164578837205</v>
      </c>
    </row>
    <row r="26" spans="1:64" ht="12.75" customHeight="1">
      <c r="A26" s="46" t="s">
        <v>191</v>
      </c>
      <c r="B26" s="46">
        <v>69.616403158376912</v>
      </c>
      <c r="C26" s="46">
        <v>68.900000000000006</v>
      </c>
      <c r="D26" s="46">
        <v>70.3</v>
      </c>
      <c r="E26" s="46">
        <v>69.157662900846859</v>
      </c>
      <c r="F26" s="46">
        <v>68.400000000000006</v>
      </c>
      <c r="G26" s="46">
        <v>69.900000000000006</v>
      </c>
      <c r="H26" s="46">
        <v>69.043923710877834</v>
      </c>
      <c r="I26" s="46">
        <v>68.3</v>
      </c>
      <c r="J26" s="46">
        <v>69.8</v>
      </c>
      <c r="K26" s="46">
        <v>68.784418883574062</v>
      </c>
      <c r="L26" s="46">
        <v>68</v>
      </c>
      <c r="M26" s="46">
        <v>69.5</v>
      </c>
      <c r="N26" s="46">
        <v>69.19478203700362</v>
      </c>
      <c r="O26" s="46">
        <v>68.5</v>
      </c>
      <c r="P26" s="46">
        <v>69.900000000000006</v>
      </c>
      <c r="Q26" s="46">
        <v>69.26437947844947</v>
      </c>
      <c r="R26" s="46">
        <v>68.5</v>
      </c>
      <c r="S26" s="46">
        <v>70</v>
      </c>
      <c r="T26" s="46">
        <v>69.706929261031291</v>
      </c>
      <c r="U26" s="46">
        <v>68.900000000000006</v>
      </c>
      <c r="V26" s="46">
        <v>70.5</v>
      </c>
      <c r="W26" s="46">
        <v>69.983445857008746</v>
      </c>
      <c r="X26" s="46">
        <v>69.2</v>
      </c>
      <c r="Y26" s="46">
        <v>70.8</v>
      </c>
      <c r="Z26" s="46">
        <v>70.328045004261355</v>
      </c>
      <c r="AA26" s="46">
        <v>69.5</v>
      </c>
      <c r="AB26" s="46">
        <v>71.099999999999994</v>
      </c>
      <c r="AC26" s="46">
        <v>70.618213160548336</v>
      </c>
      <c r="AD26" s="46">
        <v>69.861195087966536</v>
      </c>
      <c r="AE26" s="46">
        <v>71.375231233130137</v>
      </c>
      <c r="AF26" s="46">
        <v>70.173260671587784</v>
      </c>
      <c r="AG26" s="46">
        <v>69.377353657560263</v>
      </c>
      <c r="AH26" s="46">
        <v>70.969167685615304</v>
      </c>
      <c r="AI26" s="46">
        <v>70.294909650886083</v>
      </c>
      <c r="AJ26" s="46">
        <v>69.474494154461127</v>
      </c>
      <c r="AK26" s="46">
        <v>71.11532514731104</v>
      </c>
      <c r="AL26" s="46">
        <v>71.089167913128463</v>
      </c>
      <c r="AM26" s="46">
        <v>70.26459267244411</v>
      </c>
      <c r="AN26" s="46">
        <v>71.913743153812817</v>
      </c>
      <c r="AO26" s="46">
        <v>72.23828803398483</v>
      </c>
      <c r="AP26" s="46">
        <v>71.426683495695926</v>
      </c>
      <c r="AQ26" s="46">
        <v>73.049892572273734</v>
      </c>
      <c r="AR26" s="46">
        <v>72.620812628893901</v>
      </c>
      <c r="AS26" s="46">
        <v>71.787839843768779</v>
      </c>
      <c r="AT26" s="46">
        <v>73.453785414019023</v>
      </c>
      <c r="AU26" s="46">
        <v>73.007675689883953</v>
      </c>
      <c r="AV26" s="46">
        <v>72.178066096906363</v>
      </c>
      <c r="AW26" s="46">
        <v>73.837285282861544</v>
      </c>
      <c r="AX26" s="46">
        <v>73.362993582420359</v>
      </c>
      <c r="AY26" s="46">
        <v>72.536437421535638</v>
      </c>
      <c r="AZ26" s="46">
        <v>74.189549743305079</v>
      </c>
      <c r="BA26" s="46">
        <v>73.287098473916828</v>
      </c>
      <c r="BB26" s="46">
        <v>72.482510122589076</v>
      </c>
      <c r="BC26" s="46">
        <v>74.091686825244579</v>
      </c>
      <c r="BD26" s="30">
        <v>73.275899309683837</v>
      </c>
      <c r="BE26" s="30">
        <v>72.464625414732325</v>
      </c>
      <c r="BF26" s="30">
        <v>74.087173204635349</v>
      </c>
      <c r="BG26" s="46">
        <v>73.73371124306189</v>
      </c>
      <c r="BH26" s="46">
        <v>72.937629863441899</v>
      </c>
      <c r="BI26" s="46">
        <v>74.529792622681882</v>
      </c>
      <c r="BJ26" s="46">
        <v>74.664784024114823</v>
      </c>
      <c r="BK26" s="46">
        <v>73.902689370243223</v>
      </c>
      <c r="BL26" s="46">
        <v>75.426878677986423</v>
      </c>
    </row>
    <row r="27" spans="1:64" ht="12.75" customHeight="1">
      <c r="A27" s="46" t="s">
        <v>192</v>
      </c>
      <c r="B27" s="46">
        <v>72.600227515387218</v>
      </c>
      <c r="C27" s="46">
        <v>71.900000000000006</v>
      </c>
      <c r="D27" s="46">
        <v>73.3</v>
      </c>
      <c r="E27" s="46">
        <v>73.064647856110469</v>
      </c>
      <c r="F27" s="46">
        <v>72.3</v>
      </c>
      <c r="G27" s="46">
        <v>73.8</v>
      </c>
      <c r="H27" s="46">
        <v>73.154682118062013</v>
      </c>
      <c r="I27" s="46">
        <v>72.400000000000006</v>
      </c>
      <c r="J27" s="46">
        <v>73.900000000000006</v>
      </c>
      <c r="K27" s="46">
        <v>73.41177027632628</v>
      </c>
      <c r="L27" s="46">
        <v>72.7</v>
      </c>
      <c r="M27" s="46">
        <v>74.2</v>
      </c>
      <c r="N27" s="46">
        <v>73.113939222514333</v>
      </c>
      <c r="O27" s="46">
        <v>72.3</v>
      </c>
      <c r="P27" s="46">
        <v>73.900000000000006</v>
      </c>
      <c r="Q27" s="46">
        <v>73.062490027043424</v>
      </c>
      <c r="R27" s="46">
        <v>72.3</v>
      </c>
      <c r="S27" s="46">
        <v>73.8</v>
      </c>
      <c r="T27" s="46">
        <v>73.520443126823366</v>
      </c>
      <c r="U27" s="46">
        <v>72.8</v>
      </c>
      <c r="V27" s="46">
        <v>74.3</v>
      </c>
      <c r="W27" s="46">
        <v>73.717252417848584</v>
      </c>
      <c r="X27" s="46">
        <v>73</v>
      </c>
      <c r="Y27" s="46">
        <v>74.400000000000006</v>
      </c>
      <c r="Z27" s="46">
        <v>74.236052715102701</v>
      </c>
      <c r="AA27" s="46">
        <v>73.5</v>
      </c>
      <c r="AB27" s="46">
        <v>75</v>
      </c>
      <c r="AC27" s="46">
        <v>74.127245663872188</v>
      </c>
      <c r="AD27" s="46">
        <v>73.356421413428592</v>
      </c>
      <c r="AE27" s="46">
        <v>74.898069914315784</v>
      </c>
      <c r="AF27" s="46">
        <v>74.681015653142794</v>
      </c>
      <c r="AG27" s="46">
        <v>73.912207651555562</v>
      </c>
      <c r="AH27" s="46">
        <v>75.449823654730025</v>
      </c>
      <c r="AI27" s="46">
        <v>74.966192571425751</v>
      </c>
      <c r="AJ27" s="46">
        <v>74.204023099478476</v>
      </c>
      <c r="AK27" s="46">
        <v>75.728362043373025</v>
      </c>
      <c r="AL27" s="46">
        <v>75.270993018977563</v>
      </c>
      <c r="AM27" s="46">
        <v>74.461980028840614</v>
      </c>
      <c r="AN27" s="46">
        <v>76.080006009114513</v>
      </c>
      <c r="AO27" s="46">
        <v>75.147358766970399</v>
      </c>
      <c r="AP27" s="46">
        <v>74.290099501512586</v>
      </c>
      <c r="AQ27" s="46">
        <v>76.004618032428212</v>
      </c>
      <c r="AR27" s="46">
        <v>76.041660920362702</v>
      </c>
      <c r="AS27" s="46">
        <v>75.220813357813711</v>
      </c>
      <c r="AT27" s="46">
        <v>76.862508482911693</v>
      </c>
      <c r="AU27" s="46">
        <v>76.44021792887068</v>
      </c>
      <c r="AV27" s="46">
        <v>75.675306072043597</v>
      </c>
      <c r="AW27" s="46">
        <v>77.205129785697764</v>
      </c>
      <c r="AX27" s="46">
        <v>76.68299990654819</v>
      </c>
      <c r="AY27" s="46">
        <v>75.95652335253304</v>
      </c>
      <c r="AZ27" s="46">
        <v>77.40947646056334</v>
      </c>
      <c r="BA27" s="46">
        <v>76.718893903570802</v>
      </c>
      <c r="BB27" s="46">
        <v>75.973097668971846</v>
      </c>
      <c r="BC27" s="46">
        <v>77.464690138169757</v>
      </c>
      <c r="BD27" s="30">
        <v>77.070745801704106</v>
      </c>
      <c r="BE27" s="30">
        <v>76.304850825398319</v>
      </c>
      <c r="BF27" s="30">
        <v>77.836640778009894</v>
      </c>
      <c r="BG27" s="46">
        <v>77.591826515017303</v>
      </c>
      <c r="BH27" s="46">
        <v>76.832225834983817</v>
      </c>
      <c r="BI27" s="46">
        <v>78.351427195050789</v>
      </c>
      <c r="BJ27" s="46">
        <v>77.254705979799212</v>
      </c>
      <c r="BK27" s="46">
        <v>76.485351645807938</v>
      </c>
      <c r="BL27" s="46">
        <v>78.024060313790486</v>
      </c>
    </row>
    <row r="28" spans="1:64" ht="12.75" customHeight="1">
      <c r="A28" s="46" t="s">
        <v>193</v>
      </c>
      <c r="B28" s="46">
        <v>72.866059291737528</v>
      </c>
      <c r="C28" s="46">
        <v>72.2</v>
      </c>
      <c r="D28" s="46">
        <v>73.599999999999994</v>
      </c>
      <c r="E28" s="46">
        <v>72.63939881437463</v>
      </c>
      <c r="F28" s="46">
        <v>71.900000000000006</v>
      </c>
      <c r="G28" s="46">
        <v>73.400000000000006</v>
      </c>
      <c r="H28" s="46">
        <v>72.654422475011884</v>
      </c>
      <c r="I28" s="46">
        <v>71.900000000000006</v>
      </c>
      <c r="J28" s="46">
        <v>73.400000000000006</v>
      </c>
      <c r="K28" s="46">
        <v>73.044133805901225</v>
      </c>
      <c r="L28" s="46">
        <v>72.3</v>
      </c>
      <c r="M28" s="46">
        <v>73.8</v>
      </c>
      <c r="N28" s="46">
        <v>73.915703521352498</v>
      </c>
      <c r="O28" s="46">
        <v>73.2</v>
      </c>
      <c r="P28" s="46">
        <v>74.599999999999994</v>
      </c>
      <c r="Q28" s="46">
        <v>74.43689343944726</v>
      </c>
      <c r="R28" s="46">
        <v>73.7</v>
      </c>
      <c r="S28" s="46">
        <v>75.099999999999994</v>
      </c>
      <c r="T28" s="46">
        <v>74.644983388270177</v>
      </c>
      <c r="U28" s="46">
        <v>73.900000000000006</v>
      </c>
      <c r="V28" s="46">
        <v>75.400000000000006</v>
      </c>
      <c r="W28" s="46">
        <v>74.471310976579417</v>
      </c>
      <c r="X28" s="46">
        <v>73.7</v>
      </c>
      <c r="Y28" s="46">
        <v>75.2</v>
      </c>
      <c r="Z28" s="46">
        <v>74.310148094088248</v>
      </c>
      <c r="AA28" s="46">
        <v>73.599999999999994</v>
      </c>
      <c r="AB28" s="46">
        <v>75.099999999999994</v>
      </c>
      <c r="AC28" s="46">
        <v>74.031049805777869</v>
      </c>
      <c r="AD28" s="46">
        <v>73.258105350605902</v>
      </c>
      <c r="AE28" s="46">
        <v>74.803994260949835</v>
      </c>
      <c r="AF28" s="46">
        <v>74.178627622394259</v>
      </c>
      <c r="AG28" s="46">
        <v>73.410224142306333</v>
      </c>
      <c r="AH28" s="46">
        <v>74.947031102482185</v>
      </c>
      <c r="AI28" s="46">
        <v>74.952905581029583</v>
      </c>
      <c r="AJ28" s="46">
        <v>74.194730864598029</v>
      </c>
      <c r="AK28" s="46">
        <v>75.711080297461137</v>
      </c>
      <c r="AL28" s="46">
        <v>75.607740762387166</v>
      </c>
      <c r="AM28" s="46">
        <v>74.858433009835082</v>
      </c>
      <c r="AN28" s="46">
        <v>76.357048514939251</v>
      </c>
      <c r="AO28" s="46">
        <v>75.931372467689883</v>
      </c>
      <c r="AP28" s="46">
        <v>75.172995941918771</v>
      </c>
      <c r="AQ28" s="46">
        <v>76.689748993460995</v>
      </c>
      <c r="AR28" s="46">
        <v>76.054345419432266</v>
      </c>
      <c r="AS28" s="46">
        <v>75.32691745048011</v>
      </c>
      <c r="AT28" s="46">
        <v>76.781773388384423</v>
      </c>
      <c r="AU28" s="46">
        <v>76.574675359700407</v>
      </c>
      <c r="AV28" s="46">
        <v>75.861312227046156</v>
      </c>
      <c r="AW28" s="46">
        <v>77.288038492354659</v>
      </c>
      <c r="AX28" s="46">
        <v>76.926007633292215</v>
      </c>
      <c r="AY28" s="46">
        <v>76.213800720512509</v>
      </c>
      <c r="AZ28" s="46">
        <v>77.638214546071922</v>
      </c>
      <c r="BA28" s="46">
        <v>77.143018504684321</v>
      </c>
      <c r="BB28" s="46">
        <v>76.421367663823744</v>
      </c>
      <c r="BC28" s="46">
        <v>77.864669345544897</v>
      </c>
      <c r="BD28" s="30">
        <v>77.153383364016875</v>
      </c>
      <c r="BE28" s="30">
        <v>76.433532505152911</v>
      </c>
      <c r="BF28" s="30">
        <v>77.873234222880839</v>
      </c>
      <c r="BG28" s="46">
        <v>77.357959954363778</v>
      </c>
      <c r="BH28" s="46">
        <v>76.644735986728165</v>
      </c>
      <c r="BI28" s="46">
        <v>78.071183921999392</v>
      </c>
      <c r="BJ28" s="46">
        <v>77.91530304196371</v>
      </c>
      <c r="BK28" s="46">
        <v>77.218262432194734</v>
      </c>
      <c r="BL28" s="46">
        <v>78.612343651732687</v>
      </c>
    </row>
    <row r="29" spans="1:64" ht="20.85" customHeight="1">
      <c r="A29" s="46" t="s">
        <v>194</v>
      </c>
      <c r="B29" s="46">
        <v>71.115952209743909</v>
      </c>
      <c r="C29" s="46">
        <v>70.5</v>
      </c>
      <c r="D29" s="46">
        <v>71.7</v>
      </c>
      <c r="E29" s="46">
        <v>71.562912096568212</v>
      </c>
      <c r="F29" s="46">
        <v>71</v>
      </c>
      <c r="G29" s="46">
        <v>72.099999999999994</v>
      </c>
      <c r="H29" s="46">
        <v>71.612288245903628</v>
      </c>
      <c r="I29" s="46">
        <v>71</v>
      </c>
      <c r="J29" s="46">
        <v>72.2</v>
      </c>
      <c r="K29" s="46">
        <v>71.866144147039037</v>
      </c>
      <c r="L29" s="46">
        <v>71.3</v>
      </c>
      <c r="M29" s="46">
        <v>72.5</v>
      </c>
      <c r="N29" s="46">
        <v>71.804740078778948</v>
      </c>
      <c r="O29" s="46">
        <v>71.2</v>
      </c>
      <c r="P29" s="46">
        <v>72.400000000000006</v>
      </c>
      <c r="Q29" s="46">
        <v>71.966962007456857</v>
      </c>
      <c r="R29" s="46">
        <v>71.400000000000006</v>
      </c>
      <c r="S29" s="46">
        <v>72.599999999999994</v>
      </c>
      <c r="T29" s="46">
        <v>72.488327582302318</v>
      </c>
      <c r="U29" s="46">
        <v>71.900000000000006</v>
      </c>
      <c r="V29" s="46">
        <v>73.099999999999994</v>
      </c>
      <c r="W29" s="46">
        <v>72.567430796809759</v>
      </c>
      <c r="X29" s="46">
        <v>71.900000000000006</v>
      </c>
      <c r="Y29" s="46">
        <v>73.2</v>
      </c>
      <c r="Z29" s="46">
        <v>72.483787985467728</v>
      </c>
      <c r="AA29" s="46">
        <v>71.8</v>
      </c>
      <c r="AB29" s="46">
        <v>73.099999999999994</v>
      </c>
      <c r="AC29" s="46">
        <v>72.271241957181942</v>
      </c>
      <c r="AD29" s="46">
        <v>71.616209778763732</v>
      </c>
      <c r="AE29" s="46">
        <v>72.926274135600153</v>
      </c>
      <c r="AF29" s="46">
        <v>72.665569813245781</v>
      </c>
      <c r="AG29" s="46">
        <v>72.022967909997831</v>
      </c>
      <c r="AH29" s="46">
        <v>73.308171716493732</v>
      </c>
      <c r="AI29" s="46">
        <v>73.249088699489761</v>
      </c>
      <c r="AJ29" s="46">
        <v>72.634660207672482</v>
      </c>
      <c r="AK29" s="46">
        <v>73.863517191307039</v>
      </c>
      <c r="AL29" s="46">
        <v>73.828407115235123</v>
      </c>
      <c r="AM29" s="46">
        <v>73.227596640600567</v>
      </c>
      <c r="AN29" s="46">
        <v>74.42921758986968</v>
      </c>
      <c r="AO29" s="46">
        <v>73.99978771132804</v>
      </c>
      <c r="AP29" s="46">
        <v>73.38185724501993</v>
      </c>
      <c r="AQ29" s="46">
        <v>74.617718177636149</v>
      </c>
      <c r="AR29" s="46">
        <v>73.823696052982157</v>
      </c>
      <c r="AS29" s="46">
        <v>73.188264257263711</v>
      </c>
      <c r="AT29" s="46">
        <v>74.459127848700604</v>
      </c>
      <c r="AU29" s="46">
        <v>73.957948803499875</v>
      </c>
      <c r="AV29" s="46">
        <v>73.314433894459142</v>
      </c>
      <c r="AW29" s="46">
        <v>74.601463712540607</v>
      </c>
      <c r="AX29" s="46">
        <v>74.151339125411837</v>
      </c>
      <c r="AY29" s="46">
        <v>73.515196785528715</v>
      </c>
      <c r="AZ29" s="46">
        <v>74.78748146529496</v>
      </c>
      <c r="BA29" s="46">
        <v>75.235996715211101</v>
      </c>
      <c r="BB29" s="46">
        <v>74.610027775458477</v>
      </c>
      <c r="BC29" s="46">
        <v>75.861965654963726</v>
      </c>
      <c r="BD29" s="30">
        <v>75.276749454113016</v>
      </c>
      <c r="BE29" s="30">
        <v>74.627659219138508</v>
      </c>
      <c r="BF29" s="30">
        <v>75.925839689087525</v>
      </c>
      <c r="BG29" s="46">
        <v>76.028926277816225</v>
      </c>
      <c r="BH29" s="46">
        <v>75.383758389987079</v>
      </c>
      <c r="BI29" s="46">
        <v>76.674094165645371</v>
      </c>
      <c r="BJ29" s="46">
        <v>75.940078961568304</v>
      </c>
      <c r="BK29" s="46">
        <v>75.305029796911782</v>
      </c>
      <c r="BL29" s="46">
        <v>76.575128126224826</v>
      </c>
    </row>
    <row r="30" spans="1:64" ht="12.75" customHeight="1">
      <c r="A30" s="46" t="s">
        <v>195</v>
      </c>
      <c r="B30" s="46">
        <v>70.248790767320997</v>
      </c>
      <c r="C30" s="46">
        <v>69.900000000000006</v>
      </c>
      <c r="D30" s="46">
        <v>70.599999999999994</v>
      </c>
      <c r="E30" s="46">
        <v>70.619026902336202</v>
      </c>
      <c r="F30" s="46">
        <v>70.3</v>
      </c>
      <c r="G30" s="46">
        <v>71</v>
      </c>
      <c r="H30" s="46">
        <v>70.845662900558324</v>
      </c>
      <c r="I30" s="46">
        <v>70.5</v>
      </c>
      <c r="J30" s="46">
        <v>71.2</v>
      </c>
      <c r="K30" s="46">
        <v>71.153162937774653</v>
      </c>
      <c r="L30" s="46">
        <v>70.8</v>
      </c>
      <c r="M30" s="46">
        <v>71.5</v>
      </c>
      <c r="N30" s="46">
        <v>71.096925988002852</v>
      </c>
      <c r="O30" s="46">
        <v>70.7</v>
      </c>
      <c r="P30" s="46">
        <v>71.5</v>
      </c>
      <c r="Q30" s="46">
        <v>71.245020103173317</v>
      </c>
      <c r="R30" s="46">
        <v>70.900000000000006</v>
      </c>
      <c r="S30" s="46">
        <v>71.599999999999994</v>
      </c>
      <c r="T30" s="46">
        <v>71.428910721528695</v>
      </c>
      <c r="U30" s="46">
        <v>71.099999999999994</v>
      </c>
      <c r="V30" s="46">
        <v>71.8</v>
      </c>
      <c r="W30" s="46">
        <v>71.788402861880883</v>
      </c>
      <c r="X30" s="46">
        <v>71.400000000000006</v>
      </c>
      <c r="Y30" s="46">
        <v>72.2</v>
      </c>
      <c r="Z30" s="46">
        <v>71.829217331531027</v>
      </c>
      <c r="AA30" s="46">
        <v>71.400000000000006</v>
      </c>
      <c r="AB30" s="46">
        <v>72.2</v>
      </c>
      <c r="AC30" s="46">
        <v>71.9642987371424</v>
      </c>
      <c r="AD30" s="46">
        <v>71.565512748155584</v>
      </c>
      <c r="AE30" s="46">
        <v>72.363084726129216</v>
      </c>
      <c r="AF30" s="46">
        <v>71.943122471122905</v>
      </c>
      <c r="AG30" s="46">
        <v>71.541165599337575</v>
      </c>
      <c r="AH30" s="46">
        <v>72.345079342908235</v>
      </c>
      <c r="AI30" s="46">
        <v>72.410238971536941</v>
      </c>
      <c r="AJ30" s="46">
        <v>72.014022353788889</v>
      </c>
      <c r="AK30" s="46">
        <v>72.806455589284994</v>
      </c>
      <c r="AL30" s="46">
        <v>72.775254674455937</v>
      </c>
      <c r="AM30" s="46">
        <v>72.383856811754725</v>
      </c>
      <c r="AN30" s="46">
        <v>73.166652537157148</v>
      </c>
      <c r="AO30" s="46">
        <v>73.066474514853468</v>
      </c>
      <c r="AP30" s="46">
        <v>72.673653245653895</v>
      </c>
      <c r="AQ30" s="46">
        <v>73.45929578405304</v>
      </c>
      <c r="AR30" s="46">
        <v>72.835339912301365</v>
      </c>
      <c r="AS30" s="46">
        <v>72.441618062253198</v>
      </c>
      <c r="AT30" s="46">
        <v>73.229061762349531</v>
      </c>
      <c r="AU30" s="46">
        <v>73.245266132848755</v>
      </c>
      <c r="AV30" s="46">
        <v>72.856793643316564</v>
      </c>
      <c r="AW30" s="46">
        <v>73.633738622380946</v>
      </c>
      <c r="AX30" s="46">
        <v>73.929593328188886</v>
      </c>
      <c r="AY30" s="46">
        <v>73.549593508991165</v>
      </c>
      <c r="AZ30" s="46">
        <v>74.309593147386607</v>
      </c>
      <c r="BA30" s="46">
        <v>74.49464158408712</v>
      </c>
      <c r="BB30" s="46">
        <v>74.11737469647602</v>
      </c>
      <c r="BC30" s="46">
        <v>74.87190847169822</v>
      </c>
      <c r="BD30" s="30">
        <v>74.750437200761738</v>
      </c>
      <c r="BE30" s="30">
        <v>74.368940984353387</v>
      </c>
      <c r="BF30" s="30">
        <v>75.131933417170089</v>
      </c>
      <c r="BG30" s="46">
        <v>74.926502654210054</v>
      </c>
      <c r="BH30" s="46">
        <v>74.543319796457851</v>
      </c>
      <c r="BI30" s="46">
        <v>75.309685511962257</v>
      </c>
      <c r="BJ30" s="46">
        <v>75.088398005484052</v>
      </c>
      <c r="BK30" s="46">
        <v>74.706732768803278</v>
      </c>
      <c r="BL30" s="46">
        <v>75.470063242164827</v>
      </c>
    </row>
    <row r="31" spans="1:64" s="9" customFormat="1" ht="12.75" customHeight="1">
      <c r="A31" s="36" t="s">
        <v>196</v>
      </c>
      <c r="B31" s="46">
        <v>73.086839725157986</v>
      </c>
      <c r="C31" s="46">
        <v>71.400000000000006</v>
      </c>
      <c r="D31" s="46">
        <v>74.8</v>
      </c>
      <c r="E31" s="46">
        <v>72.994146644321944</v>
      </c>
      <c r="F31" s="46">
        <v>71.400000000000006</v>
      </c>
      <c r="G31" s="46">
        <v>74.599999999999994</v>
      </c>
      <c r="H31" s="46">
        <v>73.29584816681205</v>
      </c>
      <c r="I31" s="46">
        <v>71.8</v>
      </c>
      <c r="J31" s="46">
        <v>74.8</v>
      </c>
      <c r="K31" s="46">
        <v>73.309583664395831</v>
      </c>
      <c r="L31" s="46">
        <v>71.900000000000006</v>
      </c>
      <c r="M31" s="46">
        <v>74.7</v>
      </c>
      <c r="N31" s="46">
        <v>73.43524258685477</v>
      </c>
      <c r="O31" s="46">
        <v>72</v>
      </c>
      <c r="P31" s="46">
        <v>74.900000000000006</v>
      </c>
      <c r="Q31" s="46">
        <v>73.37564285368282</v>
      </c>
      <c r="R31" s="46">
        <v>71.900000000000006</v>
      </c>
      <c r="S31" s="46">
        <v>74.8</v>
      </c>
      <c r="T31" s="46">
        <v>73.447339182124338</v>
      </c>
      <c r="U31" s="46">
        <v>72</v>
      </c>
      <c r="V31" s="46">
        <v>74.900000000000006</v>
      </c>
      <c r="W31" s="46">
        <v>74.045419227203283</v>
      </c>
      <c r="X31" s="46">
        <v>72.599999999999994</v>
      </c>
      <c r="Y31" s="46">
        <v>75.5</v>
      </c>
      <c r="Z31" s="46">
        <v>74.409764843561049</v>
      </c>
      <c r="AA31" s="46">
        <v>72.900000000000006</v>
      </c>
      <c r="AB31" s="46">
        <v>75.900000000000006</v>
      </c>
      <c r="AC31" s="46">
        <v>75.390325055919931</v>
      </c>
      <c r="AD31" s="46">
        <v>73.898849597601725</v>
      </c>
      <c r="AE31" s="46">
        <v>76.881800514238137</v>
      </c>
      <c r="AF31" s="46">
        <v>75.929772927614692</v>
      </c>
      <c r="AG31" s="46">
        <v>74.434198264292959</v>
      </c>
      <c r="AH31" s="46">
        <v>77.425347590936425</v>
      </c>
      <c r="AI31" s="46">
        <v>76.568166884117019</v>
      </c>
      <c r="AJ31" s="46">
        <v>75.098798377236278</v>
      </c>
      <c r="AK31" s="46">
        <v>78.03753539099776</v>
      </c>
      <c r="AL31" s="46">
        <v>76.413600358703903</v>
      </c>
      <c r="AM31" s="46">
        <v>74.986927707683449</v>
      </c>
      <c r="AN31" s="46">
        <v>77.840273009724356</v>
      </c>
      <c r="AO31" s="46">
        <v>76.287073753405238</v>
      </c>
      <c r="AP31" s="46">
        <v>74.856093154246608</v>
      </c>
      <c r="AQ31" s="46">
        <v>77.718054352563868</v>
      </c>
      <c r="AR31" s="46">
        <v>75.26072289008134</v>
      </c>
      <c r="AS31" s="46">
        <v>73.730848867689801</v>
      </c>
      <c r="AT31" s="46">
        <v>76.790596912472878</v>
      </c>
      <c r="AU31" s="46">
        <v>74.953023940117532</v>
      </c>
      <c r="AV31" s="46">
        <v>73.330401766939005</v>
      </c>
      <c r="AW31" s="46">
        <v>76.57564611329606</v>
      </c>
      <c r="AX31" s="46">
        <v>76.167410940460755</v>
      </c>
      <c r="AY31" s="46">
        <v>74.558979705177507</v>
      </c>
      <c r="AZ31" s="46">
        <v>77.775842175744003</v>
      </c>
      <c r="BA31" s="46">
        <v>78.040802194195848</v>
      </c>
      <c r="BB31" s="46">
        <v>76.405205325684946</v>
      </c>
      <c r="BC31" s="46">
        <v>79.67639906270675</v>
      </c>
      <c r="BD31" s="56">
        <v>79.650713056081898</v>
      </c>
      <c r="BE31" s="56">
        <v>78.091366148839072</v>
      </c>
      <c r="BF31" s="56">
        <v>81.210059963324724</v>
      </c>
      <c r="BG31" s="46">
        <v>79.70521905688301</v>
      </c>
      <c r="BH31" s="46">
        <v>78.1134496797427</v>
      </c>
      <c r="BI31" s="46">
        <v>81.296988434023319</v>
      </c>
      <c r="BJ31" s="46">
        <v>78.762685603605945</v>
      </c>
      <c r="BK31" s="46">
        <v>77.187131729429012</v>
      </c>
      <c r="BL31" s="46">
        <v>80.338239477782878</v>
      </c>
    </row>
    <row r="32" spans="1:64" s="9" customFormat="1" ht="12.75" customHeight="1">
      <c r="A32" s="36" t="s">
        <v>197</v>
      </c>
      <c r="B32" s="46">
        <v>72.748388872048906</v>
      </c>
      <c r="C32" s="46">
        <v>72.2</v>
      </c>
      <c r="D32" s="46">
        <v>73.3</v>
      </c>
      <c r="E32" s="46">
        <v>73.215651335225473</v>
      </c>
      <c r="F32" s="46">
        <v>72.599999999999994</v>
      </c>
      <c r="G32" s="46">
        <v>73.8</v>
      </c>
      <c r="H32" s="46">
        <v>73.165783888564675</v>
      </c>
      <c r="I32" s="46">
        <v>72.599999999999994</v>
      </c>
      <c r="J32" s="46">
        <v>73.8</v>
      </c>
      <c r="K32" s="46">
        <v>73.615963420927883</v>
      </c>
      <c r="L32" s="46">
        <v>73</v>
      </c>
      <c r="M32" s="46">
        <v>74.2</v>
      </c>
      <c r="N32" s="46">
        <v>73.867868758059871</v>
      </c>
      <c r="O32" s="46">
        <v>73.3</v>
      </c>
      <c r="P32" s="46">
        <v>74.5</v>
      </c>
      <c r="Q32" s="46">
        <v>74.472330317767216</v>
      </c>
      <c r="R32" s="46">
        <v>73.900000000000006</v>
      </c>
      <c r="S32" s="46">
        <v>75.099999999999994</v>
      </c>
      <c r="T32" s="46">
        <v>74.804265177744185</v>
      </c>
      <c r="U32" s="46">
        <v>74.2</v>
      </c>
      <c r="V32" s="46">
        <v>75.400000000000006</v>
      </c>
      <c r="W32" s="46">
        <v>75.275244004254887</v>
      </c>
      <c r="X32" s="46">
        <v>74.7</v>
      </c>
      <c r="Y32" s="46">
        <v>75.900000000000006</v>
      </c>
      <c r="Z32" s="46">
        <v>75.449617788180632</v>
      </c>
      <c r="AA32" s="46">
        <v>74.900000000000006</v>
      </c>
      <c r="AB32" s="46">
        <v>76</v>
      </c>
      <c r="AC32" s="46">
        <v>75.929541969315991</v>
      </c>
      <c r="AD32" s="46">
        <v>75.322775125707594</v>
      </c>
      <c r="AE32" s="46">
        <v>76.536308812924389</v>
      </c>
      <c r="AF32" s="46">
        <v>75.996382331796497</v>
      </c>
      <c r="AG32" s="46">
        <v>75.373562398133615</v>
      </c>
      <c r="AH32" s="46">
        <v>76.619202265459379</v>
      </c>
      <c r="AI32" s="46">
        <v>76.181389783249614</v>
      </c>
      <c r="AJ32" s="46">
        <v>75.572008443448539</v>
      </c>
      <c r="AK32" s="46">
        <v>76.790771123050689</v>
      </c>
      <c r="AL32" s="46">
        <v>76.341390444746821</v>
      </c>
      <c r="AM32" s="46">
        <v>75.727664315443945</v>
      </c>
      <c r="AN32" s="46">
        <v>76.955116574049697</v>
      </c>
      <c r="AO32" s="46">
        <v>76.400441824247096</v>
      </c>
      <c r="AP32" s="46">
        <v>75.796800834886682</v>
      </c>
      <c r="AQ32" s="46">
        <v>77.004082813607511</v>
      </c>
      <c r="AR32" s="46">
        <v>76.755122741086794</v>
      </c>
      <c r="AS32" s="46">
        <v>76.153387356213088</v>
      </c>
      <c r="AT32" s="46">
        <v>77.3568581259605</v>
      </c>
      <c r="AU32" s="46">
        <v>77.411991365825912</v>
      </c>
      <c r="AV32" s="46">
        <v>76.842234132469827</v>
      </c>
      <c r="AW32" s="46">
        <v>77.981748599181998</v>
      </c>
      <c r="AX32" s="46">
        <v>78.071369334414371</v>
      </c>
      <c r="AY32" s="46">
        <v>77.499807759693539</v>
      </c>
      <c r="AZ32" s="46">
        <v>78.642930909135202</v>
      </c>
      <c r="BA32" s="46">
        <v>78.961789679893371</v>
      </c>
      <c r="BB32" s="46">
        <v>78.406747799047892</v>
      </c>
      <c r="BC32" s="46">
        <v>79.516831560738851</v>
      </c>
      <c r="BD32" s="56">
        <v>79.293848521849966</v>
      </c>
      <c r="BE32" s="56">
        <v>78.742453891286289</v>
      </c>
      <c r="BF32" s="56">
        <v>79.845243152413644</v>
      </c>
      <c r="BG32" s="46">
        <v>79.495336983385641</v>
      </c>
      <c r="BH32" s="46">
        <v>78.971555825847929</v>
      </c>
      <c r="BI32" s="46">
        <v>80.019118140923354</v>
      </c>
      <c r="BJ32" s="46">
        <v>79.273277645087234</v>
      </c>
      <c r="BK32" s="46">
        <v>78.748378596396094</v>
      </c>
      <c r="BL32" s="46">
        <v>79.798176693778373</v>
      </c>
    </row>
    <row r="33" spans="1:64" s="9" customFormat="1" ht="20.85" customHeight="1">
      <c r="A33" s="36" t="s">
        <v>198</v>
      </c>
      <c r="B33" s="46">
        <v>70.534441045468427</v>
      </c>
      <c r="C33" s="46">
        <v>70</v>
      </c>
      <c r="D33" s="46">
        <v>71</v>
      </c>
      <c r="E33" s="46">
        <v>70.698150954741493</v>
      </c>
      <c r="F33" s="46">
        <v>70.2</v>
      </c>
      <c r="G33" s="46">
        <v>71.2</v>
      </c>
      <c r="H33" s="46">
        <v>71.400726372458777</v>
      </c>
      <c r="I33" s="46">
        <v>70.900000000000006</v>
      </c>
      <c r="J33" s="46">
        <v>71.900000000000006</v>
      </c>
      <c r="K33" s="46">
        <v>71.520016842015565</v>
      </c>
      <c r="L33" s="46">
        <v>71</v>
      </c>
      <c r="M33" s="46">
        <v>72</v>
      </c>
      <c r="N33" s="46">
        <v>71.589900687539796</v>
      </c>
      <c r="O33" s="46">
        <v>71.099999999999994</v>
      </c>
      <c r="P33" s="46">
        <v>72.099999999999994</v>
      </c>
      <c r="Q33" s="46">
        <v>71.317397923974383</v>
      </c>
      <c r="R33" s="46">
        <v>70.8</v>
      </c>
      <c r="S33" s="46">
        <v>71.8</v>
      </c>
      <c r="T33" s="46">
        <v>70.981468391558181</v>
      </c>
      <c r="U33" s="46">
        <v>70.400000000000006</v>
      </c>
      <c r="V33" s="46">
        <v>71.5</v>
      </c>
      <c r="W33" s="46">
        <v>71.077535712281076</v>
      </c>
      <c r="X33" s="46">
        <v>70.5</v>
      </c>
      <c r="Y33" s="46">
        <v>71.599999999999994</v>
      </c>
      <c r="Z33" s="46">
        <v>71.686576995469366</v>
      </c>
      <c r="AA33" s="46">
        <v>71.099999999999994</v>
      </c>
      <c r="AB33" s="46">
        <v>72.2</v>
      </c>
      <c r="AC33" s="46">
        <v>71.925852425633764</v>
      </c>
      <c r="AD33" s="46">
        <v>71.376066017627309</v>
      </c>
      <c r="AE33" s="46">
        <v>72.475638833640218</v>
      </c>
      <c r="AF33" s="46">
        <v>71.903974972810531</v>
      </c>
      <c r="AG33" s="46">
        <v>71.343891300377734</v>
      </c>
      <c r="AH33" s="46">
        <v>72.464058645243327</v>
      </c>
      <c r="AI33" s="46">
        <v>71.848218254350371</v>
      </c>
      <c r="AJ33" s="46">
        <v>71.276127969569657</v>
      </c>
      <c r="AK33" s="46">
        <v>72.420308539131085</v>
      </c>
      <c r="AL33" s="46">
        <v>72.641269835499543</v>
      </c>
      <c r="AM33" s="46">
        <v>72.10525887444058</v>
      </c>
      <c r="AN33" s="46">
        <v>73.177280796558506</v>
      </c>
      <c r="AO33" s="46">
        <v>73.434367840207386</v>
      </c>
      <c r="AP33" s="46">
        <v>72.921366051057419</v>
      </c>
      <c r="AQ33" s="46">
        <v>73.947369629357354</v>
      </c>
      <c r="AR33" s="46">
        <v>73.747754432783893</v>
      </c>
      <c r="AS33" s="46">
        <v>73.229226601090957</v>
      </c>
      <c r="AT33" s="46">
        <v>74.266282264476828</v>
      </c>
      <c r="AU33" s="46">
        <v>73.74885825864132</v>
      </c>
      <c r="AV33" s="46">
        <v>73.198199668236384</v>
      </c>
      <c r="AW33" s="46">
        <v>74.299516849046256</v>
      </c>
      <c r="AX33" s="46">
        <v>73.834273398206719</v>
      </c>
      <c r="AY33" s="46">
        <v>73.265153067210889</v>
      </c>
      <c r="AZ33" s="46">
        <v>74.403393729202548</v>
      </c>
      <c r="BA33" s="46">
        <v>74.002824607074359</v>
      </c>
      <c r="BB33" s="46">
        <v>73.435730480797417</v>
      </c>
      <c r="BC33" s="46">
        <v>74.569918733351301</v>
      </c>
      <c r="BD33" s="56">
        <v>74.766173315927873</v>
      </c>
      <c r="BE33" s="56">
        <v>74.223594062270806</v>
      </c>
      <c r="BF33" s="56">
        <v>75.308752569584939</v>
      </c>
      <c r="BG33" s="46">
        <v>75.2561099405806</v>
      </c>
      <c r="BH33" s="46">
        <v>74.719784975942659</v>
      </c>
      <c r="BI33" s="46">
        <v>75.792434905218542</v>
      </c>
      <c r="BJ33" s="46">
        <v>75.723143871380984</v>
      </c>
      <c r="BK33" s="46">
        <v>75.191502005371916</v>
      </c>
      <c r="BL33" s="46">
        <v>76.254785737390051</v>
      </c>
    </row>
    <row r="34" spans="1:64" s="9" customFormat="1" ht="12.75" customHeight="1">
      <c r="A34" s="36" t="s">
        <v>199</v>
      </c>
      <c r="B34" s="46">
        <v>73.467772758574014</v>
      </c>
      <c r="C34" s="46">
        <v>72.8</v>
      </c>
      <c r="D34" s="46">
        <v>74.099999999999994</v>
      </c>
      <c r="E34" s="46">
        <v>74.125439705654045</v>
      </c>
      <c r="F34" s="46">
        <v>73.5</v>
      </c>
      <c r="G34" s="46">
        <v>74.8</v>
      </c>
      <c r="H34" s="46">
        <v>74.482081147484195</v>
      </c>
      <c r="I34" s="46">
        <v>73.900000000000006</v>
      </c>
      <c r="J34" s="46">
        <v>75.099999999999994</v>
      </c>
      <c r="K34" s="46">
        <v>74.806635584124209</v>
      </c>
      <c r="L34" s="46">
        <v>74.2</v>
      </c>
      <c r="M34" s="46">
        <v>75.400000000000006</v>
      </c>
      <c r="N34" s="46">
        <v>74.726968452104472</v>
      </c>
      <c r="O34" s="46">
        <v>74.099999999999994</v>
      </c>
      <c r="P34" s="46">
        <v>75.400000000000006</v>
      </c>
      <c r="Q34" s="46">
        <v>74.892458580402533</v>
      </c>
      <c r="R34" s="46">
        <v>74.2</v>
      </c>
      <c r="S34" s="46">
        <v>75.599999999999994</v>
      </c>
      <c r="T34" s="46">
        <v>74.94232901796704</v>
      </c>
      <c r="U34" s="46">
        <v>74.2</v>
      </c>
      <c r="V34" s="46">
        <v>75.599999999999994</v>
      </c>
      <c r="W34" s="46">
        <v>75.124421810537569</v>
      </c>
      <c r="X34" s="46">
        <v>74.400000000000006</v>
      </c>
      <c r="Y34" s="46">
        <v>75.8</v>
      </c>
      <c r="Z34" s="46">
        <v>75.719811936599569</v>
      </c>
      <c r="AA34" s="46">
        <v>75</v>
      </c>
      <c r="AB34" s="46">
        <v>76.400000000000006</v>
      </c>
      <c r="AC34" s="46">
        <v>75.401720459043389</v>
      </c>
      <c r="AD34" s="46">
        <v>74.706894178360699</v>
      </c>
      <c r="AE34" s="46">
        <v>76.09654673972608</v>
      </c>
      <c r="AF34" s="46">
        <v>75.44601642156141</v>
      </c>
      <c r="AG34" s="46">
        <v>74.758115777253636</v>
      </c>
      <c r="AH34" s="46">
        <v>76.133917065869184</v>
      </c>
      <c r="AI34" s="46">
        <v>75.292874607923252</v>
      </c>
      <c r="AJ34" s="46">
        <v>74.568367687577165</v>
      </c>
      <c r="AK34" s="46">
        <v>76.01738152826934</v>
      </c>
      <c r="AL34" s="46">
        <v>75.890946524306543</v>
      </c>
      <c r="AM34" s="46">
        <v>75.17315051451726</v>
      </c>
      <c r="AN34" s="46">
        <v>76.608742534095825</v>
      </c>
      <c r="AO34" s="46">
        <v>76.591553022020662</v>
      </c>
      <c r="AP34" s="46">
        <v>75.893990221988403</v>
      </c>
      <c r="AQ34" s="46">
        <v>77.289115822052921</v>
      </c>
      <c r="AR34" s="46">
        <v>76.742078642652871</v>
      </c>
      <c r="AS34" s="46">
        <v>76.060367744080281</v>
      </c>
      <c r="AT34" s="46">
        <v>77.42378954122546</v>
      </c>
      <c r="AU34" s="46">
        <v>77.321634937468374</v>
      </c>
      <c r="AV34" s="46">
        <v>76.659680411209251</v>
      </c>
      <c r="AW34" s="46">
        <v>77.983589463727498</v>
      </c>
      <c r="AX34" s="46">
        <v>77.380041690929389</v>
      </c>
      <c r="AY34" s="46">
        <v>76.702143608270262</v>
      </c>
      <c r="AZ34" s="46">
        <v>78.057939773588515</v>
      </c>
      <c r="BA34" s="46">
        <v>77.775842214539821</v>
      </c>
      <c r="BB34" s="46">
        <v>77.099682321811542</v>
      </c>
      <c r="BC34" s="46">
        <v>78.4520021072681</v>
      </c>
      <c r="BD34" s="56">
        <v>78.115189030173539</v>
      </c>
      <c r="BE34" s="56">
        <v>77.442580960972435</v>
      </c>
      <c r="BF34" s="56">
        <v>78.787797099374643</v>
      </c>
      <c r="BG34" s="46">
        <v>78.72401046602333</v>
      </c>
      <c r="BH34" s="46">
        <v>78.068882966312529</v>
      </c>
      <c r="BI34" s="46">
        <v>79.379137965734131</v>
      </c>
      <c r="BJ34" s="46">
        <v>79.294419990379907</v>
      </c>
      <c r="BK34" s="46">
        <v>78.667037352348359</v>
      </c>
      <c r="BL34" s="46">
        <v>79.921802628411456</v>
      </c>
    </row>
    <row r="35" spans="1:64" s="9" customFormat="1" ht="12.75" customHeight="1">
      <c r="A35" s="36" t="s">
        <v>200</v>
      </c>
      <c r="B35" s="46">
        <v>72.080901442194047</v>
      </c>
      <c r="C35" s="46">
        <v>70.7</v>
      </c>
      <c r="D35" s="46">
        <v>73.5</v>
      </c>
      <c r="E35" s="46">
        <v>71.32177885189121</v>
      </c>
      <c r="F35" s="46">
        <v>70</v>
      </c>
      <c r="G35" s="46">
        <v>72.7</v>
      </c>
      <c r="H35" s="46">
        <v>71.110413913583983</v>
      </c>
      <c r="I35" s="46">
        <v>69.7</v>
      </c>
      <c r="J35" s="46">
        <v>72.5</v>
      </c>
      <c r="K35" s="46">
        <v>71.644674177490344</v>
      </c>
      <c r="L35" s="46">
        <v>70.2</v>
      </c>
      <c r="M35" s="46">
        <v>73.099999999999994</v>
      </c>
      <c r="N35" s="46">
        <v>72.099313615267221</v>
      </c>
      <c r="O35" s="46">
        <v>70.7</v>
      </c>
      <c r="P35" s="46">
        <v>73.5</v>
      </c>
      <c r="Q35" s="46">
        <v>72.099560468009145</v>
      </c>
      <c r="R35" s="46">
        <v>70.7</v>
      </c>
      <c r="S35" s="46">
        <v>73.5</v>
      </c>
      <c r="T35" s="46">
        <v>72.900463963379835</v>
      </c>
      <c r="U35" s="46">
        <v>71.599999999999994</v>
      </c>
      <c r="V35" s="46">
        <v>74.2</v>
      </c>
      <c r="W35" s="46">
        <v>74.214994191028907</v>
      </c>
      <c r="X35" s="46">
        <v>72.900000000000006</v>
      </c>
      <c r="Y35" s="46">
        <v>75.599999999999994</v>
      </c>
      <c r="Z35" s="46">
        <v>74.943835720798944</v>
      </c>
      <c r="AA35" s="46">
        <v>73.599999999999994</v>
      </c>
      <c r="AB35" s="46">
        <v>76.3</v>
      </c>
      <c r="AC35" s="46">
        <v>74.996653403116071</v>
      </c>
      <c r="AD35" s="46">
        <v>73.497479789164487</v>
      </c>
      <c r="AE35" s="46">
        <v>76.495827017067654</v>
      </c>
      <c r="AF35" s="46">
        <v>73.539982553609818</v>
      </c>
      <c r="AG35" s="46">
        <v>71.871857758987957</v>
      </c>
      <c r="AH35" s="46">
        <v>75.208107348231678</v>
      </c>
      <c r="AI35" s="46">
        <v>74.107973582146002</v>
      </c>
      <c r="AJ35" s="46">
        <v>72.419855934936052</v>
      </c>
      <c r="AK35" s="46">
        <v>75.796091229355952</v>
      </c>
      <c r="AL35" s="46">
        <v>75.243834483148248</v>
      </c>
      <c r="AM35" s="46">
        <v>73.550604916555216</v>
      </c>
      <c r="AN35" s="46">
        <v>76.937064049741281</v>
      </c>
      <c r="AO35" s="46">
        <v>76.44027977913855</v>
      </c>
      <c r="AP35" s="46">
        <v>74.740732393118847</v>
      </c>
      <c r="AQ35" s="46">
        <v>78.139827165158252</v>
      </c>
      <c r="AR35" s="46">
        <v>75.939087520717251</v>
      </c>
      <c r="AS35" s="46">
        <v>74.15285570093981</v>
      </c>
      <c r="AT35" s="46">
        <v>77.725319340494693</v>
      </c>
      <c r="AU35" s="46">
        <v>74.876075856662268</v>
      </c>
      <c r="AV35" s="46">
        <v>73.048502953880416</v>
      </c>
      <c r="AW35" s="46">
        <v>76.703648759444121</v>
      </c>
      <c r="AX35" s="46">
        <v>76.010729718138194</v>
      </c>
      <c r="AY35" s="46">
        <v>74.357463262747729</v>
      </c>
      <c r="AZ35" s="46">
        <v>77.663996173528659</v>
      </c>
      <c r="BA35" s="46">
        <v>77.039731050806182</v>
      </c>
      <c r="BB35" s="46">
        <v>75.597380258734745</v>
      </c>
      <c r="BC35" s="46">
        <v>78.482081842877619</v>
      </c>
      <c r="BD35" s="56">
        <v>78.011612594514872</v>
      </c>
      <c r="BE35" s="56">
        <v>76.668770073602388</v>
      </c>
      <c r="BF35" s="56">
        <v>79.354455115427356</v>
      </c>
      <c r="BG35" s="46">
        <v>77.432819242407405</v>
      </c>
      <c r="BH35" s="46">
        <v>76.020720415680685</v>
      </c>
      <c r="BI35" s="46">
        <v>78.844918069134124</v>
      </c>
      <c r="BJ35" s="46">
        <v>77.850744531288839</v>
      </c>
      <c r="BK35" s="46">
        <v>76.401493615297881</v>
      </c>
      <c r="BL35" s="46">
        <v>79.299995447279798</v>
      </c>
    </row>
    <row r="36" spans="1:64" s="9" customFormat="1" ht="12.75" customHeight="1">
      <c r="A36" s="36" t="s">
        <v>201</v>
      </c>
      <c r="B36" s="46">
        <v>72.026895315496134</v>
      </c>
      <c r="C36" s="46">
        <v>71.400000000000006</v>
      </c>
      <c r="D36" s="46">
        <v>72.7</v>
      </c>
      <c r="E36" s="46">
        <v>72.909877554093612</v>
      </c>
      <c r="F36" s="46">
        <v>72.3</v>
      </c>
      <c r="G36" s="46">
        <v>73.599999999999994</v>
      </c>
      <c r="H36" s="46">
        <v>73.140497537419833</v>
      </c>
      <c r="I36" s="46">
        <v>72.5</v>
      </c>
      <c r="J36" s="46">
        <v>73.8</v>
      </c>
      <c r="K36" s="46">
        <v>73.716836402613779</v>
      </c>
      <c r="L36" s="46">
        <v>73.099999999999994</v>
      </c>
      <c r="M36" s="46">
        <v>74.3</v>
      </c>
      <c r="N36" s="46">
        <v>73.435572808957986</v>
      </c>
      <c r="O36" s="46">
        <v>72.8</v>
      </c>
      <c r="P36" s="46">
        <v>74.099999999999994</v>
      </c>
      <c r="Q36" s="46">
        <v>73.307869859374478</v>
      </c>
      <c r="R36" s="46">
        <v>72.599999999999994</v>
      </c>
      <c r="S36" s="46">
        <v>74</v>
      </c>
      <c r="T36" s="46">
        <v>73.842215432421639</v>
      </c>
      <c r="U36" s="46">
        <v>73.2</v>
      </c>
      <c r="V36" s="46">
        <v>74.5</v>
      </c>
      <c r="W36" s="46">
        <v>74.12672446483036</v>
      </c>
      <c r="X36" s="46">
        <v>73.5</v>
      </c>
      <c r="Y36" s="46">
        <v>74.8</v>
      </c>
      <c r="Z36" s="46">
        <v>74.220828589717129</v>
      </c>
      <c r="AA36" s="46">
        <v>73.5</v>
      </c>
      <c r="AB36" s="46">
        <v>74.900000000000006</v>
      </c>
      <c r="AC36" s="46">
        <v>73.896953628399814</v>
      </c>
      <c r="AD36" s="46">
        <v>73.184371952877711</v>
      </c>
      <c r="AE36" s="46">
        <v>74.609535303921916</v>
      </c>
      <c r="AF36" s="46">
        <v>74.019657773281352</v>
      </c>
      <c r="AG36" s="46">
        <v>73.324068996866686</v>
      </c>
      <c r="AH36" s="46">
        <v>74.715246549696019</v>
      </c>
      <c r="AI36" s="46">
        <v>74.408919962738821</v>
      </c>
      <c r="AJ36" s="46">
        <v>73.715524785542272</v>
      </c>
      <c r="AK36" s="46">
        <v>75.102315139935371</v>
      </c>
      <c r="AL36" s="46">
        <v>74.986879615466762</v>
      </c>
      <c r="AM36" s="46">
        <v>74.281878788875403</v>
      </c>
      <c r="AN36" s="46">
        <v>75.691880442058121</v>
      </c>
      <c r="AO36" s="46">
        <v>75.74371097152688</v>
      </c>
      <c r="AP36" s="46">
        <v>75.051312731892565</v>
      </c>
      <c r="AQ36" s="46">
        <v>76.436109211161195</v>
      </c>
      <c r="AR36" s="46">
        <v>75.671092741981653</v>
      </c>
      <c r="AS36" s="46">
        <v>74.958662329245371</v>
      </c>
      <c r="AT36" s="46">
        <v>76.383523154717935</v>
      </c>
      <c r="AU36" s="46">
        <v>75.538166893918145</v>
      </c>
      <c r="AV36" s="46">
        <v>74.808777311785903</v>
      </c>
      <c r="AW36" s="46">
        <v>76.267556476050387</v>
      </c>
      <c r="AX36" s="46">
        <v>75.864147814913522</v>
      </c>
      <c r="AY36" s="46">
        <v>75.138931135643574</v>
      </c>
      <c r="AZ36" s="46">
        <v>76.589364494183471</v>
      </c>
      <c r="BA36" s="46">
        <v>76.378441840485706</v>
      </c>
      <c r="BB36" s="46">
        <v>75.707041804011808</v>
      </c>
      <c r="BC36" s="46">
        <v>77.049841876959604</v>
      </c>
      <c r="BD36" s="56">
        <v>77.14966250237282</v>
      </c>
      <c r="BE36" s="56">
        <v>76.515918589169544</v>
      </c>
      <c r="BF36" s="56">
        <v>77.783406415576096</v>
      </c>
      <c r="BG36" s="46">
        <v>77.341199542264349</v>
      </c>
      <c r="BH36" s="46">
        <v>76.696049561857976</v>
      </c>
      <c r="BI36" s="46">
        <v>77.986349522670722</v>
      </c>
      <c r="BJ36" s="46">
        <v>77.734153886633308</v>
      </c>
      <c r="BK36" s="46">
        <v>77.073125211326158</v>
      </c>
      <c r="BL36" s="46">
        <v>78.395182561940459</v>
      </c>
    </row>
    <row r="37" spans="1:64" s="9" customFormat="1" ht="20.85" customHeight="1">
      <c r="A37" s="36" t="s">
        <v>202</v>
      </c>
      <c r="B37" s="46">
        <v>71.640772656376029</v>
      </c>
      <c r="C37" s="46">
        <v>71.3</v>
      </c>
      <c r="D37" s="46">
        <v>72</v>
      </c>
      <c r="E37" s="46">
        <v>71.684087402828538</v>
      </c>
      <c r="F37" s="46">
        <v>71.3</v>
      </c>
      <c r="G37" s="46">
        <v>72.099999999999994</v>
      </c>
      <c r="H37" s="46">
        <v>71.668414740916589</v>
      </c>
      <c r="I37" s="46">
        <v>71.3</v>
      </c>
      <c r="J37" s="46">
        <v>72</v>
      </c>
      <c r="K37" s="46">
        <v>72.130590980190448</v>
      </c>
      <c r="L37" s="46">
        <v>71.8</v>
      </c>
      <c r="M37" s="46">
        <v>72.5</v>
      </c>
      <c r="N37" s="46">
        <v>72.324505235901441</v>
      </c>
      <c r="O37" s="46">
        <v>72</v>
      </c>
      <c r="P37" s="46">
        <v>72.7</v>
      </c>
      <c r="Q37" s="46">
        <v>72.580554396630276</v>
      </c>
      <c r="R37" s="46">
        <v>72.2</v>
      </c>
      <c r="S37" s="46">
        <v>73</v>
      </c>
      <c r="T37" s="46">
        <v>72.529197791793166</v>
      </c>
      <c r="U37" s="46">
        <v>72.099999999999994</v>
      </c>
      <c r="V37" s="46">
        <v>72.900000000000006</v>
      </c>
      <c r="W37" s="46">
        <v>72.837335122578196</v>
      </c>
      <c r="X37" s="46">
        <v>72.5</v>
      </c>
      <c r="Y37" s="46">
        <v>73.2</v>
      </c>
      <c r="Z37" s="46">
        <v>73.425064959151797</v>
      </c>
      <c r="AA37" s="46">
        <v>73</v>
      </c>
      <c r="AB37" s="46">
        <v>73.8</v>
      </c>
      <c r="AC37" s="46">
        <v>73.835237249780661</v>
      </c>
      <c r="AD37" s="46">
        <v>73.444780585747125</v>
      </c>
      <c r="AE37" s="46">
        <v>74.225693913814197</v>
      </c>
      <c r="AF37" s="46">
        <v>73.997784711869841</v>
      </c>
      <c r="AG37" s="46">
        <v>73.609063914069083</v>
      </c>
      <c r="AH37" s="46">
        <v>74.386505509670599</v>
      </c>
      <c r="AI37" s="46">
        <v>73.870904561238561</v>
      </c>
      <c r="AJ37" s="46">
        <v>73.486448745712266</v>
      </c>
      <c r="AK37" s="46">
        <v>74.255360376764855</v>
      </c>
      <c r="AL37" s="46">
        <v>74.238955999708125</v>
      </c>
      <c r="AM37" s="46">
        <v>73.857333655826906</v>
      </c>
      <c r="AN37" s="46">
        <v>74.620578343589344</v>
      </c>
      <c r="AO37" s="46">
        <v>74.389564724772399</v>
      </c>
      <c r="AP37" s="46">
        <v>73.997425215775124</v>
      </c>
      <c r="AQ37" s="46">
        <v>74.781704233769673</v>
      </c>
      <c r="AR37" s="46">
        <v>74.353014721067467</v>
      </c>
      <c r="AS37" s="46">
        <v>73.951148319471429</v>
      </c>
      <c r="AT37" s="46">
        <v>74.754881122663505</v>
      </c>
      <c r="AU37" s="46">
        <v>74.471279983217684</v>
      </c>
      <c r="AV37" s="46">
        <v>74.077433251818306</v>
      </c>
      <c r="AW37" s="46">
        <v>74.865126714617062</v>
      </c>
      <c r="AX37" s="46">
        <v>74.873123651682803</v>
      </c>
      <c r="AY37" s="46">
        <v>74.482076826829868</v>
      </c>
      <c r="AZ37" s="46">
        <v>75.264170476535739</v>
      </c>
      <c r="BA37" s="46">
        <v>75.740943758788688</v>
      </c>
      <c r="BB37" s="46">
        <v>75.356870013781574</v>
      </c>
      <c r="BC37" s="46">
        <v>76.125017503795803</v>
      </c>
      <c r="BD37" s="56">
        <v>76.314022715267114</v>
      </c>
      <c r="BE37" s="56">
        <v>75.924872835928085</v>
      </c>
      <c r="BF37" s="56">
        <v>76.703172594606144</v>
      </c>
      <c r="BG37" s="46">
        <v>76.369133775739982</v>
      </c>
      <c r="BH37" s="46">
        <v>75.986686457387876</v>
      </c>
      <c r="BI37" s="46">
        <v>76.751581094092089</v>
      </c>
      <c r="BJ37" s="46">
        <v>76.506329033861363</v>
      </c>
      <c r="BK37" s="46">
        <v>76.12531326596303</v>
      </c>
      <c r="BL37" s="46">
        <v>76.887344801759696</v>
      </c>
    </row>
    <row r="38" spans="1:64" s="9" customFormat="1" ht="12.75" customHeight="1">
      <c r="A38" s="36" t="s">
        <v>203</v>
      </c>
      <c r="B38" s="46">
        <v>71.658844175326237</v>
      </c>
      <c r="C38" s="46">
        <v>70.8</v>
      </c>
      <c r="D38" s="46">
        <v>72.5</v>
      </c>
      <c r="E38" s="46">
        <v>72.17964469145295</v>
      </c>
      <c r="F38" s="46">
        <v>71.400000000000006</v>
      </c>
      <c r="G38" s="46">
        <v>73</v>
      </c>
      <c r="H38" s="46">
        <v>72.895434449789789</v>
      </c>
      <c r="I38" s="46">
        <v>72.099999999999994</v>
      </c>
      <c r="J38" s="46">
        <v>73.7</v>
      </c>
      <c r="K38" s="46">
        <v>73.218762258786342</v>
      </c>
      <c r="L38" s="46">
        <v>72.400000000000006</v>
      </c>
      <c r="M38" s="46">
        <v>74</v>
      </c>
      <c r="N38" s="46">
        <v>73.740106884710173</v>
      </c>
      <c r="O38" s="46">
        <v>73</v>
      </c>
      <c r="P38" s="46">
        <v>74.5</v>
      </c>
      <c r="Q38" s="46">
        <v>73.732980500828774</v>
      </c>
      <c r="R38" s="46">
        <v>73</v>
      </c>
      <c r="S38" s="46">
        <v>74.5</v>
      </c>
      <c r="T38" s="46">
        <v>74.403292694551567</v>
      </c>
      <c r="U38" s="46">
        <v>73.7</v>
      </c>
      <c r="V38" s="46">
        <v>75.2</v>
      </c>
      <c r="W38" s="46">
        <v>74.553443145873885</v>
      </c>
      <c r="X38" s="46">
        <v>73.8</v>
      </c>
      <c r="Y38" s="46">
        <v>75.3</v>
      </c>
      <c r="Z38" s="46">
        <v>74.99315771640039</v>
      </c>
      <c r="AA38" s="46">
        <v>74.2</v>
      </c>
      <c r="AB38" s="46">
        <v>75.7</v>
      </c>
      <c r="AC38" s="46">
        <v>75.168395411885442</v>
      </c>
      <c r="AD38" s="46">
        <v>74.410653386142414</v>
      </c>
      <c r="AE38" s="46">
        <v>75.926137437628469</v>
      </c>
      <c r="AF38" s="46">
        <v>75.507463389679614</v>
      </c>
      <c r="AG38" s="46">
        <v>74.771812622818558</v>
      </c>
      <c r="AH38" s="46">
        <v>76.24311415654067</v>
      </c>
      <c r="AI38" s="46">
        <v>75.713090778847999</v>
      </c>
      <c r="AJ38" s="46">
        <v>74.994288141992158</v>
      </c>
      <c r="AK38" s="46">
        <v>76.43189341570384</v>
      </c>
      <c r="AL38" s="46">
        <v>76.391943927773141</v>
      </c>
      <c r="AM38" s="46">
        <v>75.693364269999137</v>
      </c>
      <c r="AN38" s="46">
        <v>77.090523585547146</v>
      </c>
      <c r="AO38" s="46">
        <v>76.73166515466481</v>
      </c>
      <c r="AP38" s="46">
        <v>76.04025446555417</v>
      </c>
      <c r="AQ38" s="46">
        <v>77.42307584377545</v>
      </c>
      <c r="AR38" s="46">
        <v>76.926390277273214</v>
      </c>
      <c r="AS38" s="46">
        <v>76.224572954480578</v>
      </c>
      <c r="AT38" s="46">
        <v>77.628207600065849</v>
      </c>
      <c r="AU38" s="46">
        <v>77.156659272590872</v>
      </c>
      <c r="AV38" s="46">
        <v>76.42114981494521</v>
      </c>
      <c r="AW38" s="46">
        <v>77.892168730236534</v>
      </c>
      <c r="AX38" s="46">
        <v>77.43377800104517</v>
      </c>
      <c r="AY38" s="46">
        <v>76.670101760244435</v>
      </c>
      <c r="AZ38" s="46">
        <v>78.197454241845904</v>
      </c>
      <c r="BA38" s="46">
        <v>77.928501436258301</v>
      </c>
      <c r="BB38" s="46">
        <v>77.17674198906775</v>
      </c>
      <c r="BC38" s="46">
        <v>78.680260883448852</v>
      </c>
      <c r="BD38" s="56">
        <v>78.364488535521787</v>
      </c>
      <c r="BE38" s="56">
        <v>77.604905285005742</v>
      </c>
      <c r="BF38" s="56">
        <v>79.124071786037831</v>
      </c>
      <c r="BG38" s="46">
        <v>78.388210637654382</v>
      </c>
      <c r="BH38" s="46">
        <v>77.653721945828707</v>
      </c>
      <c r="BI38" s="46">
        <v>79.122699329480056</v>
      </c>
      <c r="BJ38" s="46">
        <v>78.532279151353066</v>
      </c>
      <c r="BK38" s="46">
        <v>77.798367114365476</v>
      </c>
      <c r="BL38" s="46">
        <v>79.266191188340656</v>
      </c>
    </row>
    <row r="39" spans="1:64" s="9" customFormat="1" ht="12.75" customHeight="1">
      <c r="A39" s="36" t="s">
        <v>204</v>
      </c>
      <c r="B39" s="46">
        <v>69.465992721978282</v>
      </c>
      <c r="C39" s="46">
        <v>68.8</v>
      </c>
      <c r="D39" s="46">
        <v>70.2</v>
      </c>
      <c r="E39" s="46">
        <v>70.178796324977469</v>
      </c>
      <c r="F39" s="46">
        <v>69.5</v>
      </c>
      <c r="G39" s="46">
        <v>70.900000000000006</v>
      </c>
      <c r="H39" s="46">
        <v>70.907394287576238</v>
      </c>
      <c r="I39" s="46">
        <v>70.2</v>
      </c>
      <c r="J39" s="46">
        <v>71.599999999999994</v>
      </c>
      <c r="K39" s="46">
        <v>70.425889409735746</v>
      </c>
      <c r="L39" s="46">
        <v>69.7</v>
      </c>
      <c r="M39" s="46">
        <v>71.2</v>
      </c>
      <c r="N39" s="46">
        <v>69.293211712090411</v>
      </c>
      <c r="O39" s="46">
        <v>68.5</v>
      </c>
      <c r="P39" s="46">
        <v>70.099999999999994</v>
      </c>
      <c r="Q39" s="46">
        <v>69.515075825585043</v>
      </c>
      <c r="R39" s="46">
        <v>68.8</v>
      </c>
      <c r="S39" s="46">
        <v>70.3</v>
      </c>
      <c r="T39" s="46">
        <v>69.850385139770125</v>
      </c>
      <c r="U39" s="46">
        <v>69.099999999999994</v>
      </c>
      <c r="V39" s="46">
        <v>70.599999999999994</v>
      </c>
      <c r="W39" s="46">
        <v>70.707116578853245</v>
      </c>
      <c r="X39" s="46">
        <v>70</v>
      </c>
      <c r="Y39" s="46">
        <v>71.5</v>
      </c>
      <c r="Z39" s="46">
        <v>70.846652198126478</v>
      </c>
      <c r="AA39" s="46">
        <v>70.099999999999994</v>
      </c>
      <c r="AB39" s="46">
        <v>71.599999999999994</v>
      </c>
      <c r="AC39" s="46">
        <v>70.81740682609211</v>
      </c>
      <c r="AD39" s="46">
        <v>70.014602351004569</v>
      </c>
      <c r="AE39" s="46">
        <v>71.620211301179651</v>
      </c>
      <c r="AF39" s="46">
        <v>70.790949007980359</v>
      </c>
      <c r="AG39" s="46">
        <v>69.99542030705814</v>
      </c>
      <c r="AH39" s="46">
        <v>71.586477708902578</v>
      </c>
      <c r="AI39" s="46">
        <v>70.761551014107098</v>
      </c>
      <c r="AJ39" s="46">
        <v>69.958502618323408</v>
      </c>
      <c r="AK39" s="46">
        <v>71.564599409890789</v>
      </c>
      <c r="AL39" s="46">
        <v>70.981538081110699</v>
      </c>
      <c r="AM39" s="46">
        <v>70.160029581544521</v>
      </c>
      <c r="AN39" s="46">
        <v>71.803046580676877</v>
      </c>
      <c r="AO39" s="46">
        <v>71.796208612195471</v>
      </c>
      <c r="AP39" s="46">
        <v>70.978736955939652</v>
      </c>
      <c r="AQ39" s="46">
        <v>72.61368026845129</v>
      </c>
      <c r="AR39" s="46">
        <v>71.972428915036417</v>
      </c>
      <c r="AS39" s="46">
        <v>71.177338408377736</v>
      </c>
      <c r="AT39" s="46">
        <v>72.767519421695098</v>
      </c>
      <c r="AU39" s="46">
        <v>72.142358780247719</v>
      </c>
      <c r="AV39" s="46">
        <v>71.381941312755586</v>
      </c>
      <c r="AW39" s="46">
        <v>72.902776247739851</v>
      </c>
      <c r="AX39" s="46">
        <v>72.591188453723149</v>
      </c>
      <c r="AY39" s="46">
        <v>71.839645540925957</v>
      </c>
      <c r="AZ39" s="46">
        <v>73.34273136652034</v>
      </c>
      <c r="BA39" s="46">
        <v>73.746217132539201</v>
      </c>
      <c r="BB39" s="46">
        <v>73.002560324811796</v>
      </c>
      <c r="BC39" s="46">
        <v>74.489873940266605</v>
      </c>
      <c r="BD39" s="56">
        <v>74.280370429529526</v>
      </c>
      <c r="BE39" s="56">
        <v>73.542654088874329</v>
      </c>
      <c r="BF39" s="56">
        <v>75.018086770184723</v>
      </c>
      <c r="BG39" s="46">
        <v>74.145931948596385</v>
      </c>
      <c r="BH39" s="46">
        <v>73.3984154138207</v>
      </c>
      <c r="BI39" s="46">
        <v>74.893448483372069</v>
      </c>
      <c r="BJ39" s="46">
        <v>74.165547193893957</v>
      </c>
      <c r="BK39" s="46">
        <v>73.430901067560455</v>
      </c>
      <c r="BL39" s="46">
        <v>74.900193320227459</v>
      </c>
    </row>
    <row r="40" spans="1:64" s="9" customFormat="1" ht="12.75" customHeight="1">
      <c r="A40" s="47" t="s">
        <v>205</v>
      </c>
      <c r="B40" s="43">
        <v>71.34603080495998</v>
      </c>
      <c r="C40" s="43">
        <v>70.8</v>
      </c>
      <c r="D40" s="43">
        <v>71.900000000000006</v>
      </c>
      <c r="E40" s="43">
        <v>71.575492615479078</v>
      </c>
      <c r="F40" s="43">
        <v>71</v>
      </c>
      <c r="G40" s="43">
        <v>72.099999999999994</v>
      </c>
      <c r="H40" s="43">
        <v>72.01986165955708</v>
      </c>
      <c r="I40" s="43">
        <v>71.5</v>
      </c>
      <c r="J40" s="43">
        <v>72.599999999999994</v>
      </c>
      <c r="K40" s="43">
        <v>72.353218461724197</v>
      </c>
      <c r="L40" s="43">
        <v>71.8</v>
      </c>
      <c r="M40" s="43">
        <v>72.900000000000006</v>
      </c>
      <c r="N40" s="43">
        <v>72.342282703478773</v>
      </c>
      <c r="O40" s="43">
        <v>71.8</v>
      </c>
      <c r="P40" s="43">
        <v>72.900000000000006</v>
      </c>
      <c r="Q40" s="43">
        <v>71.909020986416536</v>
      </c>
      <c r="R40" s="43">
        <v>71.400000000000006</v>
      </c>
      <c r="S40" s="43">
        <v>72.5</v>
      </c>
      <c r="T40" s="43">
        <v>72.083641102926592</v>
      </c>
      <c r="U40" s="43">
        <v>71.5</v>
      </c>
      <c r="V40" s="43">
        <v>72.599999999999994</v>
      </c>
      <c r="W40" s="43">
        <v>72.399437581703211</v>
      </c>
      <c r="X40" s="43">
        <v>71.900000000000006</v>
      </c>
      <c r="Y40" s="43">
        <v>72.900000000000006</v>
      </c>
      <c r="Z40" s="43">
        <v>72.865330720818903</v>
      </c>
      <c r="AA40" s="43">
        <v>72.3</v>
      </c>
      <c r="AB40" s="43">
        <v>73.400000000000006</v>
      </c>
      <c r="AC40" s="43">
        <v>73.415214175169751</v>
      </c>
      <c r="AD40" s="43">
        <v>72.891581452262017</v>
      </c>
      <c r="AE40" s="43">
        <v>73.938846898077486</v>
      </c>
      <c r="AF40" s="43">
        <v>73.495453607127885</v>
      </c>
      <c r="AG40" s="43">
        <v>72.96716635923454</v>
      </c>
      <c r="AH40" s="43">
        <v>74.023740855021231</v>
      </c>
      <c r="AI40" s="43">
        <v>74.277518139906107</v>
      </c>
      <c r="AJ40" s="43">
        <v>73.75573000255946</v>
      </c>
      <c r="AK40" s="43">
        <v>74.799306277252754</v>
      </c>
      <c r="AL40" s="43">
        <v>74.256995664541051</v>
      </c>
      <c r="AM40" s="43">
        <v>73.721329244300534</v>
      </c>
      <c r="AN40" s="43">
        <v>74.792662084781568</v>
      </c>
      <c r="AO40" s="43">
        <v>75.133962767222897</v>
      </c>
      <c r="AP40" s="43">
        <v>74.592798789651738</v>
      </c>
      <c r="AQ40" s="43">
        <v>75.675126744794056</v>
      </c>
      <c r="AR40" s="43">
        <v>75.370912974594958</v>
      </c>
      <c r="AS40" s="43">
        <v>74.815361620240097</v>
      </c>
      <c r="AT40" s="43">
        <v>75.92646432894982</v>
      </c>
      <c r="AU40" s="43">
        <v>75.92470941503187</v>
      </c>
      <c r="AV40" s="43">
        <v>75.376083642561696</v>
      </c>
      <c r="AW40" s="43">
        <v>76.473335187502045</v>
      </c>
      <c r="AX40" s="43">
        <v>75.962125301998839</v>
      </c>
      <c r="AY40" s="43">
        <v>75.427989754540931</v>
      </c>
      <c r="AZ40" s="43">
        <v>76.496260849456746</v>
      </c>
      <c r="BA40" s="43">
        <v>76.221237506828984</v>
      </c>
      <c r="BB40" s="43">
        <v>75.711498795710483</v>
      </c>
      <c r="BC40" s="43">
        <v>76.730976217947486</v>
      </c>
      <c r="BD40" s="56">
        <v>76.805361485915171</v>
      </c>
      <c r="BE40" s="56">
        <v>76.299235614175203</v>
      </c>
      <c r="BF40" s="56">
        <v>77.311487357655139</v>
      </c>
      <c r="BG40" s="46">
        <v>77.097320183479752</v>
      </c>
      <c r="BH40" s="46">
        <v>76.582465460754051</v>
      </c>
      <c r="BI40" s="46">
        <v>77.612174906205453</v>
      </c>
      <c r="BJ40" s="46">
        <v>77.546513485054604</v>
      </c>
      <c r="BK40" s="46">
        <v>77.034220343572329</v>
      </c>
      <c r="BL40" s="46">
        <v>78.058806626536878</v>
      </c>
    </row>
    <row r="41" spans="1:64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BA41" s="5"/>
      <c r="BD41" s="54"/>
      <c r="BE41" s="54"/>
      <c r="BF41" s="54"/>
      <c r="BG41" s="54"/>
      <c r="BH41" s="54"/>
      <c r="BI41" s="54"/>
      <c r="BJ41" s="54"/>
      <c r="BK41" s="54"/>
      <c r="BL41" s="54"/>
    </row>
    <row r="42" spans="1:64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BA42" s="5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64" ht="12.75" customHeight="1">
      <c r="A43" s="42" t="s">
        <v>206</v>
      </c>
      <c r="B43" s="190" t="s">
        <v>8</v>
      </c>
      <c r="C43" s="190"/>
      <c r="D43" s="190"/>
      <c r="E43" s="190" t="s">
        <v>9</v>
      </c>
      <c r="F43" s="190"/>
      <c r="G43" s="190"/>
      <c r="H43" s="190" t="s">
        <v>10</v>
      </c>
      <c r="I43" s="190"/>
      <c r="J43" s="190"/>
      <c r="K43" s="190" t="s">
        <v>11</v>
      </c>
      <c r="L43" s="190"/>
      <c r="M43" s="190"/>
      <c r="N43" s="190" t="s">
        <v>12</v>
      </c>
      <c r="O43" s="190"/>
      <c r="P43" s="190"/>
      <c r="Q43" s="190" t="s">
        <v>13</v>
      </c>
      <c r="R43" s="190"/>
      <c r="S43" s="190"/>
      <c r="T43" s="190" t="s">
        <v>14</v>
      </c>
      <c r="U43" s="190"/>
      <c r="V43" s="190"/>
      <c r="W43" s="190" t="s">
        <v>15</v>
      </c>
      <c r="X43" s="190"/>
      <c r="Y43" s="190"/>
      <c r="Z43" s="190" t="s">
        <v>16</v>
      </c>
      <c r="AA43" s="190"/>
      <c r="AB43" s="190"/>
      <c r="AC43" s="190" t="s">
        <v>17</v>
      </c>
      <c r="AD43" s="190"/>
      <c r="AE43" s="190"/>
      <c r="AF43" s="190" t="s">
        <v>18</v>
      </c>
      <c r="AG43" s="190"/>
      <c r="AH43" s="190"/>
      <c r="AI43" s="190" t="s">
        <v>19</v>
      </c>
      <c r="AJ43" s="190"/>
      <c r="AK43" s="190"/>
      <c r="AL43" s="190" t="s">
        <v>20</v>
      </c>
      <c r="AM43" s="190"/>
      <c r="AN43" s="190"/>
      <c r="AO43" s="190" t="s">
        <v>21</v>
      </c>
      <c r="AP43" s="190"/>
      <c r="AQ43" s="190"/>
      <c r="AR43" s="190" t="s">
        <v>22</v>
      </c>
      <c r="AS43" s="190"/>
      <c r="AT43" s="190"/>
      <c r="AU43" s="190" t="s">
        <v>23</v>
      </c>
      <c r="AV43" s="190"/>
      <c r="AW43" s="190"/>
      <c r="AX43" s="190" t="s">
        <v>24</v>
      </c>
      <c r="AY43" s="190"/>
      <c r="AZ43" s="190"/>
      <c r="BA43" s="190" t="s">
        <v>140</v>
      </c>
      <c r="BB43" s="190"/>
      <c r="BC43" s="190"/>
      <c r="BD43" s="190" t="s">
        <v>167</v>
      </c>
      <c r="BE43" s="190"/>
      <c r="BF43" s="190"/>
      <c r="BG43" s="190" t="s">
        <v>168</v>
      </c>
      <c r="BH43" s="190"/>
      <c r="BI43" s="190"/>
      <c r="BJ43" s="192" t="s">
        <v>234</v>
      </c>
      <c r="BK43" s="190"/>
      <c r="BL43" s="190"/>
    </row>
    <row r="44" spans="1:64" ht="12.75" customHeight="1">
      <c r="A44" s="8"/>
      <c r="B44" s="191" t="s">
        <v>172</v>
      </c>
      <c r="C44" s="191"/>
      <c r="D44" s="191"/>
      <c r="E44" s="191" t="s">
        <v>172</v>
      </c>
      <c r="F44" s="191"/>
      <c r="G44" s="191"/>
      <c r="H44" s="191" t="s">
        <v>172</v>
      </c>
      <c r="I44" s="191"/>
      <c r="J44" s="191"/>
      <c r="K44" s="191" t="s">
        <v>172</v>
      </c>
      <c r="L44" s="191"/>
      <c r="M44" s="191"/>
      <c r="N44" s="191" t="s">
        <v>172</v>
      </c>
      <c r="O44" s="191"/>
      <c r="P44" s="191"/>
      <c r="Q44" s="191" t="s">
        <v>172</v>
      </c>
      <c r="R44" s="191"/>
      <c r="S44" s="191"/>
      <c r="T44" s="191" t="s">
        <v>172</v>
      </c>
      <c r="U44" s="191"/>
      <c r="V44" s="191"/>
      <c r="W44" s="191" t="s">
        <v>172</v>
      </c>
      <c r="X44" s="191"/>
      <c r="Y44" s="191"/>
      <c r="Z44" s="191" t="s">
        <v>172</v>
      </c>
      <c r="AA44" s="191"/>
      <c r="AB44" s="191"/>
      <c r="AC44" s="191" t="s">
        <v>172</v>
      </c>
      <c r="AD44" s="191"/>
      <c r="AE44" s="191"/>
      <c r="AF44" s="191" t="s">
        <v>172</v>
      </c>
      <c r="AG44" s="191"/>
      <c r="AH44" s="191"/>
      <c r="AI44" s="191" t="s">
        <v>172</v>
      </c>
      <c r="AJ44" s="191"/>
      <c r="AK44" s="191"/>
      <c r="AL44" s="191" t="s">
        <v>172</v>
      </c>
      <c r="AM44" s="191"/>
      <c r="AN44" s="191"/>
      <c r="AO44" s="191" t="s">
        <v>172</v>
      </c>
      <c r="AP44" s="191"/>
      <c r="AQ44" s="191"/>
      <c r="AR44" s="191" t="s">
        <v>172</v>
      </c>
      <c r="AS44" s="191"/>
      <c r="AT44" s="191"/>
      <c r="AU44" s="191" t="s">
        <v>172</v>
      </c>
      <c r="AV44" s="191"/>
      <c r="AW44" s="191"/>
      <c r="AX44" s="191" t="s">
        <v>172</v>
      </c>
      <c r="AY44" s="191"/>
      <c r="AZ44" s="191"/>
      <c r="BA44" s="191" t="s">
        <v>172</v>
      </c>
      <c r="BB44" s="191"/>
      <c r="BC44" s="191"/>
      <c r="BD44" s="191" t="s">
        <v>172</v>
      </c>
      <c r="BE44" s="191"/>
      <c r="BF44" s="191"/>
      <c r="BG44" s="191" t="s">
        <v>172</v>
      </c>
      <c r="BH44" s="191"/>
      <c r="BI44" s="191"/>
      <c r="BJ44" s="191" t="s">
        <v>172</v>
      </c>
      <c r="BK44" s="191"/>
      <c r="BL44" s="191"/>
    </row>
    <row r="45" spans="1:64" ht="12.75" customHeight="1">
      <c r="A45" s="48"/>
      <c r="B45" s="44" t="s">
        <v>28</v>
      </c>
      <c r="C45" s="44" t="s">
        <v>207</v>
      </c>
      <c r="D45" s="44" t="s">
        <v>208</v>
      </c>
      <c r="E45" s="44" t="s">
        <v>28</v>
      </c>
      <c r="F45" s="44" t="s">
        <v>207</v>
      </c>
      <c r="G45" s="44" t="s">
        <v>208</v>
      </c>
      <c r="H45" s="44" t="s">
        <v>28</v>
      </c>
      <c r="I45" s="44" t="s">
        <v>207</v>
      </c>
      <c r="J45" s="44" t="s">
        <v>208</v>
      </c>
      <c r="K45" s="44" t="s">
        <v>28</v>
      </c>
      <c r="L45" s="44" t="s">
        <v>207</v>
      </c>
      <c r="M45" s="44" t="s">
        <v>208</v>
      </c>
      <c r="N45" s="44" t="s">
        <v>28</v>
      </c>
      <c r="O45" s="44" t="s">
        <v>207</v>
      </c>
      <c r="P45" s="44" t="s">
        <v>208</v>
      </c>
      <c r="Q45" s="44" t="s">
        <v>28</v>
      </c>
      <c r="R45" s="44" t="s">
        <v>207</v>
      </c>
      <c r="S45" s="44" t="s">
        <v>208</v>
      </c>
      <c r="T45" s="44" t="s">
        <v>28</v>
      </c>
      <c r="U45" s="44" t="s">
        <v>207</v>
      </c>
      <c r="V45" s="44" t="s">
        <v>208</v>
      </c>
      <c r="W45" s="44" t="s">
        <v>28</v>
      </c>
      <c r="X45" s="44" t="s">
        <v>207</v>
      </c>
      <c r="Y45" s="44" t="s">
        <v>208</v>
      </c>
      <c r="Z45" s="44" t="s">
        <v>28</v>
      </c>
      <c r="AA45" s="44" t="s">
        <v>207</v>
      </c>
      <c r="AB45" s="44" t="s">
        <v>208</v>
      </c>
      <c r="AC45" s="44" t="s">
        <v>28</v>
      </c>
      <c r="AD45" s="44" t="s">
        <v>207</v>
      </c>
      <c r="AE45" s="44" t="s">
        <v>208</v>
      </c>
      <c r="AF45" s="44" t="s">
        <v>28</v>
      </c>
      <c r="AG45" s="44" t="s">
        <v>207</v>
      </c>
      <c r="AH45" s="44" t="s">
        <v>208</v>
      </c>
      <c r="AI45" s="44" t="s">
        <v>28</v>
      </c>
      <c r="AJ45" s="44" t="s">
        <v>207</v>
      </c>
      <c r="AK45" s="44" t="s">
        <v>208</v>
      </c>
      <c r="AL45" s="44" t="s">
        <v>28</v>
      </c>
      <c r="AM45" s="44" t="s">
        <v>207</v>
      </c>
      <c r="AN45" s="44" t="s">
        <v>208</v>
      </c>
      <c r="AO45" s="44" t="s">
        <v>28</v>
      </c>
      <c r="AP45" s="44" t="s">
        <v>207</v>
      </c>
      <c r="AQ45" s="44" t="s">
        <v>208</v>
      </c>
      <c r="AR45" s="44" t="s">
        <v>28</v>
      </c>
      <c r="AS45" s="44" t="s">
        <v>207</v>
      </c>
      <c r="AT45" s="44" t="s">
        <v>208</v>
      </c>
      <c r="AU45" s="44" t="s">
        <v>28</v>
      </c>
      <c r="AV45" s="44" t="s">
        <v>207</v>
      </c>
      <c r="AW45" s="44" t="s">
        <v>208</v>
      </c>
      <c r="AX45" s="44" t="s">
        <v>28</v>
      </c>
      <c r="AY45" s="44" t="s">
        <v>207</v>
      </c>
      <c r="AZ45" s="44" t="s">
        <v>208</v>
      </c>
      <c r="BA45" s="44" t="s">
        <v>28</v>
      </c>
      <c r="BB45" s="44" t="s">
        <v>207</v>
      </c>
      <c r="BC45" s="44" t="s">
        <v>208</v>
      </c>
      <c r="BD45" s="44" t="s">
        <v>28</v>
      </c>
      <c r="BE45" s="44" t="s">
        <v>207</v>
      </c>
      <c r="BF45" s="44" t="s">
        <v>208</v>
      </c>
      <c r="BG45" s="44" t="s">
        <v>28</v>
      </c>
      <c r="BH45" s="44" t="s">
        <v>207</v>
      </c>
      <c r="BI45" s="44" t="s">
        <v>208</v>
      </c>
      <c r="BJ45" s="44" t="s">
        <v>28</v>
      </c>
      <c r="BK45" s="44" t="s">
        <v>207</v>
      </c>
      <c r="BL45" s="44" t="s">
        <v>208</v>
      </c>
    </row>
    <row r="46" spans="1:64" ht="12.75" customHeight="1">
      <c r="A46" s="45" t="s">
        <v>26</v>
      </c>
      <c r="B46" s="45">
        <v>77.165748365677743</v>
      </c>
      <c r="C46" s="45">
        <v>77.069999999999993</v>
      </c>
      <c r="D46" s="45">
        <v>77.260000000000005</v>
      </c>
      <c r="E46" s="45">
        <v>77.348182388918943</v>
      </c>
      <c r="F46" s="45">
        <v>77.260000000000005</v>
      </c>
      <c r="G46" s="45">
        <v>77.44</v>
      </c>
      <c r="H46" s="45">
        <v>77.465322560003898</v>
      </c>
      <c r="I46" s="45">
        <v>77.37</v>
      </c>
      <c r="J46" s="45">
        <v>77.56</v>
      </c>
      <c r="K46" s="45">
        <v>77.770774379494753</v>
      </c>
      <c r="L46" s="45">
        <v>77.680000000000007</v>
      </c>
      <c r="M46" s="45">
        <v>77.86</v>
      </c>
      <c r="N46" s="45">
        <v>77.895818203660212</v>
      </c>
      <c r="O46" s="45">
        <v>77.8</v>
      </c>
      <c r="P46" s="45">
        <v>77.989999999999995</v>
      </c>
      <c r="Q46" s="45">
        <v>78.064704530121503</v>
      </c>
      <c r="R46" s="45">
        <v>77.97</v>
      </c>
      <c r="S46" s="45">
        <v>78.16</v>
      </c>
      <c r="T46" s="45">
        <v>78.18610901420044</v>
      </c>
      <c r="U46" s="45">
        <v>78.099999999999994</v>
      </c>
      <c r="V46" s="45">
        <v>78.28</v>
      </c>
      <c r="W46" s="45">
        <v>78.361708459025294</v>
      </c>
      <c r="X46" s="45">
        <v>78.27</v>
      </c>
      <c r="Y46" s="45">
        <v>78.45</v>
      </c>
      <c r="Z46" s="45">
        <v>78.577499633253979</v>
      </c>
      <c r="AA46" s="45">
        <v>78.489999999999995</v>
      </c>
      <c r="AB46" s="45">
        <v>78.67</v>
      </c>
      <c r="AC46" s="45">
        <v>78.801333609130367</v>
      </c>
      <c r="AD46" s="45">
        <v>78.710431920296529</v>
      </c>
      <c r="AE46" s="45">
        <v>78.892235297964206</v>
      </c>
      <c r="AF46" s="45">
        <v>78.841498415839794</v>
      </c>
      <c r="AG46" s="45">
        <v>78.751044640932633</v>
      </c>
      <c r="AH46" s="45">
        <v>78.931952190746955</v>
      </c>
      <c r="AI46" s="45">
        <v>78.987733198825183</v>
      </c>
      <c r="AJ46" s="45">
        <v>78.898342367967402</v>
      </c>
      <c r="AK46" s="45">
        <v>79.077124029682963</v>
      </c>
      <c r="AL46" s="45">
        <v>79.18909812570439</v>
      </c>
      <c r="AM46" s="45">
        <v>79.099743803381827</v>
      </c>
      <c r="AN46" s="45">
        <v>79.278452448026954</v>
      </c>
      <c r="AO46" s="45">
        <v>79.535780995547555</v>
      </c>
      <c r="AP46" s="45">
        <v>79.446818405291154</v>
      </c>
      <c r="AQ46" s="45">
        <v>79.624743585803955</v>
      </c>
      <c r="AR46" s="45">
        <v>79.716714091877094</v>
      </c>
      <c r="AS46" s="45">
        <v>79.6277453704907</v>
      </c>
      <c r="AT46" s="45">
        <v>79.805682813263488</v>
      </c>
      <c r="AU46" s="45">
        <v>79.892936759285931</v>
      </c>
      <c r="AV46" s="45">
        <v>79.804902555863592</v>
      </c>
      <c r="AW46" s="45">
        <v>79.98097096270827</v>
      </c>
      <c r="AX46" s="45">
        <v>80.125312377844708</v>
      </c>
      <c r="AY46" s="45">
        <v>80.037781696019323</v>
      </c>
      <c r="AZ46" s="45">
        <v>80.212843059670092</v>
      </c>
      <c r="BA46" s="45">
        <v>80.406034349239306</v>
      </c>
      <c r="BB46" s="45">
        <v>80.31915208344914</v>
      </c>
      <c r="BC46" s="45">
        <v>80.492916615029472</v>
      </c>
      <c r="BD46" s="55">
        <v>80.725187897096689</v>
      </c>
      <c r="BE46" s="55">
        <v>80.638522678000101</v>
      </c>
      <c r="BF46" s="55">
        <v>80.811853116193276</v>
      </c>
      <c r="BG46" s="55">
        <v>80.831149113552243</v>
      </c>
      <c r="BH46" s="55">
        <v>80.745660969546236</v>
      </c>
      <c r="BI46" s="55">
        <v>80.91663725755825</v>
      </c>
      <c r="BJ46" s="55">
        <v>80.96573740463667</v>
      </c>
      <c r="BK46" s="55">
        <v>80.881055062113475</v>
      </c>
      <c r="BL46" s="55">
        <v>81.050419747159864</v>
      </c>
    </row>
    <row r="47" spans="1:64" ht="24" customHeight="1">
      <c r="A47" s="46" t="s">
        <v>175</v>
      </c>
      <c r="B47" s="46">
        <v>78.072792124292931</v>
      </c>
      <c r="C47" s="46">
        <v>77.599999999999994</v>
      </c>
      <c r="D47" s="46">
        <v>78.5</v>
      </c>
      <c r="E47" s="46">
        <v>77.998150747492488</v>
      </c>
      <c r="F47" s="46">
        <v>77.5</v>
      </c>
      <c r="G47" s="46">
        <v>78.5</v>
      </c>
      <c r="H47" s="46">
        <v>77.99162144959125</v>
      </c>
      <c r="I47" s="46">
        <v>77.5</v>
      </c>
      <c r="J47" s="46">
        <v>78.400000000000006</v>
      </c>
      <c r="K47" s="46">
        <v>78.712922634081153</v>
      </c>
      <c r="L47" s="46">
        <v>78.3</v>
      </c>
      <c r="M47" s="46">
        <v>79.2</v>
      </c>
      <c r="N47" s="46">
        <v>78.942130684662942</v>
      </c>
      <c r="O47" s="46">
        <v>78.5</v>
      </c>
      <c r="P47" s="46">
        <v>79.400000000000006</v>
      </c>
      <c r="Q47" s="46">
        <v>79.310082311715675</v>
      </c>
      <c r="R47" s="46">
        <v>78.900000000000006</v>
      </c>
      <c r="S47" s="46">
        <v>79.8</v>
      </c>
      <c r="T47" s="46">
        <v>79.295748653386653</v>
      </c>
      <c r="U47" s="46">
        <v>78.900000000000006</v>
      </c>
      <c r="V47" s="46">
        <v>79.7</v>
      </c>
      <c r="W47" s="46">
        <v>79.144554783430493</v>
      </c>
      <c r="X47" s="46">
        <v>78.7</v>
      </c>
      <c r="Y47" s="46">
        <v>79.599999999999994</v>
      </c>
      <c r="Z47" s="46">
        <v>79.34143377020753</v>
      </c>
      <c r="AA47" s="46">
        <v>78.900000000000006</v>
      </c>
      <c r="AB47" s="46">
        <v>79.8</v>
      </c>
      <c r="AC47" s="46">
        <v>79.620825475083038</v>
      </c>
      <c r="AD47" s="46">
        <v>79.177118722324252</v>
      </c>
      <c r="AE47" s="46">
        <v>80.064532227841823</v>
      </c>
      <c r="AF47" s="46">
        <v>79.985349733635971</v>
      </c>
      <c r="AG47" s="46">
        <v>79.546318533670487</v>
      </c>
      <c r="AH47" s="46">
        <v>80.424380933601455</v>
      </c>
      <c r="AI47" s="46">
        <v>79.929716277602836</v>
      </c>
      <c r="AJ47" s="46">
        <v>79.485463336866644</v>
      </c>
      <c r="AK47" s="46">
        <v>80.373969218339028</v>
      </c>
      <c r="AL47" s="46">
        <v>79.937883863542794</v>
      </c>
      <c r="AM47" s="46">
        <v>79.484170062377601</v>
      </c>
      <c r="AN47" s="46">
        <v>80.391597664707987</v>
      </c>
      <c r="AO47" s="46">
        <v>80.134466295382069</v>
      </c>
      <c r="AP47" s="46">
        <v>79.670322838090854</v>
      </c>
      <c r="AQ47" s="46">
        <v>80.598609752673283</v>
      </c>
      <c r="AR47" s="46">
        <v>80.238716253695287</v>
      </c>
      <c r="AS47" s="46">
        <v>79.783235586775376</v>
      </c>
      <c r="AT47" s="46">
        <v>80.694196920615198</v>
      </c>
      <c r="AU47" s="46">
        <v>80.399221706290689</v>
      </c>
      <c r="AV47" s="46">
        <v>79.963209628305322</v>
      </c>
      <c r="AW47" s="46">
        <v>80.835233784276056</v>
      </c>
      <c r="AX47" s="46">
        <v>80.654329141291257</v>
      </c>
      <c r="AY47" s="46">
        <v>80.239142612016025</v>
      </c>
      <c r="AZ47" s="46">
        <v>81.069515670566489</v>
      </c>
      <c r="BA47" s="46">
        <v>80.898508145255477</v>
      </c>
      <c r="BB47" s="46">
        <v>80.488328685143514</v>
      </c>
      <c r="BC47" s="46">
        <v>81.308687605367439</v>
      </c>
      <c r="BD47" s="56">
        <v>81.195371349335616</v>
      </c>
      <c r="BE47" s="56">
        <v>80.769843963146073</v>
      </c>
      <c r="BF47" s="56">
        <v>81.620898735525159</v>
      </c>
      <c r="BG47" s="56">
        <v>81.187785058572288</v>
      </c>
      <c r="BH47" s="56">
        <v>80.760138852529352</v>
      </c>
      <c r="BI47" s="56">
        <v>81.615431264615225</v>
      </c>
      <c r="BJ47" s="56">
        <v>81.3590729192818</v>
      </c>
      <c r="BK47" s="56">
        <v>80.931046326431471</v>
      </c>
      <c r="BL47" s="56">
        <v>81.78709951213213</v>
      </c>
    </row>
    <row r="48" spans="1:64" ht="12.75" customHeight="1">
      <c r="A48" s="46" t="s">
        <v>176</v>
      </c>
      <c r="B48" s="46">
        <v>78.494931650282112</v>
      </c>
      <c r="C48" s="46">
        <v>78.099999999999994</v>
      </c>
      <c r="D48" s="46">
        <v>78.900000000000006</v>
      </c>
      <c r="E48" s="46">
        <v>78.648416430051199</v>
      </c>
      <c r="F48" s="46">
        <v>78.2</v>
      </c>
      <c r="G48" s="46">
        <v>79.099999999999994</v>
      </c>
      <c r="H48" s="46">
        <v>78.987614033611266</v>
      </c>
      <c r="I48" s="46">
        <v>78.599999999999994</v>
      </c>
      <c r="J48" s="46">
        <v>79.400000000000006</v>
      </c>
      <c r="K48" s="46">
        <v>79.844790239950498</v>
      </c>
      <c r="L48" s="46">
        <v>79.400000000000006</v>
      </c>
      <c r="M48" s="46">
        <v>80.3</v>
      </c>
      <c r="N48" s="46">
        <v>80.192007774033968</v>
      </c>
      <c r="O48" s="46">
        <v>79.8</v>
      </c>
      <c r="P48" s="46">
        <v>80.599999999999994</v>
      </c>
      <c r="Q48" s="46">
        <v>80.298984642170453</v>
      </c>
      <c r="R48" s="46">
        <v>79.900000000000006</v>
      </c>
      <c r="S48" s="46">
        <v>80.7</v>
      </c>
      <c r="T48" s="46">
        <v>79.987594765320253</v>
      </c>
      <c r="U48" s="46">
        <v>79.599999999999994</v>
      </c>
      <c r="V48" s="46">
        <v>80.400000000000006</v>
      </c>
      <c r="W48" s="46">
        <v>80.206494713415964</v>
      </c>
      <c r="X48" s="46">
        <v>79.8</v>
      </c>
      <c r="Y48" s="46">
        <v>80.599999999999994</v>
      </c>
      <c r="Z48" s="46">
        <v>80.381555105298034</v>
      </c>
      <c r="AA48" s="46">
        <v>79.900000000000006</v>
      </c>
      <c r="AB48" s="46">
        <v>80.8</v>
      </c>
      <c r="AC48" s="46">
        <v>80.721506664750777</v>
      </c>
      <c r="AD48" s="46">
        <v>80.28289012791744</v>
      </c>
      <c r="AE48" s="46">
        <v>81.160123201584113</v>
      </c>
      <c r="AF48" s="46">
        <v>80.74390799929354</v>
      </c>
      <c r="AG48" s="46">
        <v>80.309921295039999</v>
      </c>
      <c r="AH48" s="46">
        <v>81.177894703547082</v>
      </c>
      <c r="AI48" s="46">
        <v>80.766325770738035</v>
      </c>
      <c r="AJ48" s="46">
        <v>80.352010962070395</v>
      </c>
      <c r="AK48" s="46">
        <v>81.180640579405676</v>
      </c>
      <c r="AL48" s="46">
        <v>80.960675315628635</v>
      </c>
      <c r="AM48" s="46">
        <v>80.546041173262878</v>
      </c>
      <c r="AN48" s="46">
        <v>81.375309457994391</v>
      </c>
      <c r="AO48" s="46">
        <v>81.120244000764501</v>
      </c>
      <c r="AP48" s="46">
        <v>80.716141445900718</v>
      </c>
      <c r="AQ48" s="46">
        <v>81.524346555628284</v>
      </c>
      <c r="AR48" s="46">
        <v>81.273284147450028</v>
      </c>
      <c r="AS48" s="46">
        <v>80.866306842131365</v>
      </c>
      <c r="AT48" s="46">
        <v>81.68026145276869</v>
      </c>
      <c r="AU48" s="46">
        <v>81.149036793056638</v>
      </c>
      <c r="AV48" s="46">
        <v>80.743946822539783</v>
      </c>
      <c r="AW48" s="46">
        <v>81.554126763573493</v>
      </c>
      <c r="AX48" s="46">
        <v>81.408955669416528</v>
      </c>
      <c r="AY48" s="46">
        <v>81.009164299609338</v>
      </c>
      <c r="AZ48" s="46">
        <v>81.808747039223718</v>
      </c>
      <c r="BA48" s="46">
        <v>81.660007497659947</v>
      </c>
      <c r="BB48" s="46">
        <v>81.27276076703852</v>
      </c>
      <c r="BC48" s="46">
        <v>82.047254228281375</v>
      </c>
      <c r="BD48" s="56">
        <v>82.084917831156716</v>
      </c>
      <c r="BE48" s="56">
        <v>81.70536926090908</v>
      </c>
      <c r="BF48" s="56">
        <v>82.464466401404351</v>
      </c>
      <c r="BG48" s="56">
        <v>82.062808540849247</v>
      </c>
      <c r="BH48" s="56">
        <v>81.678165959106707</v>
      </c>
      <c r="BI48" s="56">
        <v>82.447451122591787</v>
      </c>
      <c r="BJ48" s="56">
        <v>82.186740193121352</v>
      </c>
      <c r="BK48" s="56">
        <v>81.804326234151048</v>
      </c>
      <c r="BL48" s="56">
        <v>82.569154152091656</v>
      </c>
    </row>
    <row r="49" spans="1:64" ht="12.75" customHeight="1">
      <c r="A49" s="46" t="s">
        <v>177</v>
      </c>
      <c r="B49" s="46">
        <v>77.720998868362571</v>
      </c>
      <c r="C49" s="46">
        <v>77.099999999999994</v>
      </c>
      <c r="D49" s="46">
        <v>78.3</v>
      </c>
      <c r="E49" s="46">
        <v>77.792997893261372</v>
      </c>
      <c r="F49" s="46">
        <v>77.2</v>
      </c>
      <c r="G49" s="46">
        <v>78.400000000000006</v>
      </c>
      <c r="H49" s="46">
        <v>78.09923558574377</v>
      </c>
      <c r="I49" s="46">
        <v>77.5</v>
      </c>
      <c r="J49" s="46">
        <v>78.7</v>
      </c>
      <c r="K49" s="46">
        <v>78.490576879135403</v>
      </c>
      <c r="L49" s="46">
        <v>77.900000000000006</v>
      </c>
      <c r="M49" s="46">
        <v>79.099999999999994</v>
      </c>
      <c r="N49" s="46">
        <v>78.756638213308392</v>
      </c>
      <c r="O49" s="46">
        <v>78.2</v>
      </c>
      <c r="P49" s="46">
        <v>79.3</v>
      </c>
      <c r="Q49" s="46">
        <v>79.113002721578113</v>
      </c>
      <c r="R49" s="46">
        <v>78.5</v>
      </c>
      <c r="S49" s="46">
        <v>79.7</v>
      </c>
      <c r="T49" s="46">
        <v>78.667340263743256</v>
      </c>
      <c r="U49" s="46">
        <v>78.099999999999994</v>
      </c>
      <c r="V49" s="46">
        <v>79.3</v>
      </c>
      <c r="W49" s="46">
        <v>78.676207835441062</v>
      </c>
      <c r="X49" s="46">
        <v>78.099999999999994</v>
      </c>
      <c r="Y49" s="46">
        <v>79.3</v>
      </c>
      <c r="Z49" s="46">
        <v>78.947270599386158</v>
      </c>
      <c r="AA49" s="46">
        <v>78.3</v>
      </c>
      <c r="AB49" s="46">
        <v>79.5</v>
      </c>
      <c r="AC49" s="46">
        <v>79.809382964939147</v>
      </c>
      <c r="AD49" s="46">
        <v>79.250380056987183</v>
      </c>
      <c r="AE49" s="46">
        <v>80.36838587289111</v>
      </c>
      <c r="AF49" s="46">
        <v>79.931006761326486</v>
      </c>
      <c r="AG49" s="46">
        <v>79.373958056577109</v>
      </c>
      <c r="AH49" s="46">
        <v>80.488055466075863</v>
      </c>
      <c r="AI49" s="46">
        <v>79.459396063959602</v>
      </c>
      <c r="AJ49" s="46">
        <v>78.85478052917469</v>
      </c>
      <c r="AK49" s="46">
        <v>80.064011598744514</v>
      </c>
      <c r="AL49" s="46">
        <v>79.479880737425503</v>
      </c>
      <c r="AM49" s="46">
        <v>78.845029442735409</v>
      </c>
      <c r="AN49" s="46">
        <v>80.114732032115597</v>
      </c>
      <c r="AO49" s="46">
        <v>79.876682660859402</v>
      </c>
      <c r="AP49" s="46">
        <v>79.23522669182195</v>
      </c>
      <c r="AQ49" s="46">
        <v>80.518138629896853</v>
      </c>
      <c r="AR49" s="46">
        <v>80.647748617302938</v>
      </c>
      <c r="AS49" s="46">
        <v>80.057939345326616</v>
      </c>
      <c r="AT49" s="46">
        <v>81.237557889279259</v>
      </c>
      <c r="AU49" s="46">
        <v>80.878772036228355</v>
      </c>
      <c r="AV49" s="46">
        <v>80.311603065689653</v>
      </c>
      <c r="AW49" s="46">
        <v>81.445941006767058</v>
      </c>
      <c r="AX49" s="46">
        <v>80.919932573132769</v>
      </c>
      <c r="AY49" s="46">
        <v>80.325109677803979</v>
      </c>
      <c r="AZ49" s="46">
        <v>81.514755468461559</v>
      </c>
      <c r="BA49" s="46">
        <v>80.619175499162083</v>
      </c>
      <c r="BB49" s="46">
        <v>79.993238912016238</v>
      </c>
      <c r="BC49" s="46">
        <v>81.245112086307927</v>
      </c>
      <c r="BD49" s="56">
        <v>80.924086274050012</v>
      </c>
      <c r="BE49" s="56">
        <v>80.271368362470369</v>
      </c>
      <c r="BF49" s="56">
        <v>81.576804185629655</v>
      </c>
      <c r="BG49" s="56">
        <v>81.101281075324394</v>
      </c>
      <c r="BH49" s="56">
        <v>80.463954557227424</v>
      </c>
      <c r="BI49" s="56">
        <v>81.738607593421364</v>
      </c>
      <c r="BJ49" s="56">
        <v>81.561446144304085</v>
      </c>
      <c r="BK49" s="56">
        <v>80.945029594004495</v>
      </c>
      <c r="BL49" s="56">
        <v>82.177862694603675</v>
      </c>
    </row>
    <row r="50" spans="1:64" ht="12.75" customHeight="1">
      <c r="A50" s="46" t="s">
        <v>178</v>
      </c>
      <c r="B50" s="46">
        <v>77.672416918081055</v>
      </c>
      <c r="C50" s="46">
        <v>77</v>
      </c>
      <c r="D50" s="46">
        <v>78.400000000000006</v>
      </c>
      <c r="E50" s="46">
        <v>77.95626632415204</v>
      </c>
      <c r="F50" s="46">
        <v>77.3</v>
      </c>
      <c r="G50" s="46">
        <v>78.599999999999994</v>
      </c>
      <c r="H50" s="46">
        <v>77.963462893357487</v>
      </c>
      <c r="I50" s="46">
        <v>77.3</v>
      </c>
      <c r="J50" s="46">
        <v>78.599999999999994</v>
      </c>
      <c r="K50" s="46">
        <v>78.370472290225024</v>
      </c>
      <c r="L50" s="46">
        <v>77.7</v>
      </c>
      <c r="M50" s="46">
        <v>79</v>
      </c>
      <c r="N50" s="46">
        <v>78.487668502439291</v>
      </c>
      <c r="O50" s="46">
        <v>77.8</v>
      </c>
      <c r="P50" s="46">
        <v>79.2</v>
      </c>
      <c r="Q50" s="46">
        <v>78.23805391423214</v>
      </c>
      <c r="R50" s="46">
        <v>77.5</v>
      </c>
      <c r="S50" s="46">
        <v>78.900000000000006</v>
      </c>
      <c r="T50" s="46">
        <v>78.794508221990341</v>
      </c>
      <c r="U50" s="46">
        <v>78.099999999999994</v>
      </c>
      <c r="V50" s="46">
        <v>79.5</v>
      </c>
      <c r="W50" s="46">
        <v>78.606982950937933</v>
      </c>
      <c r="X50" s="46">
        <v>77.900000000000006</v>
      </c>
      <c r="Y50" s="46">
        <v>79.3</v>
      </c>
      <c r="Z50" s="46">
        <v>79.175158034756208</v>
      </c>
      <c r="AA50" s="46">
        <v>78.5</v>
      </c>
      <c r="AB50" s="46">
        <v>79.900000000000006</v>
      </c>
      <c r="AC50" s="46">
        <v>79.006373016345862</v>
      </c>
      <c r="AD50" s="46">
        <v>78.277668537343501</v>
      </c>
      <c r="AE50" s="46">
        <v>79.735077495348222</v>
      </c>
      <c r="AF50" s="46">
        <v>79.608062951055629</v>
      </c>
      <c r="AG50" s="46">
        <v>78.929628592140318</v>
      </c>
      <c r="AH50" s="46">
        <v>80.28649730997094</v>
      </c>
      <c r="AI50" s="46">
        <v>79.946455430847607</v>
      </c>
      <c r="AJ50" s="46">
        <v>79.303368192049803</v>
      </c>
      <c r="AK50" s="46">
        <v>80.589542669645411</v>
      </c>
      <c r="AL50" s="46">
        <v>80.603232443531141</v>
      </c>
      <c r="AM50" s="46">
        <v>80.001871949572646</v>
      </c>
      <c r="AN50" s="46">
        <v>81.204592937489636</v>
      </c>
      <c r="AO50" s="46">
        <v>80.47772417004424</v>
      </c>
      <c r="AP50" s="46">
        <v>79.82487163272657</v>
      </c>
      <c r="AQ50" s="46">
        <v>81.130576707361911</v>
      </c>
      <c r="AR50" s="46">
        <v>79.985956373421985</v>
      </c>
      <c r="AS50" s="46">
        <v>79.265265185235549</v>
      </c>
      <c r="AT50" s="46">
        <v>80.70664756160842</v>
      </c>
      <c r="AU50" s="46">
        <v>79.827943154978982</v>
      </c>
      <c r="AV50" s="46">
        <v>79.092476206935686</v>
      </c>
      <c r="AW50" s="46">
        <v>80.563410103022278</v>
      </c>
      <c r="AX50" s="46">
        <v>80.358996163323496</v>
      </c>
      <c r="AY50" s="46">
        <v>79.671707066820829</v>
      </c>
      <c r="AZ50" s="46">
        <v>81.046285259826163</v>
      </c>
      <c r="BA50" s="46">
        <v>80.854311232513041</v>
      </c>
      <c r="BB50" s="46">
        <v>80.213544521552208</v>
      </c>
      <c r="BC50" s="46">
        <v>81.495077943473873</v>
      </c>
      <c r="BD50" s="56">
        <v>81.307779954306142</v>
      </c>
      <c r="BE50" s="56">
        <v>80.646223348237413</v>
      </c>
      <c r="BF50" s="56">
        <v>81.96933656037487</v>
      </c>
      <c r="BG50" s="56">
        <v>81.196892712611458</v>
      </c>
      <c r="BH50" s="56">
        <v>80.510607686747477</v>
      </c>
      <c r="BI50" s="56">
        <v>81.883177738475439</v>
      </c>
      <c r="BJ50" s="56">
        <v>81.47504585323</v>
      </c>
      <c r="BK50" s="56">
        <v>80.78208429590083</v>
      </c>
      <c r="BL50" s="56">
        <v>82.16800741055917</v>
      </c>
    </row>
    <row r="51" spans="1:64" ht="24" customHeight="1">
      <c r="A51" s="46" t="s">
        <v>27</v>
      </c>
      <c r="B51" s="46">
        <v>77.691853823255471</v>
      </c>
      <c r="C51" s="46">
        <v>76.7</v>
      </c>
      <c r="D51" s="46">
        <v>78.599999999999994</v>
      </c>
      <c r="E51" s="46">
        <v>77.494735778254665</v>
      </c>
      <c r="F51" s="46">
        <v>76.5</v>
      </c>
      <c r="G51" s="46">
        <v>78.400000000000006</v>
      </c>
      <c r="H51" s="46">
        <v>77.40279887219333</v>
      </c>
      <c r="I51" s="46">
        <v>76.400000000000006</v>
      </c>
      <c r="J51" s="46">
        <v>78.400000000000006</v>
      </c>
      <c r="K51" s="46">
        <v>77.418678431363659</v>
      </c>
      <c r="L51" s="46">
        <v>76.400000000000006</v>
      </c>
      <c r="M51" s="46">
        <v>78.400000000000006</v>
      </c>
      <c r="N51" s="46">
        <v>77.73369320818729</v>
      </c>
      <c r="O51" s="46">
        <v>76.8</v>
      </c>
      <c r="P51" s="46">
        <v>78.7</v>
      </c>
      <c r="Q51" s="46">
        <v>78.108141565186742</v>
      </c>
      <c r="R51" s="46">
        <v>77.2</v>
      </c>
      <c r="S51" s="46">
        <v>79</v>
      </c>
      <c r="T51" s="46">
        <v>78.991765337681841</v>
      </c>
      <c r="U51" s="46">
        <v>78.099999999999994</v>
      </c>
      <c r="V51" s="46">
        <v>79.8</v>
      </c>
      <c r="W51" s="46">
        <v>78.459382126367828</v>
      </c>
      <c r="X51" s="46">
        <v>77.599999999999994</v>
      </c>
      <c r="Y51" s="46">
        <v>79.400000000000006</v>
      </c>
      <c r="Z51" s="46">
        <v>78.336870141584782</v>
      </c>
      <c r="AA51" s="46">
        <v>77.400000000000006</v>
      </c>
      <c r="AB51" s="46">
        <v>79.3</v>
      </c>
      <c r="AC51" s="46">
        <v>78.159509260924168</v>
      </c>
      <c r="AD51" s="46">
        <v>77.189587369467432</v>
      </c>
      <c r="AE51" s="46">
        <v>79.129431152380903</v>
      </c>
      <c r="AF51" s="46">
        <v>78.671250216426884</v>
      </c>
      <c r="AG51" s="46">
        <v>77.69030827527655</v>
      </c>
      <c r="AH51" s="46">
        <v>79.652192157577218</v>
      </c>
      <c r="AI51" s="46">
        <v>79.275430244394855</v>
      </c>
      <c r="AJ51" s="46">
        <v>78.325041586655132</v>
      </c>
      <c r="AK51" s="46">
        <v>80.225818902134577</v>
      </c>
      <c r="AL51" s="46">
        <v>78.73338588045236</v>
      </c>
      <c r="AM51" s="46">
        <v>77.73499453341951</v>
      </c>
      <c r="AN51" s="46">
        <v>79.73177722748521</v>
      </c>
      <c r="AO51" s="46">
        <v>78.817686578111193</v>
      </c>
      <c r="AP51" s="46">
        <v>77.875950763576853</v>
      </c>
      <c r="AQ51" s="46">
        <v>79.759422392645533</v>
      </c>
      <c r="AR51" s="46">
        <v>79.50365223995172</v>
      </c>
      <c r="AS51" s="46">
        <v>78.574050885876503</v>
      </c>
      <c r="AT51" s="46">
        <v>80.433253594026937</v>
      </c>
      <c r="AU51" s="46">
        <v>80.473984107628851</v>
      </c>
      <c r="AV51" s="46">
        <v>79.620051871136397</v>
      </c>
      <c r="AW51" s="46">
        <v>81.327916344121306</v>
      </c>
      <c r="AX51" s="46">
        <v>80.978541806123459</v>
      </c>
      <c r="AY51" s="46">
        <v>80.132472155875718</v>
      </c>
      <c r="AZ51" s="46">
        <v>81.824611456371201</v>
      </c>
      <c r="BA51" s="46">
        <v>80.633480987867628</v>
      </c>
      <c r="BB51" s="46">
        <v>79.788693347668953</v>
      </c>
      <c r="BC51" s="46">
        <v>81.478268628066303</v>
      </c>
      <c r="BD51" s="56">
        <v>80.771734152886765</v>
      </c>
      <c r="BE51" s="56">
        <v>79.896566569506049</v>
      </c>
      <c r="BF51" s="56">
        <v>81.64690173626748</v>
      </c>
      <c r="BG51" s="56">
        <v>80.568780974391174</v>
      </c>
      <c r="BH51" s="56">
        <v>79.713928445005138</v>
      </c>
      <c r="BI51" s="56">
        <v>81.423633503777211</v>
      </c>
      <c r="BJ51" s="56">
        <v>79.905538835026249</v>
      </c>
      <c r="BK51" s="56">
        <v>79.053417369926208</v>
      </c>
      <c r="BL51" s="56">
        <v>80.75766030012629</v>
      </c>
    </row>
    <row r="52" spans="1:64" ht="12.75" customHeight="1">
      <c r="A52" s="46" t="s">
        <v>179</v>
      </c>
      <c r="B52" s="46">
        <v>77.150146109079699</v>
      </c>
      <c r="C52" s="46">
        <v>76.599999999999994</v>
      </c>
      <c r="D52" s="46">
        <v>77.7</v>
      </c>
      <c r="E52" s="46">
        <v>77.453834311373853</v>
      </c>
      <c r="F52" s="46">
        <v>76.900000000000006</v>
      </c>
      <c r="G52" s="46">
        <v>78</v>
      </c>
      <c r="H52" s="46">
        <v>78.141518074804864</v>
      </c>
      <c r="I52" s="46">
        <v>77.599999999999994</v>
      </c>
      <c r="J52" s="46">
        <v>78.7</v>
      </c>
      <c r="K52" s="46">
        <v>78.741080731835538</v>
      </c>
      <c r="L52" s="46">
        <v>78.2</v>
      </c>
      <c r="M52" s="46">
        <v>79.3</v>
      </c>
      <c r="N52" s="46">
        <v>79.111495818565857</v>
      </c>
      <c r="O52" s="46">
        <v>78.599999999999994</v>
      </c>
      <c r="P52" s="46">
        <v>79.599999999999994</v>
      </c>
      <c r="Q52" s="46">
        <v>79.075515126380466</v>
      </c>
      <c r="R52" s="46">
        <v>78.599999999999994</v>
      </c>
      <c r="S52" s="46">
        <v>79.599999999999994</v>
      </c>
      <c r="T52" s="46">
        <v>79.098386986434392</v>
      </c>
      <c r="U52" s="46">
        <v>78.599999999999994</v>
      </c>
      <c r="V52" s="46">
        <v>79.599999999999994</v>
      </c>
      <c r="W52" s="46">
        <v>79.205528198576076</v>
      </c>
      <c r="X52" s="46">
        <v>78.7</v>
      </c>
      <c r="Y52" s="46">
        <v>79.7</v>
      </c>
      <c r="Z52" s="46">
        <v>79.623705934603251</v>
      </c>
      <c r="AA52" s="46">
        <v>79.099999999999994</v>
      </c>
      <c r="AB52" s="46">
        <v>80.2</v>
      </c>
      <c r="AC52" s="46">
        <v>79.872584184612862</v>
      </c>
      <c r="AD52" s="46">
        <v>79.335584212940788</v>
      </c>
      <c r="AE52" s="46">
        <v>80.409584156284936</v>
      </c>
      <c r="AF52" s="46">
        <v>79.683310792446619</v>
      </c>
      <c r="AG52" s="46">
        <v>79.150502138665715</v>
      </c>
      <c r="AH52" s="46">
        <v>80.216119446227523</v>
      </c>
      <c r="AI52" s="46">
        <v>79.52932757266727</v>
      </c>
      <c r="AJ52" s="46">
        <v>79.001632975987619</v>
      </c>
      <c r="AK52" s="46">
        <v>80.057022169346922</v>
      </c>
      <c r="AL52" s="46">
        <v>79.795621782880502</v>
      </c>
      <c r="AM52" s="46">
        <v>79.296172615951718</v>
      </c>
      <c r="AN52" s="46">
        <v>80.295070949809286</v>
      </c>
      <c r="AO52" s="46">
        <v>80.32240147464411</v>
      </c>
      <c r="AP52" s="46">
        <v>79.849872905901378</v>
      </c>
      <c r="AQ52" s="46">
        <v>80.794930043386842</v>
      </c>
      <c r="AR52" s="46">
        <v>80.261403150028826</v>
      </c>
      <c r="AS52" s="46">
        <v>79.776840859501604</v>
      </c>
      <c r="AT52" s="46">
        <v>80.745965440556049</v>
      </c>
      <c r="AU52" s="46">
        <v>80.547461680762083</v>
      </c>
      <c r="AV52" s="46">
        <v>80.047554556188629</v>
      </c>
      <c r="AW52" s="46">
        <v>81.047368805335537</v>
      </c>
      <c r="AX52" s="46">
        <v>80.649399970973846</v>
      </c>
      <c r="AY52" s="46">
        <v>80.128856644717331</v>
      </c>
      <c r="AZ52" s="46">
        <v>81.169943297230361</v>
      </c>
      <c r="BA52" s="46">
        <v>81.481473149620555</v>
      </c>
      <c r="BB52" s="46">
        <v>80.977172374819844</v>
      </c>
      <c r="BC52" s="46">
        <v>81.985773924421267</v>
      </c>
      <c r="BD52" s="56">
        <v>81.610679488994549</v>
      </c>
      <c r="BE52" s="56">
        <v>81.117248461445072</v>
      </c>
      <c r="BF52" s="56">
        <v>82.104110516544026</v>
      </c>
      <c r="BG52" s="56">
        <v>81.90684920973878</v>
      </c>
      <c r="BH52" s="56">
        <v>81.441566664360735</v>
      </c>
      <c r="BI52" s="56">
        <v>82.372131755116826</v>
      </c>
      <c r="BJ52" s="56">
        <v>81.538727591369309</v>
      </c>
      <c r="BK52" s="56">
        <v>81.054839785329293</v>
      </c>
      <c r="BL52" s="56">
        <v>82.022615397409325</v>
      </c>
    </row>
    <row r="53" spans="1:64" ht="12.75" customHeight="1">
      <c r="A53" s="46" t="s">
        <v>180</v>
      </c>
      <c r="B53" s="46">
        <v>76.806278054991083</v>
      </c>
      <c r="C53" s="46">
        <v>76.2</v>
      </c>
      <c r="D53" s="46">
        <v>77.400000000000006</v>
      </c>
      <c r="E53" s="46">
        <v>77.171773751565013</v>
      </c>
      <c r="F53" s="46">
        <v>76.599999999999994</v>
      </c>
      <c r="G53" s="46">
        <v>77.7</v>
      </c>
      <c r="H53" s="46">
        <v>77.563535797368374</v>
      </c>
      <c r="I53" s="46">
        <v>77</v>
      </c>
      <c r="J53" s="46">
        <v>78.099999999999994</v>
      </c>
      <c r="K53" s="46">
        <v>77.77018853478053</v>
      </c>
      <c r="L53" s="46">
        <v>77.2</v>
      </c>
      <c r="M53" s="46">
        <v>78.3</v>
      </c>
      <c r="N53" s="46">
        <v>77.445540914792034</v>
      </c>
      <c r="O53" s="46">
        <v>76.900000000000006</v>
      </c>
      <c r="P53" s="46">
        <v>78</v>
      </c>
      <c r="Q53" s="46">
        <v>77.207576592451346</v>
      </c>
      <c r="R53" s="46">
        <v>76.599999999999994</v>
      </c>
      <c r="S53" s="46">
        <v>77.8</v>
      </c>
      <c r="T53" s="46">
        <v>77.722870291745394</v>
      </c>
      <c r="U53" s="46">
        <v>77.2</v>
      </c>
      <c r="V53" s="46">
        <v>78.3</v>
      </c>
      <c r="W53" s="46">
        <v>77.900580331600764</v>
      </c>
      <c r="X53" s="46">
        <v>77.400000000000006</v>
      </c>
      <c r="Y53" s="46">
        <v>78.400000000000006</v>
      </c>
      <c r="Z53" s="46">
        <v>77.977337649712481</v>
      </c>
      <c r="AA53" s="46">
        <v>77.400000000000006</v>
      </c>
      <c r="AB53" s="46">
        <v>78.5</v>
      </c>
      <c r="AC53" s="46">
        <v>77.923205414112047</v>
      </c>
      <c r="AD53" s="46">
        <v>77.346464979569546</v>
      </c>
      <c r="AE53" s="46">
        <v>78.499945848654548</v>
      </c>
      <c r="AF53" s="46">
        <v>77.725370344544274</v>
      </c>
      <c r="AG53" s="46">
        <v>77.138517328919932</v>
      </c>
      <c r="AH53" s="46">
        <v>78.312223360168616</v>
      </c>
      <c r="AI53" s="46">
        <v>78.335107708237317</v>
      </c>
      <c r="AJ53" s="46">
        <v>77.784888873126931</v>
      </c>
      <c r="AK53" s="46">
        <v>78.885326543347702</v>
      </c>
      <c r="AL53" s="46">
        <v>78.282667090928257</v>
      </c>
      <c r="AM53" s="46">
        <v>77.727945864435156</v>
      </c>
      <c r="AN53" s="46">
        <v>78.837388317421357</v>
      </c>
      <c r="AO53" s="46">
        <v>79.06583618025897</v>
      </c>
      <c r="AP53" s="46">
        <v>78.514779116567311</v>
      </c>
      <c r="AQ53" s="46">
        <v>79.616893243950628</v>
      </c>
      <c r="AR53" s="46">
        <v>79.24335976001386</v>
      </c>
      <c r="AS53" s="46">
        <v>78.66540290613726</v>
      </c>
      <c r="AT53" s="46">
        <v>79.82131661389046</v>
      </c>
      <c r="AU53" s="46">
        <v>79.546566145711353</v>
      </c>
      <c r="AV53" s="46">
        <v>78.988688362819985</v>
      </c>
      <c r="AW53" s="46">
        <v>80.10444392860272</v>
      </c>
      <c r="AX53" s="46">
        <v>79.185093193332321</v>
      </c>
      <c r="AY53" s="46">
        <v>78.610601953409287</v>
      </c>
      <c r="AZ53" s="46">
        <v>79.759584433255355</v>
      </c>
      <c r="BA53" s="46">
        <v>78.975780389709129</v>
      </c>
      <c r="BB53" s="46">
        <v>78.408540144436614</v>
      </c>
      <c r="BC53" s="46">
        <v>79.543020634981644</v>
      </c>
      <c r="BD53" s="56">
        <v>79.087079590649822</v>
      </c>
      <c r="BE53" s="56">
        <v>78.500918841045788</v>
      </c>
      <c r="BF53" s="56">
        <v>79.673240340253855</v>
      </c>
      <c r="BG53" s="56">
        <v>79.288387649874807</v>
      </c>
      <c r="BH53" s="56">
        <v>78.727092426957341</v>
      </c>
      <c r="BI53" s="56">
        <v>79.849682872792272</v>
      </c>
      <c r="BJ53" s="56">
        <v>79.734671056216115</v>
      </c>
      <c r="BK53" s="56">
        <v>79.182115495975964</v>
      </c>
      <c r="BL53" s="56">
        <v>80.287226616456266</v>
      </c>
    </row>
    <row r="54" spans="1:64" ht="12.75" customHeight="1">
      <c r="A54" s="46" t="s">
        <v>181</v>
      </c>
      <c r="B54" s="46">
        <v>76.749842929811308</v>
      </c>
      <c r="C54" s="46">
        <v>76.2</v>
      </c>
      <c r="D54" s="46">
        <v>77.3</v>
      </c>
      <c r="E54" s="46">
        <v>76.964709449839717</v>
      </c>
      <c r="F54" s="46">
        <v>76.400000000000006</v>
      </c>
      <c r="G54" s="46">
        <v>77.5</v>
      </c>
      <c r="H54" s="46">
        <v>77.268570354566222</v>
      </c>
      <c r="I54" s="46">
        <v>76.7</v>
      </c>
      <c r="J54" s="46">
        <v>77.8</v>
      </c>
      <c r="K54" s="46">
        <v>77.505158310226804</v>
      </c>
      <c r="L54" s="46">
        <v>77</v>
      </c>
      <c r="M54" s="46">
        <v>78.099999999999994</v>
      </c>
      <c r="N54" s="46">
        <v>77.388490057763732</v>
      </c>
      <c r="O54" s="46">
        <v>76.8</v>
      </c>
      <c r="P54" s="46">
        <v>77.900000000000006</v>
      </c>
      <c r="Q54" s="46">
        <v>77.320279116772085</v>
      </c>
      <c r="R54" s="46">
        <v>76.8</v>
      </c>
      <c r="S54" s="46">
        <v>77.900000000000006</v>
      </c>
      <c r="T54" s="46">
        <v>76.803027129638039</v>
      </c>
      <c r="U54" s="46">
        <v>76.2</v>
      </c>
      <c r="V54" s="46">
        <v>77.400000000000006</v>
      </c>
      <c r="W54" s="46">
        <v>76.879011721704941</v>
      </c>
      <c r="X54" s="46">
        <v>76.3</v>
      </c>
      <c r="Y54" s="46">
        <v>77.5</v>
      </c>
      <c r="Z54" s="46">
        <v>76.666253078119013</v>
      </c>
      <c r="AA54" s="46">
        <v>76.099999999999994</v>
      </c>
      <c r="AB54" s="46">
        <v>77.3</v>
      </c>
      <c r="AC54" s="46">
        <v>77.517093198583538</v>
      </c>
      <c r="AD54" s="46">
        <v>76.928032097069675</v>
      </c>
      <c r="AE54" s="46">
        <v>78.106154300097401</v>
      </c>
      <c r="AF54" s="46">
        <v>77.9327641796515</v>
      </c>
      <c r="AG54" s="46">
        <v>77.386291308565347</v>
      </c>
      <c r="AH54" s="46">
        <v>78.479237050737652</v>
      </c>
      <c r="AI54" s="46">
        <v>78.395222496154389</v>
      </c>
      <c r="AJ54" s="46">
        <v>77.876044068582942</v>
      </c>
      <c r="AK54" s="46">
        <v>78.914400923725836</v>
      </c>
      <c r="AL54" s="46">
        <v>77.934702933680342</v>
      </c>
      <c r="AM54" s="46">
        <v>77.376487468532943</v>
      </c>
      <c r="AN54" s="46">
        <v>78.49291839882774</v>
      </c>
      <c r="AO54" s="46">
        <v>78.149715900584297</v>
      </c>
      <c r="AP54" s="46">
        <v>77.556602745451556</v>
      </c>
      <c r="AQ54" s="46">
        <v>78.742829055717039</v>
      </c>
      <c r="AR54" s="46">
        <v>77.883642997881154</v>
      </c>
      <c r="AS54" s="46">
        <v>77.257534037525389</v>
      </c>
      <c r="AT54" s="46">
        <v>78.509751958236919</v>
      </c>
      <c r="AU54" s="46">
        <v>78.425051599048828</v>
      </c>
      <c r="AV54" s="46">
        <v>77.812083993027116</v>
      </c>
      <c r="AW54" s="46">
        <v>79.03801920507054</v>
      </c>
      <c r="AX54" s="46">
        <v>78.709091840777944</v>
      </c>
      <c r="AY54" s="46">
        <v>78.096320457991268</v>
      </c>
      <c r="AZ54" s="46">
        <v>79.32186322356462</v>
      </c>
      <c r="BA54" s="46">
        <v>79.499503927252931</v>
      </c>
      <c r="BB54" s="46">
        <v>78.919149927777369</v>
      </c>
      <c r="BC54" s="46">
        <v>80.079857926728494</v>
      </c>
      <c r="BD54" s="56">
        <v>79.912496871712435</v>
      </c>
      <c r="BE54" s="56">
        <v>79.326961809353605</v>
      </c>
      <c r="BF54" s="56">
        <v>80.498031934071264</v>
      </c>
      <c r="BG54" s="56">
        <v>80.243519385215819</v>
      </c>
      <c r="BH54" s="56">
        <v>79.673667308981265</v>
      </c>
      <c r="BI54" s="56">
        <v>80.813371461450373</v>
      </c>
      <c r="BJ54" s="56">
        <v>79.700278634302961</v>
      </c>
      <c r="BK54" s="56">
        <v>79.106230641952138</v>
      </c>
      <c r="BL54" s="56">
        <v>80.294326626653785</v>
      </c>
    </row>
    <row r="55" spans="1:64" ht="24" customHeight="1">
      <c r="A55" s="46" t="s">
        <v>182</v>
      </c>
      <c r="B55" s="46">
        <v>78.842837558636617</v>
      </c>
      <c r="C55" s="46">
        <v>78.3</v>
      </c>
      <c r="D55" s="46">
        <v>79.400000000000006</v>
      </c>
      <c r="E55" s="46">
        <v>78.685889111759948</v>
      </c>
      <c r="F55" s="46">
        <v>78.099999999999994</v>
      </c>
      <c r="G55" s="46">
        <v>79.3</v>
      </c>
      <c r="H55" s="46">
        <v>78.783904398599546</v>
      </c>
      <c r="I55" s="46">
        <v>78.2</v>
      </c>
      <c r="J55" s="46">
        <v>79.400000000000006</v>
      </c>
      <c r="K55" s="46">
        <v>78.979316013200474</v>
      </c>
      <c r="L55" s="46">
        <v>78.3</v>
      </c>
      <c r="M55" s="46">
        <v>79.599999999999994</v>
      </c>
      <c r="N55" s="46">
        <v>79.119860989589625</v>
      </c>
      <c r="O55" s="46">
        <v>78.5</v>
      </c>
      <c r="P55" s="46">
        <v>79.8</v>
      </c>
      <c r="Q55" s="46">
        <v>79.485109580511931</v>
      </c>
      <c r="R55" s="46">
        <v>78.8</v>
      </c>
      <c r="S55" s="46">
        <v>80.099999999999994</v>
      </c>
      <c r="T55" s="46">
        <v>79.501562416306598</v>
      </c>
      <c r="U55" s="46">
        <v>78.900000000000006</v>
      </c>
      <c r="V55" s="46">
        <v>80.099999999999994</v>
      </c>
      <c r="W55" s="46">
        <v>80.073986395850369</v>
      </c>
      <c r="X55" s="46">
        <v>79.400000000000006</v>
      </c>
      <c r="Y55" s="46">
        <v>80.7</v>
      </c>
      <c r="Z55" s="46">
        <v>80.306314388666223</v>
      </c>
      <c r="AA55" s="46">
        <v>79.7</v>
      </c>
      <c r="AB55" s="46">
        <v>80.900000000000006</v>
      </c>
      <c r="AC55" s="46">
        <v>80.522667840031673</v>
      </c>
      <c r="AD55" s="46">
        <v>79.90805989893768</v>
      </c>
      <c r="AE55" s="46">
        <v>81.137275781125666</v>
      </c>
      <c r="AF55" s="46">
        <v>80.444759469235834</v>
      </c>
      <c r="AG55" s="46">
        <v>79.836347468171695</v>
      </c>
      <c r="AH55" s="46">
        <v>81.053171470299972</v>
      </c>
      <c r="AI55" s="46">
        <v>80.356955351221288</v>
      </c>
      <c r="AJ55" s="46">
        <v>79.69360025602866</v>
      </c>
      <c r="AK55" s="46">
        <v>81.020310446413916</v>
      </c>
      <c r="AL55" s="46">
        <v>81.053615721474799</v>
      </c>
      <c r="AM55" s="46">
        <v>80.392340800781213</v>
      </c>
      <c r="AN55" s="46">
        <v>81.714890642168385</v>
      </c>
      <c r="AO55" s="46">
        <v>81.556688937352092</v>
      </c>
      <c r="AP55" s="46">
        <v>80.912025772269217</v>
      </c>
      <c r="AQ55" s="46">
        <v>82.201352102434967</v>
      </c>
      <c r="AR55" s="46">
        <v>82.357340193672798</v>
      </c>
      <c r="AS55" s="46">
        <v>81.794255113230207</v>
      </c>
      <c r="AT55" s="46">
        <v>82.920425274115388</v>
      </c>
      <c r="AU55" s="46">
        <v>82.415999429530544</v>
      </c>
      <c r="AV55" s="46">
        <v>81.855997269423383</v>
      </c>
      <c r="AW55" s="46">
        <v>82.976001589637704</v>
      </c>
      <c r="AX55" s="46">
        <v>82.903921338667956</v>
      </c>
      <c r="AY55" s="46">
        <v>82.330683551352706</v>
      </c>
      <c r="AZ55" s="46">
        <v>83.477159125983206</v>
      </c>
      <c r="BA55" s="46">
        <v>82.493894853711524</v>
      </c>
      <c r="BB55" s="46">
        <v>81.842024202263232</v>
      </c>
      <c r="BC55" s="46">
        <v>83.145765505159815</v>
      </c>
      <c r="BD55" s="56">
        <v>83.144839704664008</v>
      </c>
      <c r="BE55" s="56">
        <v>82.520117590456934</v>
      </c>
      <c r="BF55" s="56">
        <v>83.769561818871082</v>
      </c>
      <c r="BG55" s="56">
        <v>83.446709333436701</v>
      </c>
      <c r="BH55" s="56">
        <v>82.836825727571735</v>
      </c>
      <c r="BI55" s="56">
        <v>84.056592939301666</v>
      </c>
      <c r="BJ55" s="56">
        <v>83.850791984330385</v>
      </c>
      <c r="BK55" s="56">
        <v>83.304318361813884</v>
      </c>
      <c r="BL55" s="56">
        <v>84.397265606846886</v>
      </c>
    </row>
    <row r="56" spans="1:64" ht="12.75" customHeight="1">
      <c r="A56" s="46" t="s">
        <v>183</v>
      </c>
      <c r="B56" s="46">
        <v>78.873895897973043</v>
      </c>
      <c r="C56" s="46">
        <v>78.2</v>
      </c>
      <c r="D56" s="46">
        <v>79.5</v>
      </c>
      <c r="E56" s="46">
        <v>78.784038730233121</v>
      </c>
      <c r="F56" s="46">
        <v>78.099999999999994</v>
      </c>
      <c r="G56" s="46">
        <v>79.400000000000006</v>
      </c>
      <c r="H56" s="46">
        <v>78.642925029747346</v>
      </c>
      <c r="I56" s="46">
        <v>78</v>
      </c>
      <c r="J56" s="46">
        <v>79.3</v>
      </c>
      <c r="K56" s="46">
        <v>78.626079758531702</v>
      </c>
      <c r="L56" s="46">
        <v>78</v>
      </c>
      <c r="M56" s="46">
        <v>79.3</v>
      </c>
      <c r="N56" s="46">
        <v>78.712459658220027</v>
      </c>
      <c r="O56" s="46">
        <v>78.099999999999994</v>
      </c>
      <c r="P56" s="46">
        <v>79.400000000000006</v>
      </c>
      <c r="Q56" s="46">
        <v>78.988506115058172</v>
      </c>
      <c r="R56" s="46">
        <v>78.400000000000006</v>
      </c>
      <c r="S56" s="46">
        <v>79.599999999999994</v>
      </c>
      <c r="T56" s="46">
        <v>79.449031641039937</v>
      </c>
      <c r="U56" s="46">
        <v>78.8</v>
      </c>
      <c r="V56" s="46">
        <v>80.099999999999994</v>
      </c>
      <c r="W56" s="46">
        <v>79.446256824962163</v>
      </c>
      <c r="X56" s="46">
        <v>78.8</v>
      </c>
      <c r="Y56" s="46">
        <v>80.099999999999994</v>
      </c>
      <c r="Z56" s="46">
        <v>79.796578430863391</v>
      </c>
      <c r="AA56" s="46">
        <v>79.2</v>
      </c>
      <c r="AB56" s="46">
        <v>80.400000000000006</v>
      </c>
      <c r="AC56" s="46">
        <v>79.915707916382303</v>
      </c>
      <c r="AD56" s="46">
        <v>79.305212280158514</v>
      </c>
      <c r="AE56" s="46">
        <v>80.526203552606091</v>
      </c>
      <c r="AF56" s="46">
        <v>80.09154637287827</v>
      </c>
      <c r="AG56" s="46">
        <v>79.4883487153228</v>
      </c>
      <c r="AH56" s="46">
        <v>80.694744030433739</v>
      </c>
      <c r="AI56" s="46">
        <v>80.060019206484739</v>
      </c>
      <c r="AJ56" s="46">
        <v>79.44266379450319</v>
      </c>
      <c r="AK56" s="46">
        <v>80.677374618466288</v>
      </c>
      <c r="AL56" s="46">
        <v>80.083523094898652</v>
      </c>
      <c r="AM56" s="46">
        <v>79.432619030182806</v>
      </c>
      <c r="AN56" s="46">
        <v>80.734427159614498</v>
      </c>
      <c r="AO56" s="46">
        <v>80.734358160288011</v>
      </c>
      <c r="AP56" s="46">
        <v>80.082556319939314</v>
      </c>
      <c r="AQ56" s="46">
        <v>81.386160000636707</v>
      </c>
      <c r="AR56" s="46">
        <v>81.027677009740472</v>
      </c>
      <c r="AS56" s="46">
        <v>80.384100461637203</v>
      </c>
      <c r="AT56" s="46">
        <v>81.671253557843741</v>
      </c>
      <c r="AU56" s="46">
        <v>81.302459041032293</v>
      </c>
      <c r="AV56" s="46">
        <v>80.689458059324139</v>
      </c>
      <c r="AW56" s="46">
        <v>81.915460022740447</v>
      </c>
      <c r="AX56" s="46">
        <v>81.217512009762942</v>
      </c>
      <c r="AY56" s="46">
        <v>80.600192969985741</v>
      </c>
      <c r="AZ56" s="46">
        <v>81.834831049540142</v>
      </c>
      <c r="BA56" s="46">
        <v>81.173236949322444</v>
      </c>
      <c r="BB56" s="46">
        <v>80.55396750877506</v>
      </c>
      <c r="BC56" s="46">
        <v>81.792506389869828</v>
      </c>
      <c r="BD56" s="56">
        <v>81.293931680469882</v>
      </c>
      <c r="BE56" s="56">
        <v>80.662838869331736</v>
      </c>
      <c r="BF56" s="56">
        <v>81.925024491608028</v>
      </c>
      <c r="BG56" s="56">
        <v>81.501594140959369</v>
      </c>
      <c r="BH56" s="56">
        <v>80.888789198466895</v>
      </c>
      <c r="BI56" s="56">
        <v>82.114399083451843</v>
      </c>
      <c r="BJ56" s="56">
        <v>81.633868640526387</v>
      </c>
      <c r="BK56" s="56">
        <v>81.010538189032772</v>
      </c>
      <c r="BL56" s="56">
        <v>82.257199092020002</v>
      </c>
    </row>
    <row r="57" spans="1:64" ht="12.75" customHeight="1">
      <c r="A57" s="46" t="s">
        <v>184</v>
      </c>
      <c r="B57" s="46">
        <v>79.292374299277682</v>
      </c>
      <c r="C57" s="46">
        <v>78.599999999999994</v>
      </c>
      <c r="D57" s="46">
        <v>80</v>
      </c>
      <c r="E57" s="46">
        <v>79.563455998863475</v>
      </c>
      <c r="F57" s="46">
        <v>78.900000000000006</v>
      </c>
      <c r="G57" s="46">
        <v>80.2</v>
      </c>
      <c r="H57" s="46">
        <v>79.470148103858378</v>
      </c>
      <c r="I57" s="46">
        <v>78.8</v>
      </c>
      <c r="J57" s="46">
        <v>80.099999999999994</v>
      </c>
      <c r="K57" s="46">
        <v>79.551007935242254</v>
      </c>
      <c r="L57" s="46">
        <v>78.900000000000006</v>
      </c>
      <c r="M57" s="46">
        <v>80.2</v>
      </c>
      <c r="N57" s="46">
        <v>79.722435086332283</v>
      </c>
      <c r="O57" s="46">
        <v>79.099999999999994</v>
      </c>
      <c r="P57" s="46">
        <v>80.400000000000006</v>
      </c>
      <c r="Q57" s="46">
        <v>80.245615543037943</v>
      </c>
      <c r="R57" s="46">
        <v>79.599999999999994</v>
      </c>
      <c r="S57" s="46">
        <v>80.900000000000006</v>
      </c>
      <c r="T57" s="46">
        <v>80.728932526412265</v>
      </c>
      <c r="U57" s="46">
        <v>80.099999999999994</v>
      </c>
      <c r="V57" s="46">
        <v>81.3</v>
      </c>
      <c r="W57" s="46">
        <v>80.743029430164498</v>
      </c>
      <c r="X57" s="46">
        <v>80.099999999999994</v>
      </c>
      <c r="Y57" s="46">
        <v>81.400000000000006</v>
      </c>
      <c r="Z57" s="46">
        <v>81.14438275032478</v>
      </c>
      <c r="AA57" s="46">
        <v>80.5</v>
      </c>
      <c r="AB57" s="46">
        <v>81.8</v>
      </c>
      <c r="AC57" s="46">
        <v>81.313292419378314</v>
      </c>
      <c r="AD57" s="46">
        <v>80.650303270113525</v>
      </c>
      <c r="AE57" s="46">
        <v>81.976281568643103</v>
      </c>
      <c r="AF57" s="46">
        <v>81.070981077512613</v>
      </c>
      <c r="AG57" s="46">
        <v>80.398049745616618</v>
      </c>
      <c r="AH57" s="46">
        <v>81.743912409408608</v>
      </c>
      <c r="AI57" s="46">
        <v>80.547458428533034</v>
      </c>
      <c r="AJ57" s="46">
        <v>79.857293151191826</v>
      </c>
      <c r="AK57" s="46">
        <v>81.237623705874242</v>
      </c>
      <c r="AL57" s="46">
        <v>81.043564287144108</v>
      </c>
      <c r="AM57" s="46">
        <v>80.371918372231875</v>
      </c>
      <c r="AN57" s="46">
        <v>81.71521020205634</v>
      </c>
      <c r="AO57" s="46">
        <v>81.907148671937904</v>
      </c>
      <c r="AP57" s="46">
        <v>81.26105727841454</v>
      </c>
      <c r="AQ57" s="46">
        <v>82.553240065461267</v>
      </c>
      <c r="AR57" s="46">
        <v>82.504927523910155</v>
      </c>
      <c r="AS57" s="46">
        <v>81.856692513154925</v>
      </c>
      <c r="AT57" s="46">
        <v>83.153162534665384</v>
      </c>
      <c r="AU57" s="46">
        <v>82.014569005539656</v>
      </c>
      <c r="AV57" s="46">
        <v>81.344745978145809</v>
      </c>
      <c r="AW57" s="46">
        <v>82.684392032933502</v>
      </c>
      <c r="AX57" s="46">
        <v>82.06552788751803</v>
      </c>
      <c r="AY57" s="46">
        <v>81.364899392134603</v>
      </c>
      <c r="AZ57" s="46">
        <v>82.766156382901457</v>
      </c>
      <c r="BA57" s="46">
        <v>82.365773779537875</v>
      </c>
      <c r="BB57" s="46">
        <v>81.705419323411846</v>
      </c>
      <c r="BC57" s="46">
        <v>83.026128235663904</v>
      </c>
      <c r="BD57" s="56">
        <v>83.111209449819214</v>
      </c>
      <c r="BE57" s="56">
        <v>82.474475250427048</v>
      </c>
      <c r="BF57" s="56">
        <v>83.747943649211379</v>
      </c>
      <c r="BG57" s="56">
        <v>82.901923428635016</v>
      </c>
      <c r="BH57" s="56">
        <v>82.273614397715235</v>
      </c>
      <c r="BI57" s="56">
        <v>83.530232459554796</v>
      </c>
      <c r="BJ57" s="56">
        <v>82.975095486837759</v>
      </c>
      <c r="BK57" s="56">
        <v>82.345453754485121</v>
      </c>
      <c r="BL57" s="56">
        <v>83.604737219190397</v>
      </c>
    </row>
    <row r="58" spans="1:64" ht="12.75" customHeight="1">
      <c r="A58" s="46" t="s">
        <v>185</v>
      </c>
      <c r="B58" s="46">
        <v>77.907995188730439</v>
      </c>
      <c r="C58" s="46">
        <v>77.599999999999994</v>
      </c>
      <c r="D58" s="46">
        <v>78.2</v>
      </c>
      <c r="E58" s="46">
        <v>78.056656216998149</v>
      </c>
      <c r="F58" s="46">
        <v>77.7</v>
      </c>
      <c r="G58" s="46">
        <v>78.400000000000006</v>
      </c>
      <c r="H58" s="46">
        <v>78.399194817496976</v>
      </c>
      <c r="I58" s="46">
        <v>78.099999999999994</v>
      </c>
      <c r="J58" s="46">
        <v>78.7</v>
      </c>
      <c r="K58" s="46">
        <v>78.4810203611476</v>
      </c>
      <c r="L58" s="46">
        <v>78.2</v>
      </c>
      <c r="M58" s="46">
        <v>78.8</v>
      </c>
      <c r="N58" s="46">
        <v>78.729534268043679</v>
      </c>
      <c r="O58" s="46">
        <v>78.400000000000006</v>
      </c>
      <c r="P58" s="46">
        <v>79</v>
      </c>
      <c r="Q58" s="46">
        <v>78.707132523071351</v>
      </c>
      <c r="R58" s="46">
        <v>78.400000000000006</v>
      </c>
      <c r="S58" s="46">
        <v>79</v>
      </c>
      <c r="T58" s="46">
        <v>78.924739841227719</v>
      </c>
      <c r="U58" s="46">
        <v>78.599999999999994</v>
      </c>
      <c r="V58" s="46">
        <v>79.2</v>
      </c>
      <c r="W58" s="46">
        <v>78.975943120054794</v>
      </c>
      <c r="X58" s="46">
        <v>78.7</v>
      </c>
      <c r="Y58" s="46">
        <v>79.3</v>
      </c>
      <c r="Z58" s="46">
        <v>79.303045041817867</v>
      </c>
      <c r="AA58" s="46">
        <v>79</v>
      </c>
      <c r="AB58" s="46">
        <v>79.599999999999994</v>
      </c>
      <c r="AC58" s="46">
        <v>79.670726322264343</v>
      </c>
      <c r="AD58" s="46">
        <v>79.348912573604153</v>
      </c>
      <c r="AE58" s="46">
        <v>79.992540070924534</v>
      </c>
      <c r="AF58" s="46">
        <v>80.077534762110446</v>
      </c>
      <c r="AG58" s="46">
        <v>79.761147168220518</v>
      </c>
      <c r="AH58" s="46">
        <v>80.393922356000374</v>
      </c>
      <c r="AI58" s="46">
        <v>80.313378133143217</v>
      </c>
      <c r="AJ58" s="46">
        <v>80.000423867462345</v>
      </c>
      <c r="AK58" s="46">
        <v>80.62633239882409</v>
      </c>
      <c r="AL58" s="46">
        <v>80.466441917481873</v>
      </c>
      <c r="AM58" s="46">
        <v>80.154242173185608</v>
      </c>
      <c r="AN58" s="46">
        <v>80.778641661778138</v>
      </c>
      <c r="AO58" s="46">
        <v>80.769624365787536</v>
      </c>
      <c r="AP58" s="46">
        <v>80.459142897534946</v>
      </c>
      <c r="AQ58" s="46">
        <v>81.080105834040126</v>
      </c>
      <c r="AR58" s="46">
        <v>80.852257912957413</v>
      </c>
      <c r="AS58" s="46">
        <v>80.541109319650545</v>
      </c>
      <c r="AT58" s="46">
        <v>81.16340650626428</v>
      </c>
      <c r="AU58" s="46">
        <v>81.1729294816097</v>
      </c>
      <c r="AV58" s="46">
        <v>80.866085345313522</v>
      </c>
      <c r="AW58" s="46">
        <v>81.479773617905877</v>
      </c>
      <c r="AX58" s="46">
        <v>81.232831040725245</v>
      </c>
      <c r="AY58" s="46">
        <v>80.927565950440183</v>
      </c>
      <c r="AZ58" s="46">
        <v>81.538096131010306</v>
      </c>
      <c r="BA58" s="46">
        <v>81.548442996938121</v>
      </c>
      <c r="BB58" s="46">
        <v>81.245599252522382</v>
      </c>
      <c r="BC58" s="46">
        <v>81.85128674135386</v>
      </c>
      <c r="BD58" s="56">
        <v>81.691045414980806</v>
      </c>
      <c r="BE58" s="56">
        <v>81.392330747242099</v>
      </c>
      <c r="BF58" s="56">
        <v>81.989760082719513</v>
      </c>
      <c r="BG58" s="56">
        <v>81.872739342355388</v>
      </c>
      <c r="BH58" s="56">
        <v>81.582922862884047</v>
      </c>
      <c r="BI58" s="56">
        <v>82.162555821826729</v>
      </c>
      <c r="BJ58" s="56">
        <v>81.946152864090408</v>
      </c>
      <c r="BK58" s="56">
        <v>81.661861209855928</v>
      </c>
      <c r="BL58" s="56">
        <v>82.230444518324887</v>
      </c>
    </row>
    <row r="59" spans="1:64" ht="24" customHeight="1">
      <c r="A59" s="46" t="s">
        <v>186</v>
      </c>
      <c r="B59" s="46">
        <v>78.788080037334666</v>
      </c>
      <c r="C59" s="46">
        <v>77.599999999999994</v>
      </c>
      <c r="D59" s="46">
        <v>80</v>
      </c>
      <c r="E59" s="46">
        <v>78.487770350878336</v>
      </c>
      <c r="F59" s="46">
        <v>77.3</v>
      </c>
      <c r="G59" s="46">
        <v>79.7</v>
      </c>
      <c r="H59" s="46">
        <v>78.206538294058333</v>
      </c>
      <c r="I59" s="46">
        <v>77</v>
      </c>
      <c r="J59" s="46">
        <v>79.400000000000006</v>
      </c>
      <c r="K59" s="46">
        <v>78.681230852739375</v>
      </c>
      <c r="L59" s="46">
        <v>77.5</v>
      </c>
      <c r="M59" s="46">
        <v>79.900000000000006</v>
      </c>
      <c r="N59" s="46">
        <v>78.66632102843127</v>
      </c>
      <c r="O59" s="46">
        <v>77.400000000000006</v>
      </c>
      <c r="P59" s="46">
        <v>79.900000000000006</v>
      </c>
      <c r="Q59" s="46">
        <v>78.860816576626405</v>
      </c>
      <c r="R59" s="46">
        <v>77.599999999999994</v>
      </c>
      <c r="S59" s="46">
        <v>80.099999999999994</v>
      </c>
      <c r="T59" s="46">
        <v>79.506062993729131</v>
      </c>
      <c r="U59" s="46">
        <v>78.2</v>
      </c>
      <c r="V59" s="46">
        <v>80.8</v>
      </c>
      <c r="W59" s="46">
        <v>80.292772830719059</v>
      </c>
      <c r="X59" s="46">
        <v>79.2</v>
      </c>
      <c r="Y59" s="46">
        <v>81.400000000000006</v>
      </c>
      <c r="Z59" s="46">
        <v>80.145987947801871</v>
      </c>
      <c r="AA59" s="46">
        <v>78.900000000000006</v>
      </c>
      <c r="AB59" s="46">
        <v>81.400000000000006</v>
      </c>
      <c r="AC59" s="46">
        <v>79.944955647275378</v>
      </c>
      <c r="AD59" s="46">
        <v>78.573403416282702</v>
      </c>
      <c r="AE59" s="46">
        <v>81.316507878268055</v>
      </c>
      <c r="AF59" s="46">
        <v>79.622301639422091</v>
      </c>
      <c r="AG59" s="46">
        <v>78.154192662592266</v>
      </c>
      <c r="AH59" s="46">
        <v>81.090410616251916</v>
      </c>
      <c r="AI59" s="46">
        <v>79.947028100360384</v>
      </c>
      <c r="AJ59" s="46">
        <v>78.570601533337552</v>
      </c>
      <c r="AK59" s="46">
        <v>81.323454667383217</v>
      </c>
      <c r="AL59" s="46">
        <v>79.626464499747541</v>
      </c>
      <c r="AM59" s="46">
        <v>78.209491165512134</v>
      </c>
      <c r="AN59" s="46">
        <v>81.043437833982949</v>
      </c>
      <c r="AO59" s="46">
        <v>80.036530394677769</v>
      </c>
      <c r="AP59" s="46">
        <v>78.65162720815367</v>
      </c>
      <c r="AQ59" s="46">
        <v>81.421433581201867</v>
      </c>
      <c r="AR59" s="46">
        <v>80.330353563663081</v>
      </c>
      <c r="AS59" s="46">
        <v>79.04131448417894</v>
      </c>
      <c r="AT59" s="46">
        <v>81.619392643147222</v>
      </c>
      <c r="AU59" s="46">
        <v>81.568798236053013</v>
      </c>
      <c r="AV59" s="46">
        <v>80.418215401386504</v>
      </c>
      <c r="AW59" s="46">
        <v>82.719381070719521</v>
      </c>
      <c r="AX59" s="46">
        <v>82.282393030098234</v>
      </c>
      <c r="AY59" s="46">
        <v>81.17105994406009</v>
      </c>
      <c r="AZ59" s="46">
        <v>83.393726116136378</v>
      </c>
      <c r="BA59" s="46">
        <v>82.389215436018915</v>
      </c>
      <c r="BB59" s="46">
        <v>81.244307202006937</v>
      </c>
      <c r="BC59" s="46">
        <v>83.534123670030894</v>
      </c>
      <c r="BD59" s="56">
        <v>80.788061906743977</v>
      </c>
      <c r="BE59" s="56">
        <v>79.301094655031008</v>
      </c>
      <c r="BF59" s="56">
        <v>82.275029158456945</v>
      </c>
      <c r="BG59" s="56">
        <v>80.230527125167939</v>
      </c>
      <c r="BH59" s="56">
        <v>78.63616658171307</v>
      </c>
      <c r="BI59" s="56">
        <v>81.824887668622807</v>
      </c>
      <c r="BJ59" s="56">
        <v>80.415601386151664</v>
      </c>
      <c r="BK59" s="56">
        <v>78.911173266326628</v>
      </c>
      <c r="BL59" s="56">
        <v>81.9200295059767</v>
      </c>
    </row>
    <row r="60" spans="1:64" ht="12.75" customHeight="1">
      <c r="A60" s="46" t="s">
        <v>187</v>
      </c>
      <c r="B60" s="46">
        <v>77.137965336717869</v>
      </c>
      <c r="C60" s="46">
        <v>76.599999999999994</v>
      </c>
      <c r="D60" s="46">
        <v>77.599999999999994</v>
      </c>
      <c r="E60" s="46">
        <v>76.808756827866105</v>
      </c>
      <c r="F60" s="46">
        <v>76.3</v>
      </c>
      <c r="G60" s="46">
        <v>77.3</v>
      </c>
      <c r="H60" s="46">
        <v>77.119343929172018</v>
      </c>
      <c r="I60" s="46">
        <v>76.599999999999994</v>
      </c>
      <c r="J60" s="46">
        <v>77.599999999999994</v>
      </c>
      <c r="K60" s="46">
        <v>77.642522224458915</v>
      </c>
      <c r="L60" s="46">
        <v>77.099999999999994</v>
      </c>
      <c r="M60" s="46">
        <v>78.099999999999994</v>
      </c>
      <c r="N60" s="46">
        <v>78.317634369229779</v>
      </c>
      <c r="O60" s="46">
        <v>77.8</v>
      </c>
      <c r="P60" s="46">
        <v>78.8</v>
      </c>
      <c r="Q60" s="46">
        <v>78.498674676496151</v>
      </c>
      <c r="R60" s="46">
        <v>78</v>
      </c>
      <c r="S60" s="46">
        <v>79</v>
      </c>
      <c r="T60" s="46">
        <v>78.316333924499446</v>
      </c>
      <c r="U60" s="46">
        <v>77.8</v>
      </c>
      <c r="V60" s="46">
        <v>78.8</v>
      </c>
      <c r="W60" s="46">
        <v>78.353006005324886</v>
      </c>
      <c r="X60" s="46">
        <v>77.8</v>
      </c>
      <c r="Y60" s="46">
        <v>78.900000000000006</v>
      </c>
      <c r="Z60" s="46">
        <v>78.312558945173464</v>
      </c>
      <c r="AA60" s="46">
        <v>77.8</v>
      </c>
      <c r="AB60" s="46">
        <v>78.900000000000006</v>
      </c>
      <c r="AC60" s="46">
        <v>78.577537075156854</v>
      </c>
      <c r="AD60" s="46">
        <v>78.041890723842528</v>
      </c>
      <c r="AE60" s="46">
        <v>79.113183426471181</v>
      </c>
      <c r="AF60" s="46">
        <v>78.570254234040746</v>
      </c>
      <c r="AG60" s="46">
        <v>78.040802413073251</v>
      </c>
      <c r="AH60" s="46">
        <v>79.099706055008241</v>
      </c>
      <c r="AI60" s="46">
        <v>78.828460253576239</v>
      </c>
      <c r="AJ60" s="46">
        <v>78.343590294387525</v>
      </c>
      <c r="AK60" s="46">
        <v>79.313330212764953</v>
      </c>
      <c r="AL60" s="46">
        <v>79.146254427819485</v>
      </c>
      <c r="AM60" s="46">
        <v>78.656373368358473</v>
      </c>
      <c r="AN60" s="46">
        <v>79.636135487280498</v>
      </c>
      <c r="AO60" s="46">
        <v>79.44124559673449</v>
      </c>
      <c r="AP60" s="46">
        <v>78.96377952175888</v>
      </c>
      <c r="AQ60" s="46">
        <v>79.918711671710099</v>
      </c>
      <c r="AR60" s="46">
        <v>79.451845741091205</v>
      </c>
      <c r="AS60" s="46">
        <v>78.971835473915746</v>
      </c>
      <c r="AT60" s="46">
        <v>79.931856008266664</v>
      </c>
      <c r="AU60" s="46">
        <v>79.541078223366441</v>
      </c>
      <c r="AV60" s="46">
        <v>79.077374766081931</v>
      </c>
      <c r="AW60" s="46">
        <v>80.00478168065095</v>
      </c>
      <c r="AX60" s="46">
        <v>79.746436772571954</v>
      </c>
      <c r="AY60" s="46">
        <v>79.273766894305808</v>
      </c>
      <c r="AZ60" s="46">
        <v>80.2191066508381</v>
      </c>
      <c r="BA60" s="46">
        <v>80.300793419199152</v>
      </c>
      <c r="BB60" s="46">
        <v>79.816288399807888</v>
      </c>
      <c r="BC60" s="46">
        <v>80.785298438590416</v>
      </c>
      <c r="BD60" s="56">
        <v>80.396756847413997</v>
      </c>
      <c r="BE60" s="56">
        <v>79.88335935876934</v>
      </c>
      <c r="BF60" s="56">
        <v>80.910154336058653</v>
      </c>
      <c r="BG60" s="56">
        <v>80.595768568965397</v>
      </c>
      <c r="BH60" s="56">
        <v>80.08643556384591</v>
      </c>
      <c r="BI60" s="56">
        <v>81.105101574084884</v>
      </c>
      <c r="BJ60" s="56">
        <v>80.68220196477121</v>
      </c>
      <c r="BK60" s="56">
        <v>80.183710752981057</v>
      </c>
      <c r="BL60" s="56">
        <v>81.180693176561363</v>
      </c>
    </row>
    <row r="61" spans="1:64" ht="12.75" customHeight="1">
      <c r="A61" s="46" t="s">
        <v>188</v>
      </c>
      <c r="B61" s="46">
        <v>77.458008198108061</v>
      </c>
      <c r="C61" s="46">
        <v>77.099999999999994</v>
      </c>
      <c r="D61" s="46">
        <v>77.8</v>
      </c>
      <c r="E61" s="46">
        <v>77.982801662158522</v>
      </c>
      <c r="F61" s="46">
        <v>77.599999999999994</v>
      </c>
      <c r="G61" s="46">
        <v>78.3</v>
      </c>
      <c r="H61" s="46">
        <v>78.305836941329758</v>
      </c>
      <c r="I61" s="46">
        <v>78</v>
      </c>
      <c r="J61" s="46">
        <v>78.7</v>
      </c>
      <c r="K61" s="46">
        <v>78.613320680883334</v>
      </c>
      <c r="L61" s="46">
        <v>78.3</v>
      </c>
      <c r="M61" s="46">
        <v>79</v>
      </c>
      <c r="N61" s="46">
        <v>78.851348648381617</v>
      </c>
      <c r="O61" s="46">
        <v>78.5</v>
      </c>
      <c r="P61" s="46">
        <v>79.2</v>
      </c>
      <c r="Q61" s="46">
        <v>78.909378048246552</v>
      </c>
      <c r="R61" s="46">
        <v>78.599999999999994</v>
      </c>
      <c r="S61" s="46">
        <v>79.2</v>
      </c>
      <c r="T61" s="46">
        <v>79.130263215114738</v>
      </c>
      <c r="U61" s="46">
        <v>78.8</v>
      </c>
      <c r="V61" s="46">
        <v>79.5</v>
      </c>
      <c r="W61" s="46">
        <v>79.318642012522247</v>
      </c>
      <c r="X61" s="46">
        <v>79</v>
      </c>
      <c r="Y61" s="46">
        <v>79.599999999999994</v>
      </c>
      <c r="Z61" s="46">
        <v>79.559025915434034</v>
      </c>
      <c r="AA61" s="46">
        <v>79.2</v>
      </c>
      <c r="AB61" s="46">
        <v>79.900000000000006</v>
      </c>
      <c r="AC61" s="46">
        <v>79.505704697180107</v>
      </c>
      <c r="AD61" s="46">
        <v>79.170291400384997</v>
      </c>
      <c r="AE61" s="46">
        <v>79.841117993975217</v>
      </c>
      <c r="AF61" s="46">
        <v>79.354070992721603</v>
      </c>
      <c r="AG61" s="46">
        <v>79.019879147267389</v>
      </c>
      <c r="AH61" s="46">
        <v>79.688262838175817</v>
      </c>
      <c r="AI61" s="46">
        <v>79.417911621315923</v>
      </c>
      <c r="AJ61" s="46">
        <v>79.07838135699798</v>
      </c>
      <c r="AK61" s="46">
        <v>79.757441885633867</v>
      </c>
      <c r="AL61" s="46">
        <v>79.566814700508118</v>
      </c>
      <c r="AM61" s="46">
        <v>79.227288524612632</v>
      </c>
      <c r="AN61" s="46">
        <v>79.906340876403604</v>
      </c>
      <c r="AO61" s="46">
        <v>79.914756178337299</v>
      </c>
      <c r="AP61" s="46">
        <v>79.570595362922163</v>
      </c>
      <c r="AQ61" s="46">
        <v>80.258916993752436</v>
      </c>
      <c r="AR61" s="46">
        <v>80.148209057886305</v>
      </c>
      <c r="AS61" s="46">
        <v>79.805486669293089</v>
      </c>
      <c r="AT61" s="46">
        <v>80.490931446479522</v>
      </c>
      <c r="AU61" s="46">
        <v>80.158987800562016</v>
      </c>
      <c r="AV61" s="46">
        <v>79.817417035455207</v>
      </c>
      <c r="AW61" s="46">
        <v>80.500558565668825</v>
      </c>
      <c r="AX61" s="46">
        <v>80.106079870753888</v>
      </c>
      <c r="AY61" s="46">
        <v>79.765049278186112</v>
      </c>
      <c r="AZ61" s="46">
        <v>80.447110463321664</v>
      </c>
      <c r="BA61" s="46">
        <v>80.405574104726952</v>
      </c>
      <c r="BB61" s="46">
        <v>80.070260520345087</v>
      </c>
      <c r="BC61" s="46">
        <v>80.740887689108817</v>
      </c>
      <c r="BD61" s="56">
        <v>80.985778181614904</v>
      </c>
      <c r="BE61" s="56">
        <v>80.659666459837624</v>
      </c>
      <c r="BF61" s="56">
        <v>81.311889903392185</v>
      </c>
      <c r="BG61" s="56">
        <v>81.14761150629046</v>
      </c>
      <c r="BH61" s="56">
        <v>80.819665794241971</v>
      </c>
      <c r="BI61" s="56">
        <v>81.475557218338949</v>
      </c>
      <c r="BJ61" s="56">
        <v>81.202915961836268</v>
      </c>
      <c r="BK61" s="56">
        <v>80.880533404748917</v>
      </c>
      <c r="BL61" s="56">
        <v>81.52529851892362</v>
      </c>
    </row>
    <row r="62" spans="1:64" ht="12.75" customHeight="1">
      <c r="A62" s="46" t="s">
        <v>189</v>
      </c>
      <c r="B62" s="46">
        <v>75.026120476605897</v>
      </c>
      <c r="C62" s="46">
        <v>74.8</v>
      </c>
      <c r="D62" s="46">
        <v>75.3</v>
      </c>
      <c r="E62" s="46">
        <v>75.045271132604753</v>
      </c>
      <c r="F62" s="46">
        <v>74.8</v>
      </c>
      <c r="G62" s="46">
        <v>75.3</v>
      </c>
      <c r="H62" s="46">
        <v>75.243152088419848</v>
      </c>
      <c r="I62" s="46">
        <v>75</v>
      </c>
      <c r="J62" s="46">
        <v>75.5</v>
      </c>
      <c r="K62" s="46">
        <v>75.412007000579777</v>
      </c>
      <c r="L62" s="46">
        <v>75.099999999999994</v>
      </c>
      <c r="M62" s="46">
        <v>75.7</v>
      </c>
      <c r="N62" s="46">
        <v>75.377305603526239</v>
      </c>
      <c r="O62" s="46">
        <v>75.099999999999994</v>
      </c>
      <c r="P62" s="46">
        <v>75.7</v>
      </c>
      <c r="Q62" s="46">
        <v>75.422342556019416</v>
      </c>
      <c r="R62" s="46">
        <v>75.099999999999994</v>
      </c>
      <c r="S62" s="46">
        <v>75.7</v>
      </c>
      <c r="T62" s="46">
        <v>75.51709964088144</v>
      </c>
      <c r="U62" s="46">
        <v>75.2</v>
      </c>
      <c r="V62" s="46">
        <v>75.8</v>
      </c>
      <c r="W62" s="46">
        <v>75.755755708680212</v>
      </c>
      <c r="X62" s="46">
        <v>75.5</v>
      </c>
      <c r="Y62" s="46">
        <v>76</v>
      </c>
      <c r="Z62" s="46">
        <v>76.167289792358787</v>
      </c>
      <c r="AA62" s="46">
        <v>75.900000000000006</v>
      </c>
      <c r="AB62" s="46">
        <v>76.400000000000006</v>
      </c>
      <c r="AC62" s="46">
        <v>76.354134498886125</v>
      </c>
      <c r="AD62" s="46">
        <v>76.066343712625724</v>
      </c>
      <c r="AE62" s="46">
        <v>76.641925285146527</v>
      </c>
      <c r="AF62" s="46">
        <v>76.409915342765188</v>
      </c>
      <c r="AG62" s="46">
        <v>76.123259699372653</v>
      </c>
      <c r="AH62" s="46">
        <v>76.696570986157724</v>
      </c>
      <c r="AI62" s="46">
        <v>76.389479876501724</v>
      </c>
      <c r="AJ62" s="46">
        <v>76.100230405776955</v>
      </c>
      <c r="AK62" s="46">
        <v>76.678729347226493</v>
      </c>
      <c r="AL62" s="46">
        <v>76.644293759700957</v>
      </c>
      <c r="AM62" s="46">
        <v>76.36224826140274</v>
      </c>
      <c r="AN62" s="46">
        <v>76.926339257999174</v>
      </c>
      <c r="AO62" s="46">
        <v>76.891973051602918</v>
      </c>
      <c r="AP62" s="46">
        <v>76.609209373825323</v>
      </c>
      <c r="AQ62" s="46">
        <v>77.174736729380513</v>
      </c>
      <c r="AR62" s="46">
        <v>77.026240507227158</v>
      </c>
      <c r="AS62" s="46">
        <v>76.743405761511767</v>
      </c>
      <c r="AT62" s="46">
        <v>77.309075252942549</v>
      </c>
      <c r="AU62" s="46">
        <v>77.183856752920221</v>
      </c>
      <c r="AV62" s="46">
        <v>76.90274785451976</v>
      </c>
      <c r="AW62" s="46">
        <v>77.464965651320682</v>
      </c>
      <c r="AX62" s="46">
        <v>77.446620341394251</v>
      </c>
      <c r="AY62" s="46">
        <v>77.165486100066005</v>
      </c>
      <c r="AZ62" s="46">
        <v>77.727754582722497</v>
      </c>
      <c r="BA62" s="46">
        <v>77.962153124174392</v>
      </c>
      <c r="BB62" s="46">
        <v>77.68396956487895</v>
      </c>
      <c r="BC62" s="46">
        <v>78.240336683469835</v>
      </c>
      <c r="BD62" s="56">
        <v>78.3581669370502</v>
      </c>
      <c r="BE62" s="56">
        <v>78.077437494084336</v>
      </c>
      <c r="BF62" s="56">
        <v>78.638896380016064</v>
      </c>
      <c r="BG62" s="56">
        <v>78.537088252858965</v>
      </c>
      <c r="BH62" s="56">
        <v>78.26247197767502</v>
      </c>
      <c r="BI62" s="56">
        <v>78.81170452804291</v>
      </c>
      <c r="BJ62" s="56">
        <v>78.545413872650343</v>
      </c>
      <c r="BK62" s="56">
        <v>78.273626297257394</v>
      </c>
      <c r="BL62" s="56">
        <v>78.817201448043292</v>
      </c>
    </row>
    <row r="63" spans="1:64" ht="24" customHeight="1">
      <c r="A63" s="46" t="s">
        <v>190</v>
      </c>
      <c r="B63" s="46">
        <v>78.414320385459021</v>
      </c>
      <c r="C63" s="46">
        <v>78</v>
      </c>
      <c r="D63" s="46">
        <v>78.900000000000006</v>
      </c>
      <c r="E63" s="46">
        <v>78.756441351767435</v>
      </c>
      <c r="F63" s="46">
        <v>78.3</v>
      </c>
      <c r="G63" s="46">
        <v>79.2</v>
      </c>
      <c r="H63" s="46">
        <v>78.383300070136968</v>
      </c>
      <c r="I63" s="46">
        <v>77.900000000000006</v>
      </c>
      <c r="J63" s="46">
        <v>78.8</v>
      </c>
      <c r="K63" s="46">
        <v>78.712750298957545</v>
      </c>
      <c r="L63" s="46">
        <v>78.3</v>
      </c>
      <c r="M63" s="46">
        <v>79.2</v>
      </c>
      <c r="N63" s="46">
        <v>78.629256222110584</v>
      </c>
      <c r="O63" s="46">
        <v>78.2</v>
      </c>
      <c r="P63" s="46">
        <v>79.099999999999994</v>
      </c>
      <c r="Q63" s="46">
        <v>79.066893418580321</v>
      </c>
      <c r="R63" s="46">
        <v>78.599999999999994</v>
      </c>
      <c r="S63" s="46">
        <v>79.5</v>
      </c>
      <c r="T63" s="46">
        <v>79.098373385053677</v>
      </c>
      <c r="U63" s="46">
        <v>78.599999999999994</v>
      </c>
      <c r="V63" s="46">
        <v>79.5</v>
      </c>
      <c r="W63" s="46">
        <v>79.295140144039834</v>
      </c>
      <c r="X63" s="46">
        <v>78.8</v>
      </c>
      <c r="Y63" s="46">
        <v>79.7</v>
      </c>
      <c r="Z63" s="46">
        <v>79.385035302219691</v>
      </c>
      <c r="AA63" s="46">
        <v>78.900000000000006</v>
      </c>
      <c r="AB63" s="46">
        <v>79.8</v>
      </c>
      <c r="AC63" s="46">
        <v>79.220448838958106</v>
      </c>
      <c r="AD63" s="46">
        <v>78.761377154959519</v>
      </c>
      <c r="AE63" s="46">
        <v>79.679520522956693</v>
      </c>
      <c r="AF63" s="46">
        <v>79.395178614353384</v>
      </c>
      <c r="AG63" s="46">
        <v>78.943850667060502</v>
      </c>
      <c r="AH63" s="46">
        <v>79.846506561646265</v>
      </c>
      <c r="AI63" s="46">
        <v>79.757913648964575</v>
      </c>
      <c r="AJ63" s="46">
        <v>79.317546615190508</v>
      </c>
      <c r="AK63" s="46">
        <v>80.198280682738641</v>
      </c>
      <c r="AL63" s="46">
        <v>80.307840896090255</v>
      </c>
      <c r="AM63" s="46">
        <v>79.874120767381925</v>
      </c>
      <c r="AN63" s="46">
        <v>80.741561024798585</v>
      </c>
      <c r="AO63" s="46">
        <v>80.617937831977315</v>
      </c>
      <c r="AP63" s="46">
        <v>80.184672599115558</v>
      </c>
      <c r="AQ63" s="46">
        <v>81.051203064839072</v>
      </c>
      <c r="AR63" s="46">
        <v>80.637490096707097</v>
      </c>
      <c r="AS63" s="46">
        <v>80.209639773738516</v>
      </c>
      <c r="AT63" s="46">
        <v>81.065340419675678</v>
      </c>
      <c r="AU63" s="46">
        <v>80.938381622527515</v>
      </c>
      <c r="AV63" s="46">
        <v>80.529232802551491</v>
      </c>
      <c r="AW63" s="46">
        <v>81.34753044250354</v>
      </c>
      <c r="AX63" s="46">
        <v>81.319097681780363</v>
      </c>
      <c r="AY63" s="46">
        <v>80.906223843648363</v>
      </c>
      <c r="AZ63" s="46">
        <v>81.731971519912364</v>
      </c>
      <c r="BA63" s="46">
        <v>81.672064579811689</v>
      </c>
      <c r="BB63" s="46">
        <v>81.252457224554618</v>
      </c>
      <c r="BC63" s="46">
        <v>82.09167193506876</v>
      </c>
      <c r="BD63" s="56">
        <v>81.647959711607129</v>
      </c>
      <c r="BE63" s="56">
        <v>81.228783592556354</v>
      </c>
      <c r="BF63" s="56">
        <v>82.067135830657904</v>
      </c>
      <c r="BG63" s="56">
        <v>81.898000776069338</v>
      </c>
      <c r="BH63" s="56">
        <v>81.482230658106275</v>
      </c>
      <c r="BI63" s="56">
        <v>82.313770894032402</v>
      </c>
      <c r="BJ63" s="56">
        <v>82.229115990747005</v>
      </c>
      <c r="BK63" s="56">
        <v>81.816853380636246</v>
      </c>
      <c r="BL63" s="56">
        <v>82.641378600857763</v>
      </c>
    </row>
    <row r="64" spans="1:64" ht="12.75" customHeight="1">
      <c r="A64" s="46" t="s">
        <v>191</v>
      </c>
      <c r="B64" s="46">
        <v>75.453712130940346</v>
      </c>
      <c r="C64" s="46">
        <v>74.8</v>
      </c>
      <c r="D64" s="46">
        <v>76.2</v>
      </c>
      <c r="E64" s="46">
        <v>76.028774276634948</v>
      </c>
      <c r="F64" s="46">
        <v>75.3</v>
      </c>
      <c r="G64" s="46">
        <v>76.7</v>
      </c>
      <c r="H64" s="46">
        <v>75.778546541472949</v>
      </c>
      <c r="I64" s="46">
        <v>75.099999999999994</v>
      </c>
      <c r="J64" s="46">
        <v>76.5</v>
      </c>
      <c r="K64" s="46">
        <v>76.372271613643349</v>
      </c>
      <c r="L64" s="46">
        <v>75.7</v>
      </c>
      <c r="M64" s="46">
        <v>77.099999999999994</v>
      </c>
      <c r="N64" s="46">
        <v>76.6836811814036</v>
      </c>
      <c r="O64" s="46">
        <v>76</v>
      </c>
      <c r="P64" s="46">
        <v>77.400000000000006</v>
      </c>
      <c r="Q64" s="46">
        <v>77.20477399411827</v>
      </c>
      <c r="R64" s="46">
        <v>76.5</v>
      </c>
      <c r="S64" s="46">
        <v>77.900000000000006</v>
      </c>
      <c r="T64" s="46">
        <v>77.684641580151848</v>
      </c>
      <c r="U64" s="46">
        <v>77.099999999999994</v>
      </c>
      <c r="V64" s="46">
        <v>78.3</v>
      </c>
      <c r="W64" s="46">
        <v>77.331555295179044</v>
      </c>
      <c r="X64" s="46">
        <v>76.7</v>
      </c>
      <c r="Y64" s="46">
        <v>78</v>
      </c>
      <c r="Z64" s="46">
        <v>77.206355963793655</v>
      </c>
      <c r="AA64" s="46">
        <v>76.5</v>
      </c>
      <c r="AB64" s="46">
        <v>77.900000000000006</v>
      </c>
      <c r="AC64" s="46">
        <v>77.228214798029484</v>
      </c>
      <c r="AD64" s="46">
        <v>76.461743956022815</v>
      </c>
      <c r="AE64" s="46">
        <v>77.994685640036153</v>
      </c>
      <c r="AF64" s="46">
        <v>77.768469369433888</v>
      </c>
      <c r="AG64" s="46">
        <v>76.99484677993398</v>
      </c>
      <c r="AH64" s="46">
        <v>78.542091958933796</v>
      </c>
      <c r="AI64" s="46">
        <v>78.022698594735587</v>
      </c>
      <c r="AJ64" s="46">
        <v>77.27628326850575</v>
      </c>
      <c r="AK64" s="46">
        <v>78.769113920965424</v>
      </c>
      <c r="AL64" s="46">
        <v>77.868659697091331</v>
      </c>
      <c r="AM64" s="46">
        <v>77.106790533035706</v>
      </c>
      <c r="AN64" s="46">
        <v>78.630528861146956</v>
      </c>
      <c r="AO64" s="46">
        <v>77.840329128492513</v>
      </c>
      <c r="AP64" s="46">
        <v>77.071225058782659</v>
      </c>
      <c r="AQ64" s="46">
        <v>78.609433198202368</v>
      </c>
      <c r="AR64" s="46">
        <v>78.207021236598223</v>
      </c>
      <c r="AS64" s="46">
        <v>77.43297799688078</v>
      </c>
      <c r="AT64" s="46">
        <v>78.981064476315666</v>
      </c>
      <c r="AU64" s="46">
        <v>78.661742052658383</v>
      </c>
      <c r="AV64" s="46">
        <v>77.86659664907657</v>
      </c>
      <c r="AW64" s="46">
        <v>79.456887456240196</v>
      </c>
      <c r="AX64" s="46">
        <v>79.043426775372524</v>
      </c>
      <c r="AY64" s="46">
        <v>78.244375877263536</v>
      </c>
      <c r="AZ64" s="46">
        <v>79.842477673481511</v>
      </c>
      <c r="BA64" s="46">
        <v>79.261005426685472</v>
      </c>
      <c r="BB64" s="46">
        <v>78.46880345014516</v>
      </c>
      <c r="BC64" s="46">
        <v>80.053207403225784</v>
      </c>
      <c r="BD64" s="56">
        <v>79.642297816389828</v>
      </c>
      <c r="BE64" s="56">
        <v>78.918602433741398</v>
      </c>
      <c r="BF64" s="56">
        <v>80.365993199038257</v>
      </c>
      <c r="BG64" s="56">
        <v>79.935335189728249</v>
      </c>
      <c r="BH64" s="56">
        <v>79.241572536704794</v>
      </c>
      <c r="BI64" s="56">
        <v>80.629097842751705</v>
      </c>
      <c r="BJ64" s="56">
        <v>80.696287282115904</v>
      </c>
      <c r="BK64" s="56">
        <v>80.059555511144865</v>
      </c>
      <c r="BL64" s="56">
        <v>81.333019053086943</v>
      </c>
    </row>
    <row r="65" spans="1:64" ht="12.75" customHeight="1">
      <c r="A65" s="46" t="s">
        <v>192</v>
      </c>
      <c r="B65" s="46">
        <v>77.378486060779352</v>
      </c>
      <c r="C65" s="46">
        <v>76.7</v>
      </c>
      <c r="D65" s="46">
        <v>78.099999999999994</v>
      </c>
      <c r="E65" s="46">
        <v>77.976992493730506</v>
      </c>
      <c r="F65" s="46">
        <v>77.2</v>
      </c>
      <c r="G65" s="46">
        <v>78.7</v>
      </c>
      <c r="H65" s="46">
        <v>77.296413532130785</v>
      </c>
      <c r="I65" s="46">
        <v>76.5</v>
      </c>
      <c r="J65" s="46">
        <v>78.099999999999994</v>
      </c>
      <c r="K65" s="46">
        <v>77.435610450140274</v>
      </c>
      <c r="L65" s="46">
        <v>76.7</v>
      </c>
      <c r="M65" s="46">
        <v>78.2</v>
      </c>
      <c r="N65" s="46">
        <v>77.514971873722331</v>
      </c>
      <c r="O65" s="46">
        <v>76.8</v>
      </c>
      <c r="P65" s="46">
        <v>78.2</v>
      </c>
      <c r="Q65" s="46">
        <v>78.082736853972662</v>
      </c>
      <c r="R65" s="46">
        <v>77.3</v>
      </c>
      <c r="S65" s="46">
        <v>78.8</v>
      </c>
      <c r="T65" s="46">
        <v>78.590089981751277</v>
      </c>
      <c r="U65" s="46">
        <v>77.900000000000006</v>
      </c>
      <c r="V65" s="46">
        <v>79.3</v>
      </c>
      <c r="W65" s="46">
        <v>78.851349809155451</v>
      </c>
      <c r="X65" s="46">
        <v>78.099999999999994</v>
      </c>
      <c r="Y65" s="46">
        <v>79.599999999999994</v>
      </c>
      <c r="Z65" s="46">
        <v>78.881947267917241</v>
      </c>
      <c r="AA65" s="46">
        <v>78.2</v>
      </c>
      <c r="AB65" s="46">
        <v>79.599999999999994</v>
      </c>
      <c r="AC65" s="46">
        <v>78.635975742159573</v>
      </c>
      <c r="AD65" s="46">
        <v>77.945389357803421</v>
      </c>
      <c r="AE65" s="46">
        <v>79.326562126515725</v>
      </c>
      <c r="AF65" s="46">
        <v>78.616041273483546</v>
      </c>
      <c r="AG65" s="46">
        <v>77.915556561570924</v>
      </c>
      <c r="AH65" s="46">
        <v>79.316525985396169</v>
      </c>
      <c r="AI65" s="46">
        <v>79.124141363654161</v>
      </c>
      <c r="AJ65" s="46">
        <v>78.447457386712671</v>
      </c>
      <c r="AK65" s="46">
        <v>79.800825340595651</v>
      </c>
      <c r="AL65" s="46">
        <v>79.506965293247433</v>
      </c>
      <c r="AM65" s="46">
        <v>78.831206638346231</v>
      </c>
      <c r="AN65" s="46">
        <v>80.182723948148634</v>
      </c>
      <c r="AO65" s="46">
        <v>79.713321944052453</v>
      </c>
      <c r="AP65" s="46">
        <v>79.046991556894255</v>
      </c>
      <c r="AQ65" s="46">
        <v>80.37965233121065</v>
      </c>
      <c r="AR65" s="46">
        <v>79.729283541352103</v>
      </c>
      <c r="AS65" s="46">
        <v>79.067687241727</v>
      </c>
      <c r="AT65" s="46">
        <v>80.390879840977206</v>
      </c>
      <c r="AU65" s="46">
        <v>80.506597111764862</v>
      </c>
      <c r="AV65" s="46">
        <v>79.873309983988193</v>
      </c>
      <c r="AW65" s="46">
        <v>81.13988423954153</v>
      </c>
      <c r="AX65" s="46">
        <v>81.255460132261689</v>
      </c>
      <c r="AY65" s="46">
        <v>80.649603989516052</v>
      </c>
      <c r="AZ65" s="46">
        <v>81.861316275007326</v>
      </c>
      <c r="BA65" s="46">
        <v>81.417188161922383</v>
      </c>
      <c r="BB65" s="46">
        <v>80.819847765885186</v>
      </c>
      <c r="BC65" s="46">
        <v>82.014528557959579</v>
      </c>
      <c r="BD65" s="56">
        <v>81.465220140561755</v>
      </c>
      <c r="BE65" s="56">
        <v>80.849625322332528</v>
      </c>
      <c r="BF65" s="56">
        <v>82.080814958790981</v>
      </c>
      <c r="BG65" s="56">
        <v>81.262439338568313</v>
      </c>
      <c r="BH65" s="56">
        <v>80.629000277712819</v>
      </c>
      <c r="BI65" s="56">
        <v>81.895878399423808</v>
      </c>
      <c r="BJ65" s="56">
        <v>81.745868028278494</v>
      </c>
      <c r="BK65" s="56">
        <v>81.124194641291311</v>
      </c>
      <c r="BL65" s="56">
        <v>82.367541415265677</v>
      </c>
    </row>
    <row r="66" spans="1:64" ht="12.75" customHeight="1">
      <c r="A66" s="46" t="s">
        <v>193</v>
      </c>
      <c r="B66" s="46">
        <v>78.681822377510883</v>
      </c>
      <c r="C66" s="46">
        <v>78.099999999999994</v>
      </c>
      <c r="D66" s="46">
        <v>79.3</v>
      </c>
      <c r="E66" s="46">
        <v>78.428749560602682</v>
      </c>
      <c r="F66" s="46">
        <v>77.7</v>
      </c>
      <c r="G66" s="46">
        <v>79.099999999999994</v>
      </c>
      <c r="H66" s="46">
        <v>78.349934970256626</v>
      </c>
      <c r="I66" s="46">
        <v>77.599999999999994</v>
      </c>
      <c r="J66" s="46">
        <v>79.099999999999994</v>
      </c>
      <c r="K66" s="46">
        <v>78.813221403554564</v>
      </c>
      <c r="L66" s="46">
        <v>78.099999999999994</v>
      </c>
      <c r="M66" s="46">
        <v>79.5</v>
      </c>
      <c r="N66" s="46">
        <v>79.366628557308218</v>
      </c>
      <c r="O66" s="46">
        <v>78.7</v>
      </c>
      <c r="P66" s="46">
        <v>80.099999999999994</v>
      </c>
      <c r="Q66" s="46">
        <v>79.91093139542842</v>
      </c>
      <c r="R66" s="46">
        <v>79.2</v>
      </c>
      <c r="S66" s="46">
        <v>80.599999999999994</v>
      </c>
      <c r="T66" s="46">
        <v>79.423377346526223</v>
      </c>
      <c r="U66" s="46">
        <v>78.7</v>
      </c>
      <c r="V66" s="46">
        <v>80.099999999999994</v>
      </c>
      <c r="W66" s="46">
        <v>79.300642788517621</v>
      </c>
      <c r="X66" s="46">
        <v>78.599999999999994</v>
      </c>
      <c r="Y66" s="46">
        <v>80</v>
      </c>
      <c r="Z66" s="46">
        <v>79.33803497359834</v>
      </c>
      <c r="AA66" s="46">
        <v>78.599999999999994</v>
      </c>
      <c r="AB66" s="46">
        <v>80</v>
      </c>
      <c r="AC66" s="46">
        <v>79.941043877178899</v>
      </c>
      <c r="AD66" s="46">
        <v>79.25814372612561</v>
      </c>
      <c r="AE66" s="46">
        <v>80.623944028232188</v>
      </c>
      <c r="AF66" s="46">
        <v>80.125671298693732</v>
      </c>
      <c r="AG66" s="46">
        <v>79.434549760358649</v>
      </c>
      <c r="AH66" s="46">
        <v>80.816792837028814</v>
      </c>
      <c r="AI66" s="46">
        <v>80.142526049797041</v>
      </c>
      <c r="AJ66" s="46">
        <v>79.474953041850867</v>
      </c>
      <c r="AK66" s="46">
        <v>80.810099057743216</v>
      </c>
      <c r="AL66" s="46">
        <v>80.178912172230795</v>
      </c>
      <c r="AM66" s="46">
        <v>79.504417098173136</v>
      </c>
      <c r="AN66" s="46">
        <v>80.853407246288455</v>
      </c>
      <c r="AO66" s="46">
        <v>80.075159011636302</v>
      </c>
      <c r="AP66" s="46">
        <v>79.395193405665154</v>
      </c>
      <c r="AQ66" s="46">
        <v>80.75512461760745</v>
      </c>
      <c r="AR66" s="46">
        <v>80.433876044298032</v>
      </c>
      <c r="AS66" s="46">
        <v>79.758501952693834</v>
      </c>
      <c r="AT66" s="46">
        <v>81.109250135902229</v>
      </c>
      <c r="AU66" s="46">
        <v>80.674600441251911</v>
      </c>
      <c r="AV66" s="46">
        <v>80.014554796941852</v>
      </c>
      <c r="AW66" s="46">
        <v>81.334646085561971</v>
      </c>
      <c r="AX66" s="46">
        <v>81.28108382597847</v>
      </c>
      <c r="AY66" s="46">
        <v>80.617579706472142</v>
      </c>
      <c r="AZ66" s="46">
        <v>81.944587945484798</v>
      </c>
      <c r="BA66" s="46">
        <v>81.664007639649526</v>
      </c>
      <c r="BB66" s="46">
        <v>81.004096979928775</v>
      </c>
      <c r="BC66" s="46">
        <v>82.323918299370277</v>
      </c>
      <c r="BD66" s="56">
        <v>81.952072650791337</v>
      </c>
      <c r="BE66" s="56">
        <v>81.317309731081437</v>
      </c>
      <c r="BF66" s="56">
        <v>82.586835570501236</v>
      </c>
      <c r="BG66" s="56">
        <v>81.733445479182279</v>
      </c>
      <c r="BH66" s="56">
        <v>81.10747044490941</v>
      </c>
      <c r="BI66" s="56">
        <v>82.359420513455149</v>
      </c>
      <c r="BJ66" s="56">
        <v>81.650712742018612</v>
      </c>
      <c r="BK66" s="56">
        <v>81.011734238655222</v>
      </c>
      <c r="BL66" s="56">
        <v>82.289691245382002</v>
      </c>
    </row>
    <row r="67" spans="1:64" ht="24" customHeight="1">
      <c r="A67" s="46" t="s">
        <v>194</v>
      </c>
      <c r="B67" s="46">
        <v>76.514927527082961</v>
      </c>
      <c r="C67" s="46">
        <v>75.900000000000006</v>
      </c>
      <c r="D67" s="46">
        <v>77.099999999999994</v>
      </c>
      <c r="E67" s="46">
        <v>76.942188764819718</v>
      </c>
      <c r="F67" s="46">
        <v>76.400000000000006</v>
      </c>
      <c r="G67" s="46">
        <v>77.5</v>
      </c>
      <c r="H67" s="46">
        <v>76.935043862384532</v>
      </c>
      <c r="I67" s="46">
        <v>76.400000000000006</v>
      </c>
      <c r="J67" s="46">
        <v>77.5</v>
      </c>
      <c r="K67" s="46">
        <v>77.782521172750251</v>
      </c>
      <c r="L67" s="46">
        <v>77.3</v>
      </c>
      <c r="M67" s="46">
        <v>78.3</v>
      </c>
      <c r="N67" s="46">
        <v>77.752162856152694</v>
      </c>
      <c r="O67" s="46">
        <v>77.2</v>
      </c>
      <c r="P67" s="46">
        <v>78.3</v>
      </c>
      <c r="Q67" s="46">
        <v>78.164510461873974</v>
      </c>
      <c r="R67" s="46">
        <v>77.599999999999994</v>
      </c>
      <c r="S67" s="46">
        <v>78.7</v>
      </c>
      <c r="T67" s="46">
        <v>77.828768007693824</v>
      </c>
      <c r="U67" s="46">
        <v>77.3</v>
      </c>
      <c r="V67" s="46">
        <v>78.400000000000006</v>
      </c>
      <c r="W67" s="46">
        <v>78.051487137471497</v>
      </c>
      <c r="X67" s="46">
        <v>77.5</v>
      </c>
      <c r="Y67" s="46">
        <v>78.599999999999994</v>
      </c>
      <c r="Z67" s="46">
        <v>77.723535869023308</v>
      </c>
      <c r="AA67" s="46">
        <v>77.2</v>
      </c>
      <c r="AB67" s="46">
        <v>78.3</v>
      </c>
      <c r="AC67" s="46">
        <v>78.284543617801177</v>
      </c>
      <c r="AD67" s="46">
        <v>77.719210249555644</v>
      </c>
      <c r="AE67" s="46">
        <v>78.849876986046709</v>
      </c>
      <c r="AF67" s="46">
        <v>78.470401647953707</v>
      </c>
      <c r="AG67" s="46">
        <v>77.901930089436306</v>
      </c>
      <c r="AH67" s="46">
        <v>79.038873206471109</v>
      </c>
      <c r="AI67" s="46">
        <v>79.052763328547101</v>
      </c>
      <c r="AJ67" s="46">
        <v>78.533795061460594</v>
      </c>
      <c r="AK67" s="46">
        <v>79.571731595633608</v>
      </c>
      <c r="AL67" s="46">
        <v>78.879990906315498</v>
      </c>
      <c r="AM67" s="46">
        <v>78.331189707918654</v>
      </c>
      <c r="AN67" s="46">
        <v>79.428792104712343</v>
      </c>
      <c r="AO67" s="46">
        <v>78.989352756824871</v>
      </c>
      <c r="AP67" s="46">
        <v>78.437577145677167</v>
      </c>
      <c r="AQ67" s="46">
        <v>79.541128367972576</v>
      </c>
      <c r="AR67" s="46">
        <v>79.074304339607409</v>
      </c>
      <c r="AS67" s="46">
        <v>78.513268482090822</v>
      </c>
      <c r="AT67" s="46">
        <v>79.635340197123995</v>
      </c>
      <c r="AU67" s="46">
        <v>79.079682687459325</v>
      </c>
      <c r="AV67" s="46">
        <v>78.529781398648609</v>
      </c>
      <c r="AW67" s="46">
        <v>79.629583976270041</v>
      </c>
      <c r="AX67" s="46">
        <v>79.24857698946785</v>
      </c>
      <c r="AY67" s="46">
        <v>78.701741485381092</v>
      </c>
      <c r="AZ67" s="46">
        <v>79.795412493554608</v>
      </c>
      <c r="BA67" s="46">
        <v>79.613181295003116</v>
      </c>
      <c r="BB67" s="46">
        <v>79.067419876347088</v>
      </c>
      <c r="BC67" s="46">
        <v>80.158942713659144</v>
      </c>
      <c r="BD67" s="56">
        <v>80.32395710326486</v>
      </c>
      <c r="BE67" s="56">
        <v>79.792313673152066</v>
      </c>
      <c r="BF67" s="56">
        <v>80.855600533377654</v>
      </c>
      <c r="BG67" s="56">
        <v>80.715957511505565</v>
      </c>
      <c r="BH67" s="56">
        <v>80.207735744347985</v>
      </c>
      <c r="BI67" s="56">
        <v>81.224179278663144</v>
      </c>
      <c r="BJ67" s="56">
        <v>80.953969893449056</v>
      </c>
      <c r="BK67" s="56">
        <v>80.453717707829952</v>
      </c>
      <c r="BL67" s="56">
        <v>81.45422207906816</v>
      </c>
    </row>
    <row r="68" spans="1:64" ht="12.75" customHeight="1">
      <c r="A68" s="46" t="s">
        <v>195</v>
      </c>
      <c r="B68" s="46">
        <v>75.866327064675133</v>
      </c>
      <c r="C68" s="46">
        <v>75.5</v>
      </c>
      <c r="D68" s="46">
        <v>76.2</v>
      </c>
      <c r="E68" s="46">
        <v>76.255613092790782</v>
      </c>
      <c r="F68" s="46">
        <v>75.900000000000006</v>
      </c>
      <c r="G68" s="46">
        <v>76.599999999999994</v>
      </c>
      <c r="H68" s="46">
        <v>76.093666991536566</v>
      </c>
      <c r="I68" s="46">
        <v>75.7</v>
      </c>
      <c r="J68" s="46">
        <v>76.5</v>
      </c>
      <c r="K68" s="46">
        <v>76.265532875539421</v>
      </c>
      <c r="L68" s="46">
        <v>75.900000000000006</v>
      </c>
      <c r="M68" s="46">
        <v>76.599999999999994</v>
      </c>
      <c r="N68" s="46">
        <v>76.221829068438012</v>
      </c>
      <c r="O68" s="46">
        <v>75.900000000000006</v>
      </c>
      <c r="P68" s="46">
        <v>76.599999999999994</v>
      </c>
      <c r="Q68" s="46">
        <v>76.632028995706278</v>
      </c>
      <c r="R68" s="46">
        <v>76.3</v>
      </c>
      <c r="S68" s="46">
        <v>77</v>
      </c>
      <c r="T68" s="46">
        <v>77.027383347944976</v>
      </c>
      <c r="U68" s="46">
        <v>76.7</v>
      </c>
      <c r="V68" s="46">
        <v>77.400000000000006</v>
      </c>
      <c r="W68" s="46">
        <v>77.351999526929163</v>
      </c>
      <c r="X68" s="46">
        <v>77</v>
      </c>
      <c r="Y68" s="46">
        <v>77.7</v>
      </c>
      <c r="Z68" s="46">
        <v>77.541618754236268</v>
      </c>
      <c r="AA68" s="46">
        <v>77.2</v>
      </c>
      <c r="AB68" s="46">
        <v>77.900000000000006</v>
      </c>
      <c r="AC68" s="46">
        <v>77.612480791474155</v>
      </c>
      <c r="AD68" s="46">
        <v>77.255491569519862</v>
      </c>
      <c r="AE68" s="46">
        <v>77.969470013428449</v>
      </c>
      <c r="AF68" s="46">
        <v>77.366127962529049</v>
      </c>
      <c r="AG68" s="46">
        <v>77.007264873325553</v>
      </c>
      <c r="AH68" s="46">
        <v>77.724991051732545</v>
      </c>
      <c r="AI68" s="46">
        <v>77.405604319184889</v>
      </c>
      <c r="AJ68" s="46">
        <v>77.048692224467928</v>
      </c>
      <c r="AK68" s="46">
        <v>77.762516413901849</v>
      </c>
      <c r="AL68" s="46">
        <v>77.611930237040397</v>
      </c>
      <c r="AM68" s="46">
        <v>77.248841815650763</v>
      </c>
      <c r="AN68" s="46">
        <v>77.975018658430031</v>
      </c>
      <c r="AO68" s="46">
        <v>78.188191164582435</v>
      </c>
      <c r="AP68" s="46">
        <v>77.835184615628293</v>
      </c>
      <c r="AQ68" s="46">
        <v>78.541197713536576</v>
      </c>
      <c r="AR68" s="46">
        <v>78.38662759459676</v>
      </c>
      <c r="AS68" s="46">
        <v>78.037587729939432</v>
      </c>
      <c r="AT68" s="46">
        <v>78.735667459254088</v>
      </c>
      <c r="AU68" s="46">
        <v>78.438377954950923</v>
      </c>
      <c r="AV68" s="46">
        <v>78.096676968687305</v>
      </c>
      <c r="AW68" s="46">
        <v>78.780078941214541</v>
      </c>
      <c r="AX68" s="46">
        <v>78.54125793762374</v>
      </c>
      <c r="AY68" s="46">
        <v>78.202834059409909</v>
      </c>
      <c r="AZ68" s="46">
        <v>78.879681815837571</v>
      </c>
      <c r="BA68" s="46">
        <v>78.749645059310126</v>
      </c>
      <c r="BB68" s="46">
        <v>78.410561589717702</v>
      </c>
      <c r="BC68" s="46">
        <v>79.08872852890255</v>
      </c>
      <c r="BD68" s="56">
        <v>79.03543930285943</v>
      </c>
      <c r="BE68" s="56">
        <v>78.698337694440966</v>
      </c>
      <c r="BF68" s="56">
        <v>79.372540911277895</v>
      </c>
      <c r="BG68" s="56">
        <v>79.112005997542227</v>
      </c>
      <c r="BH68" s="56">
        <v>78.774668853517497</v>
      </c>
      <c r="BI68" s="56">
        <v>79.449343141566956</v>
      </c>
      <c r="BJ68" s="56">
        <v>79.400564940941223</v>
      </c>
      <c r="BK68" s="56">
        <v>79.068804351237446</v>
      </c>
      <c r="BL68" s="56">
        <v>79.732325530644999</v>
      </c>
    </row>
    <row r="69" spans="1:64" ht="12.75" customHeight="1">
      <c r="A69" s="36" t="s">
        <v>196</v>
      </c>
      <c r="B69" s="46">
        <v>78.14419878781861</v>
      </c>
      <c r="C69" s="46">
        <v>76.7</v>
      </c>
      <c r="D69" s="46">
        <v>79.599999999999994</v>
      </c>
      <c r="E69" s="46">
        <v>78.168072433174544</v>
      </c>
      <c r="F69" s="46">
        <v>76.8</v>
      </c>
      <c r="G69" s="46">
        <v>79.599999999999994</v>
      </c>
      <c r="H69" s="46">
        <v>79.233424749563824</v>
      </c>
      <c r="I69" s="46">
        <v>77.900000000000006</v>
      </c>
      <c r="J69" s="46">
        <v>80.5</v>
      </c>
      <c r="K69" s="46">
        <v>79.817809865396896</v>
      </c>
      <c r="L69" s="46">
        <v>78.5</v>
      </c>
      <c r="M69" s="46">
        <v>81.2</v>
      </c>
      <c r="N69" s="46">
        <v>79.297119272465267</v>
      </c>
      <c r="O69" s="46">
        <v>77.900000000000006</v>
      </c>
      <c r="P69" s="46">
        <v>80.7</v>
      </c>
      <c r="Q69" s="46">
        <v>78.945192133193672</v>
      </c>
      <c r="R69" s="46">
        <v>77.5</v>
      </c>
      <c r="S69" s="46">
        <v>80.400000000000006</v>
      </c>
      <c r="T69" s="46">
        <v>79.5380494918777</v>
      </c>
      <c r="U69" s="46">
        <v>78</v>
      </c>
      <c r="V69" s="46">
        <v>81.099999999999994</v>
      </c>
      <c r="W69" s="46">
        <v>81.481062821246724</v>
      </c>
      <c r="X69" s="46">
        <v>80</v>
      </c>
      <c r="Y69" s="46">
        <v>82.9</v>
      </c>
      <c r="Z69" s="46">
        <v>81.786305034804741</v>
      </c>
      <c r="AA69" s="46">
        <v>80.2</v>
      </c>
      <c r="AB69" s="46">
        <v>83.3</v>
      </c>
      <c r="AC69" s="46">
        <v>81.674861597545217</v>
      </c>
      <c r="AD69" s="46">
        <v>80.38261202201349</v>
      </c>
      <c r="AE69" s="46">
        <v>82.967111173076944</v>
      </c>
      <c r="AF69" s="46">
        <v>81.016732975511914</v>
      </c>
      <c r="AG69" s="46">
        <v>79.596203826557229</v>
      </c>
      <c r="AH69" s="46">
        <v>82.437262124466599</v>
      </c>
      <c r="AI69" s="46">
        <v>80.486544999421795</v>
      </c>
      <c r="AJ69" s="46">
        <v>78.973432415827617</v>
      </c>
      <c r="AK69" s="46">
        <v>81.999657583015974</v>
      </c>
      <c r="AL69" s="46">
        <v>81.367285298076965</v>
      </c>
      <c r="AM69" s="46">
        <v>79.779582515848517</v>
      </c>
      <c r="AN69" s="46">
        <v>82.954988080305412</v>
      </c>
      <c r="AO69" s="46">
        <v>81.091875667391378</v>
      </c>
      <c r="AP69" s="46">
        <v>79.599752820379393</v>
      </c>
      <c r="AQ69" s="46">
        <v>82.583998514403362</v>
      </c>
      <c r="AR69" s="46">
        <v>81.621284112233838</v>
      </c>
      <c r="AS69" s="46">
        <v>80.329741552914527</v>
      </c>
      <c r="AT69" s="46">
        <v>82.912826671553148</v>
      </c>
      <c r="AU69" s="46">
        <v>81.608357354003971</v>
      </c>
      <c r="AV69" s="46">
        <v>80.448705176043347</v>
      </c>
      <c r="AW69" s="46">
        <v>82.768009531964594</v>
      </c>
      <c r="AX69" s="46">
        <v>81.965382066778929</v>
      </c>
      <c r="AY69" s="46">
        <v>80.790082455287944</v>
      </c>
      <c r="AZ69" s="46">
        <v>83.140681678269914</v>
      </c>
      <c r="BA69" s="46">
        <v>81.721329054388008</v>
      </c>
      <c r="BB69" s="46">
        <v>80.387854404161075</v>
      </c>
      <c r="BC69" s="46">
        <v>83.05480370461494</v>
      </c>
      <c r="BD69" s="56">
        <v>81.586017073369405</v>
      </c>
      <c r="BE69" s="56">
        <v>80.22310354446239</v>
      </c>
      <c r="BF69" s="56">
        <v>82.94893060227642</v>
      </c>
      <c r="BG69" s="56">
        <v>81.807359322992781</v>
      </c>
      <c r="BH69" s="56">
        <v>80.506175521790027</v>
      </c>
      <c r="BI69" s="56">
        <v>83.108543124195535</v>
      </c>
      <c r="BJ69" s="56">
        <v>82.538210716015243</v>
      </c>
      <c r="BK69" s="56">
        <v>81.407398677206842</v>
      </c>
      <c r="BL69" s="56">
        <v>83.669022754823644</v>
      </c>
    </row>
    <row r="70" spans="1:64" ht="12.75" customHeight="1">
      <c r="A70" s="36" t="s">
        <v>197</v>
      </c>
      <c r="B70" s="46">
        <v>77.955197400976459</v>
      </c>
      <c r="C70" s="46">
        <v>77.400000000000006</v>
      </c>
      <c r="D70" s="46">
        <v>78.5</v>
      </c>
      <c r="E70" s="46">
        <v>77.735640714846809</v>
      </c>
      <c r="F70" s="46">
        <v>77.2</v>
      </c>
      <c r="G70" s="46">
        <v>78.3</v>
      </c>
      <c r="H70" s="46">
        <v>77.987984096438424</v>
      </c>
      <c r="I70" s="46">
        <v>77.400000000000006</v>
      </c>
      <c r="J70" s="46">
        <v>78.599999999999994</v>
      </c>
      <c r="K70" s="46">
        <v>78.594719521645601</v>
      </c>
      <c r="L70" s="46">
        <v>78</v>
      </c>
      <c r="M70" s="46">
        <v>79.099999999999994</v>
      </c>
      <c r="N70" s="46">
        <v>79.026738412046541</v>
      </c>
      <c r="O70" s="46">
        <v>78.5</v>
      </c>
      <c r="P70" s="46">
        <v>79.599999999999994</v>
      </c>
      <c r="Q70" s="46">
        <v>79.177606581098416</v>
      </c>
      <c r="R70" s="46">
        <v>78.599999999999994</v>
      </c>
      <c r="S70" s="46">
        <v>79.7</v>
      </c>
      <c r="T70" s="46">
        <v>79.462820273265052</v>
      </c>
      <c r="U70" s="46">
        <v>78.900000000000006</v>
      </c>
      <c r="V70" s="46">
        <v>80</v>
      </c>
      <c r="W70" s="46">
        <v>80.182892818801818</v>
      </c>
      <c r="X70" s="46">
        <v>79.7</v>
      </c>
      <c r="Y70" s="46">
        <v>80.7</v>
      </c>
      <c r="Z70" s="46">
        <v>80.707575869533713</v>
      </c>
      <c r="AA70" s="46">
        <v>80.2</v>
      </c>
      <c r="AB70" s="46">
        <v>81.2</v>
      </c>
      <c r="AC70" s="46">
        <v>80.68388963145226</v>
      </c>
      <c r="AD70" s="46">
        <v>80.157529877645757</v>
      </c>
      <c r="AE70" s="46">
        <v>81.210249385258763</v>
      </c>
      <c r="AF70" s="46">
        <v>79.992541452466838</v>
      </c>
      <c r="AG70" s="46">
        <v>79.434323035793895</v>
      </c>
      <c r="AH70" s="46">
        <v>80.550759869139782</v>
      </c>
      <c r="AI70" s="46">
        <v>80.123658654487585</v>
      </c>
      <c r="AJ70" s="46">
        <v>79.578543376897855</v>
      </c>
      <c r="AK70" s="46">
        <v>80.668773932077315</v>
      </c>
      <c r="AL70" s="46">
        <v>80.511961189581896</v>
      </c>
      <c r="AM70" s="46">
        <v>79.983564853938148</v>
      </c>
      <c r="AN70" s="46">
        <v>81.040357525225645</v>
      </c>
      <c r="AO70" s="46">
        <v>81.095365478801938</v>
      </c>
      <c r="AP70" s="46">
        <v>80.582169739692233</v>
      </c>
      <c r="AQ70" s="46">
        <v>81.608561217911642</v>
      </c>
      <c r="AR70" s="46">
        <v>81.155379946691028</v>
      </c>
      <c r="AS70" s="46">
        <v>80.624215642708052</v>
      </c>
      <c r="AT70" s="46">
        <v>81.686544250674004</v>
      </c>
      <c r="AU70" s="46">
        <v>81.424663772267238</v>
      </c>
      <c r="AV70" s="46">
        <v>80.898566122344789</v>
      </c>
      <c r="AW70" s="46">
        <v>81.950761422189686</v>
      </c>
      <c r="AX70" s="46">
        <v>81.722883916550543</v>
      </c>
      <c r="AY70" s="46">
        <v>81.20257621091497</v>
      </c>
      <c r="AZ70" s="46">
        <v>82.243191622186117</v>
      </c>
      <c r="BA70" s="46">
        <v>82.262533924637324</v>
      </c>
      <c r="BB70" s="46">
        <v>81.759123866921712</v>
      </c>
      <c r="BC70" s="46">
        <v>82.765943982352937</v>
      </c>
      <c r="BD70" s="56">
        <v>82.652609194178311</v>
      </c>
      <c r="BE70" s="56">
        <v>82.147933497281272</v>
      </c>
      <c r="BF70" s="56">
        <v>83.157284891075349</v>
      </c>
      <c r="BG70" s="56">
        <v>82.832420533343495</v>
      </c>
      <c r="BH70" s="56">
        <v>82.342251774274231</v>
      </c>
      <c r="BI70" s="56">
        <v>83.322589292412758</v>
      </c>
      <c r="BJ70" s="56">
        <v>82.759353236059695</v>
      </c>
      <c r="BK70" s="56">
        <v>82.264575902212272</v>
      </c>
      <c r="BL70" s="56">
        <v>83.254130569907119</v>
      </c>
    </row>
    <row r="71" spans="1:64" ht="24" customHeight="1">
      <c r="A71" s="36" t="s">
        <v>198</v>
      </c>
      <c r="B71" s="46">
        <v>76.92865462527331</v>
      </c>
      <c r="C71" s="46">
        <v>76.5</v>
      </c>
      <c r="D71" s="46">
        <v>77.400000000000006</v>
      </c>
      <c r="E71" s="46">
        <v>76.916713051478808</v>
      </c>
      <c r="F71" s="46">
        <v>76.400000000000006</v>
      </c>
      <c r="G71" s="46">
        <v>77.400000000000006</v>
      </c>
      <c r="H71" s="46">
        <v>77.132897375206511</v>
      </c>
      <c r="I71" s="46">
        <v>76.7</v>
      </c>
      <c r="J71" s="46">
        <v>77.599999999999994</v>
      </c>
      <c r="K71" s="46">
        <v>77.245067728884351</v>
      </c>
      <c r="L71" s="46">
        <v>76.8</v>
      </c>
      <c r="M71" s="46">
        <v>77.7</v>
      </c>
      <c r="N71" s="46">
        <v>77.399218065279086</v>
      </c>
      <c r="O71" s="46">
        <v>76.900000000000006</v>
      </c>
      <c r="P71" s="46">
        <v>77.900000000000006</v>
      </c>
      <c r="Q71" s="46">
        <v>77.28826392798895</v>
      </c>
      <c r="R71" s="46">
        <v>76.8</v>
      </c>
      <c r="S71" s="46">
        <v>77.8</v>
      </c>
      <c r="T71" s="46">
        <v>77.512938419224</v>
      </c>
      <c r="U71" s="46">
        <v>77</v>
      </c>
      <c r="V71" s="46">
        <v>78</v>
      </c>
      <c r="W71" s="46">
        <v>77.608777958586856</v>
      </c>
      <c r="X71" s="46">
        <v>77.099999999999994</v>
      </c>
      <c r="Y71" s="46">
        <v>78.099999999999994</v>
      </c>
      <c r="Z71" s="46">
        <v>77.702432302110154</v>
      </c>
      <c r="AA71" s="46">
        <v>77.2</v>
      </c>
      <c r="AB71" s="46">
        <v>78.2</v>
      </c>
      <c r="AC71" s="46">
        <v>78.152365704804822</v>
      </c>
      <c r="AD71" s="46">
        <v>77.675424948452772</v>
      </c>
      <c r="AE71" s="46">
        <v>78.629306461156872</v>
      </c>
      <c r="AF71" s="46">
        <v>78.093274207571199</v>
      </c>
      <c r="AG71" s="46">
        <v>77.609306025565104</v>
      </c>
      <c r="AH71" s="46">
        <v>78.577242389577293</v>
      </c>
      <c r="AI71" s="46">
        <v>78.226880686634516</v>
      </c>
      <c r="AJ71" s="46">
        <v>77.755597331309374</v>
      </c>
      <c r="AK71" s="46">
        <v>78.698164041959657</v>
      </c>
      <c r="AL71" s="46">
        <v>78.232721128087363</v>
      </c>
      <c r="AM71" s="46">
        <v>77.749982874771135</v>
      </c>
      <c r="AN71" s="46">
        <v>78.715459381403591</v>
      </c>
      <c r="AO71" s="46">
        <v>78.512054788138471</v>
      </c>
      <c r="AP71" s="46">
        <v>78.040439067866089</v>
      </c>
      <c r="AQ71" s="46">
        <v>78.983670508410853</v>
      </c>
      <c r="AR71" s="46">
        <v>78.916586036652575</v>
      </c>
      <c r="AS71" s="46">
        <v>78.440804230304536</v>
      </c>
      <c r="AT71" s="46">
        <v>79.392367843000613</v>
      </c>
      <c r="AU71" s="46">
        <v>78.932732329565368</v>
      </c>
      <c r="AV71" s="46">
        <v>78.457594990918935</v>
      </c>
      <c r="AW71" s="46">
        <v>79.407869668211802</v>
      </c>
      <c r="AX71" s="46">
        <v>79.406637643420069</v>
      </c>
      <c r="AY71" s="46">
        <v>78.945185834566871</v>
      </c>
      <c r="AZ71" s="46">
        <v>79.868089452273267</v>
      </c>
      <c r="BA71" s="46">
        <v>79.747267817209192</v>
      </c>
      <c r="BB71" s="46">
        <v>79.297449713073107</v>
      </c>
      <c r="BC71" s="46">
        <v>80.197085921345277</v>
      </c>
      <c r="BD71" s="56">
        <v>80.369040674275439</v>
      </c>
      <c r="BE71" s="56">
        <v>79.916392597432122</v>
      </c>
      <c r="BF71" s="56">
        <v>80.821688751118756</v>
      </c>
      <c r="BG71" s="56">
        <v>80.416563241435213</v>
      </c>
      <c r="BH71" s="56">
        <v>79.960343907040425</v>
      </c>
      <c r="BI71" s="56">
        <v>80.872782575830001</v>
      </c>
      <c r="BJ71" s="56">
        <v>80.595652038690488</v>
      </c>
      <c r="BK71" s="56">
        <v>80.144902083513358</v>
      </c>
      <c r="BL71" s="56">
        <v>81.046401993867619</v>
      </c>
    </row>
    <row r="72" spans="1:64" ht="12.75" customHeight="1">
      <c r="A72" s="36" t="s">
        <v>199</v>
      </c>
      <c r="B72" s="46">
        <v>78.621521665411009</v>
      </c>
      <c r="C72" s="46">
        <v>78</v>
      </c>
      <c r="D72" s="46">
        <v>79.3</v>
      </c>
      <c r="E72" s="46">
        <v>78.950604787766792</v>
      </c>
      <c r="F72" s="46">
        <v>78.3</v>
      </c>
      <c r="G72" s="46">
        <v>79.599999999999994</v>
      </c>
      <c r="H72" s="46">
        <v>78.926663694871735</v>
      </c>
      <c r="I72" s="46">
        <v>78.3</v>
      </c>
      <c r="J72" s="46">
        <v>79.5</v>
      </c>
      <c r="K72" s="46">
        <v>79.164291342143358</v>
      </c>
      <c r="L72" s="46">
        <v>78.599999999999994</v>
      </c>
      <c r="M72" s="46">
        <v>79.8</v>
      </c>
      <c r="N72" s="46">
        <v>79.313914055020831</v>
      </c>
      <c r="O72" s="46">
        <v>78.7</v>
      </c>
      <c r="P72" s="46">
        <v>79.900000000000006</v>
      </c>
      <c r="Q72" s="46">
        <v>79.506728710373338</v>
      </c>
      <c r="R72" s="46">
        <v>78.900000000000006</v>
      </c>
      <c r="S72" s="46">
        <v>80.099999999999994</v>
      </c>
      <c r="T72" s="46">
        <v>79.56063058202578</v>
      </c>
      <c r="U72" s="46">
        <v>79</v>
      </c>
      <c r="V72" s="46">
        <v>80.099999999999994</v>
      </c>
      <c r="W72" s="46">
        <v>79.902709476588726</v>
      </c>
      <c r="X72" s="46">
        <v>79.3</v>
      </c>
      <c r="Y72" s="46">
        <v>80.5</v>
      </c>
      <c r="Z72" s="46">
        <v>80.149769407605092</v>
      </c>
      <c r="AA72" s="46">
        <v>79.599999999999994</v>
      </c>
      <c r="AB72" s="46">
        <v>80.7</v>
      </c>
      <c r="AC72" s="46">
        <v>80.322750390673335</v>
      </c>
      <c r="AD72" s="46">
        <v>79.771691993679667</v>
      </c>
      <c r="AE72" s="46">
        <v>80.873808787667002</v>
      </c>
      <c r="AF72" s="46">
        <v>79.796622785127738</v>
      </c>
      <c r="AG72" s="46">
        <v>79.197556314047304</v>
      </c>
      <c r="AH72" s="46">
        <v>80.395689256208172</v>
      </c>
      <c r="AI72" s="46">
        <v>79.878297520371518</v>
      </c>
      <c r="AJ72" s="46">
        <v>79.28943328560274</v>
      </c>
      <c r="AK72" s="46">
        <v>80.467161755140296</v>
      </c>
      <c r="AL72" s="46">
        <v>80.054800249653979</v>
      </c>
      <c r="AM72" s="46">
        <v>79.459293689211776</v>
      </c>
      <c r="AN72" s="46">
        <v>80.650306810096183</v>
      </c>
      <c r="AO72" s="46">
        <v>80.632613962455423</v>
      </c>
      <c r="AP72" s="46">
        <v>80.06344319855279</v>
      </c>
      <c r="AQ72" s="46">
        <v>81.201784726358056</v>
      </c>
      <c r="AR72" s="46">
        <v>80.934737950137944</v>
      </c>
      <c r="AS72" s="46">
        <v>80.362969795439199</v>
      </c>
      <c r="AT72" s="46">
        <v>81.506506104836689</v>
      </c>
      <c r="AU72" s="46">
        <v>81.036875345576178</v>
      </c>
      <c r="AV72" s="46">
        <v>80.452527239128358</v>
      </c>
      <c r="AW72" s="46">
        <v>81.621223452023997</v>
      </c>
      <c r="AX72" s="46">
        <v>81.460226091772014</v>
      </c>
      <c r="AY72" s="46">
        <v>80.882487564619993</v>
      </c>
      <c r="AZ72" s="46">
        <v>82.037964618924036</v>
      </c>
      <c r="BA72" s="46">
        <v>81.619099287553269</v>
      </c>
      <c r="BB72" s="46">
        <v>81.036681240444992</v>
      </c>
      <c r="BC72" s="46">
        <v>82.201517334661546</v>
      </c>
      <c r="BD72" s="56">
        <v>82.095897142720986</v>
      </c>
      <c r="BE72" s="56">
        <v>81.517436051509577</v>
      </c>
      <c r="BF72" s="56">
        <v>82.674358233932395</v>
      </c>
      <c r="BG72" s="56">
        <v>81.954992528853396</v>
      </c>
      <c r="BH72" s="56">
        <v>81.380255560267571</v>
      </c>
      <c r="BI72" s="56">
        <v>82.52972949743922</v>
      </c>
      <c r="BJ72" s="56">
        <v>82.400209706754353</v>
      </c>
      <c r="BK72" s="56">
        <v>81.844696066251927</v>
      </c>
      <c r="BL72" s="56">
        <v>82.955723347256779</v>
      </c>
    </row>
    <row r="73" spans="1:64" ht="12.75" customHeight="1">
      <c r="A73" s="36" t="s">
        <v>200</v>
      </c>
      <c r="B73" s="46">
        <v>78.537405541098025</v>
      </c>
      <c r="C73" s="46">
        <v>77.2</v>
      </c>
      <c r="D73" s="46">
        <v>79.900000000000006</v>
      </c>
      <c r="E73" s="46">
        <v>77.668971984164131</v>
      </c>
      <c r="F73" s="46">
        <v>76.2</v>
      </c>
      <c r="G73" s="46">
        <v>79.099999999999994</v>
      </c>
      <c r="H73" s="46">
        <v>78.540784913194983</v>
      </c>
      <c r="I73" s="46">
        <v>77.2</v>
      </c>
      <c r="J73" s="46">
        <v>79.900000000000006</v>
      </c>
      <c r="K73" s="46">
        <v>79.184039368766022</v>
      </c>
      <c r="L73" s="46">
        <v>77.8</v>
      </c>
      <c r="M73" s="46">
        <v>80.5</v>
      </c>
      <c r="N73" s="46">
        <v>80.066386614901063</v>
      </c>
      <c r="O73" s="46">
        <v>78.8</v>
      </c>
      <c r="P73" s="46">
        <v>81.400000000000006</v>
      </c>
      <c r="Q73" s="46">
        <v>79.504060508181411</v>
      </c>
      <c r="R73" s="46">
        <v>78.099999999999994</v>
      </c>
      <c r="S73" s="46">
        <v>80.900000000000006</v>
      </c>
      <c r="T73" s="46">
        <v>79.825619391234184</v>
      </c>
      <c r="U73" s="46">
        <v>78.400000000000006</v>
      </c>
      <c r="V73" s="46">
        <v>81.2</v>
      </c>
      <c r="W73" s="46">
        <v>80.825303684478115</v>
      </c>
      <c r="X73" s="46">
        <v>79.5</v>
      </c>
      <c r="Y73" s="46">
        <v>82.2</v>
      </c>
      <c r="Z73" s="46">
        <v>81.159927426234148</v>
      </c>
      <c r="AA73" s="46">
        <v>79.8</v>
      </c>
      <c r="AB73" s="46">
        <v>82.5</v>
      </c>
      <c r="AC73" s="46">
        <v>81.407288913111643</v>
      </c>
      <c r="AD73" s="46">
        <v>80.104783605462345</v>
      </c>
      <c r="AE73" s="46">
        <v>82.709794220760941</v>
      </c>
      <c r="AF73" s="46">
        <v>80.595827888736878</v>
      </c>
      <c r="AG73" s="46">
        <v>79.264068791679477</v>
      </c>
      <c r="AH73" s="46">
        <v>81.927586985794278</v>
      </c>
      <c r="AI73" s="46">
        <v>80.186168754164029</v>
      </c>
      <c r="AJ73" s="46">
        <v>78.72090390677522</v>
      </c>
      <c r="AK73" s="46">
        <v>81.651433601552839</v>
      </c>
      <c r="AL73" s="46">
        <v>80.935611400527279</v>
      </c>
      <c r="AM73" s="46">
        <v>79.366518521436262</v>
      </c>
      <c r="AN73" s="46">
        <v>82.504704279618295</v>
      </c>
      <c r="AO73" s="46">
        <v>81.486994054834028</v>
      </c>
      <c r="AP73" s="46">
        <v>79.917467071392977</v>
      </c>
      <c r="AQ73" s="46">
        <v>83.056521038275079</v>
      </c>
      <c r="AR73" s="46">
        <v>82.63948986497347</v>
      </c>
      <c r="AS73" s="46">
        <v>81.228706971756026</v>
      </c>
      <c r="AT73" s="46">
        <v>84.050272758190914</v>
      </c>
      <c r="AU73" s="46">
        <v>81.494952419058436</v>
      </c>
      <c r="AV73" s="46">
        <v>79.868607947253693</v>
      </c>
      <c r="AW73" s="46">
        <v>83.121296890863178</v>
      </c>
      <c r="AX73" s="46">
        <v>81.8612481989272</v>
      </c>
      <c r="AY73" s="46">
        <v>80.266588662463093</v>
      </c>
      <c r="AZ73" s="46">
        <v>83.455907735391307</v>
      </c>
      <c r="BA73" s="46">
        <v>80.705887794512904</v>
      </c>
      <c r="BB73" s="46">
        <v>79.070841301431457</v>
      </c>
      <c r="BC73" s="46">
        <v>82.340934287594351</v>
      </c>
      <c r="BD73" s="56">
        <v>81.024595477896796</v>
      </c>
      <c r="BE73" s="56">
        <v>79.758980714416211</v>
      </c>
      <c r="BF73" s="56">
        <v>82.29021024137738</v>
      </c>
      <c r="BG73" s="56">
        <v>81.31694965472893</v>
      </c>
      <c r="BH73" s="56">
        <v>80.065864891789914</v>
      </c>
      <c r="BI73" s="56">
        <v>82.568034417667945</v>
      </c>
      <c r="BJ73" s="56">
        <v>82.475250593599242</v>
      </c>
      <c r="BK73" s="56">
        <v>81.319163772963648</v>
      </c>
      <c r="BL73" s="56">
        <v>83.631337414234835</v>
      </c>
    </row>
    <row r="74" spans="1:64" ht="12.75" customHeight="1">
      <c r="A74" s="36" t="s">
        <v>201</v>
      </c>
      <c r="B74" s="46">
        <v>77.519410766739838</v>
      </c>
      <c r="C74" s="46">
        <v>76.900000000000006</v>
      </c>
      <c r="D74" s="46">
        <v>78.099999999999994</v>
      </c>
      <c r="E74" s="46">
        <v>77.939478634396082</v>
      </c>
      <c r="F74" s="46">
        <v>77.400000000000006</v>
      </c>
      <c r="G74" s="46">
        <v>78.5</v>
      </c>
      <c r="H74" s="46">
        <v>77.937404431702618</v>
      </c>
      <c r="I74" s="46">
        <v>77.400000000000006</v>
      </c>
      <c r="J74" s="46">
        <v>78.5</v>
      </c>
      <c r="K74" s="46">
        <v>78.340348225873257</v>
      </c>
      <c r="L74" s="46">
        <v>77.8</v>
      </c>
      <c r="M74" s="46">
        <v>78.900000000000006</v>
      </c>
      <c r="N74" s="46">
        <v>78.271451825372097</v>
      </c>
      <c r="O74" s="46">
        <v>77.7</v>
      </c>
      <c r="P74" s="46">
        <v>78.8</v>
      </c>
      <c r="Q74" s="46">
        <v>78.769994242769684</v>
      </c>
      <c r="R74" s="46">
        <v>78.2</v>
      </c>
      <c r="S74" s="46">
        <v>79.3</v>
      </c>
      <c r="T74" s="46">
        <v>78.650008619730016</v>
      </c>
      <c r="U74" s="46">
        <v>78</v>
      </c>
      <c r="V74" s="46">
        <v>79.3</v>
      </c>
      <c r="W74" s="46">
        <v>78.604565286672624</v>
      </c>
      <c r="X74" s="46">
        <v>77.900000000000006</v>
      </c>
      <c r="Y74" s="46">
        <v>79.3</v>
      </c>
      <c r="Z74" s="46">
        <v>78.714785582435894</v>
      </c>
      <c r="AA74" s="46">
        <v>78.099999999999994</v>
      </c>
      <c r="AB74" s="46">
        <v>79.400000000000006</v>
      </c>
      <c r="AC74" s="46">
        <v>78.866598046445304</v>
      </c>
      <c r="AD74" s="46">
        <v>78.227600591793717</v>
      </c>
      <c r="AE74" s="46">
        <v>79.505595501096892</v>
      </c>
      <c r="AF74" s="46">
        <v>79.208828826900188</v>
      </c>
      <c r="AG74" s="46">
        <v>78.599137469452572</v>
      </c>
      <c r="AH74" s="46">
        <v>79.818520184347804</v>
      </c>
      <c r="AI74" s="46">
        <v>79.600583068413215</v>
      </c>
      <c r="AJ74" s="46">
        <v>79.011588812755193</v>
      </c>
      <c r="AK74" s="46">
        <v>80.189577324071237</v>
      </c>
      <c r="AL74" s="46">
        <v>79.997088403979077</v>
      </c>
      <c r="AM74" s="46">
        <v>79.411086533748133</v>
      </c>
      <c r="AN74" s="46">
        <v>80.583090274210022</v>
      </c>
      <c r="AO74" s="46">
        <v>80.469161762914865</v>
      </c>
      <c r="AP74" s="46">
        <v>79.910170651061932</v>
      </c>
      <c r="AQ74" s="46">
        <v>81.028152874767798</v>
      </c>
      <c r="AR74" s="46">
        <v>80.616320952459418</v>
      </c>
      <c r="AS74" s="46">
        <v>80.038820716978094</v>
      </c>
      <c r="AT74" s="46">
        <v>81.193821187940742</v>
      </c>
      <c r="AU74" s="46">
        <v>80.928048541405104</v>
      </c>
      <c r="AV74" s="46">
        <v>80.35926216408329</v>
      </c>
      <c r="AW74" s="46">
        <v>81.496834918726918</v>
      </c>
      <c r="AX74" s="46">
        <v>80.909163683523758</v>
      </c>
      <c r="AY74" s="46">
        <v>80.331671169892346</v>
      </c>
      <c r="AZ74" s="46">
        <v>81.48665619715517</v>
      </c>
      <c r="BA74" s="46">
        <v>81.141704020434403</v>
      </c>
      <c r="BB74" s="46">
        <v>80.579099842832221</v>
      </c>
      <c r="BC74" s="46">
        <v>81.704308198036586</v>
      </c>
      <c r="BD74" s="56">
        <v>80.971430301680044</v>
      </c>
      <c r="BE74" s="56">
        <v>80.399416885488023</v>
      </c>
      <c r="BF74" s="56">
        <v>81.543443717872066</v>
      </c>
      <c r="BG74" s="56">
        <v>81.181697079121022</v>
      </c>
      <c r="BH74" s="56">
        <v>80.614314313406595</v>
      </c>
      <c r="BI74" s="56">
        <v>81.74907984483545</v>
      </c>
      <c r="BJ74" s="56">
        <v>80.922640013313128</v>
      </c>
      <c r="BK74" s="56">
        <v>80.342081516847742</v>
      </c>
      <c r="BL74" s="56">
        <v>81.503198509778514</v>
      </c>
    </row>
    <row r="75" spans="1:64" ht="24" customHeight="1">
      <c r="A75" s="36" t="s">
        <v>202</v>
      </c>
      <c r="B75" s="46">
        <v>76.762391755326135</v>
      </c>
      <c r="C75" s="46">
        <v>76.400000000000006</v>
      </c>
      <c r="D75" s="46">
        <v>77.099999999999994</v>
      </c>
      <c r="E75" s="46">
        <v>76.891900081438948</v>
      </c>
      <c r="F75" s="46">
        <v>76.5</v>
      </c>
      <c r="G75" s="46">
        <v>77.3</v>
      </c>
      <c r="H75" s="46">
        <v>76.995421045750447</v>
      </c>
      <c r="I75" s="46">
        <v>76.599999999999994</v>
      </c>
      <c r="J75" s="46">
        <v>77.400000000000006</v>
      </c>
      <c r="K75" s="46">
        <v>77.356477294622934</v>
      </c>
      <c r="L75" s="46">
        <v>77</v>
      </c>
      <c r="M75" s="46">
        <v>77.7</v>
      </c>
      <c r="N75" s="46">
        <v>77.421567917457438</v>
      </c>
      <c r="O75" s="46">
        <v>77.099999999999994</v>
      </c>
      <c r="P75" s="46">
        <v>77.8</v>
      </c>
      <c r="Q75" s="46">
        <v>77.685413207895778</v>
      </c>
      <c r="R75" s="46">
        <v>77.3</v>
      </c>
      <c r="S75" s="46">
        <v>78</v>
      </c>
      <c r="T75" s="46">
        <v>77.68912122990794</v>
      </c>
      <c r="U75" s="46">
        <v>77.3</v>
      </c>
      <c r="V75" s="46">
        <v>78</v>
      </c>
      <c r="W75" s="46">
        <v>77.886931749766305</v>
      </c>
      <c r="X75" s="46">
        <v>77.5</v>
      </c>
      <c r="Y75" s="46">
        <v>78.3</v>
      </c>
      <c r="Z75" s="46">
        <v>78.012798077000681</v>
      </c>
      <c r="AA75" s="46">
        <v>77.7</v>
      </c>
      <c r="AB75" s="46">
        <v>78.400000000000006</v>
      </c>
      <c r="AC75" s="46">
        <v>78.370552935665614</v>
      </c>
      <c r="AD75" s="46">
        <v>78.010475330602475</v>
      </c>
      <c r="AE75" s="46">
        <v>78.730630540728754</v>
      </c>
      <c r="AF75" s="46">
        <v>78.522606797817858</v>
      </c>
      <c r="AG75" s="46">
        <v>78.168551203982261</v>
      </c>
      <c r="AH75" s="46">
        <v>78.876662391653454</v>
      </c>
      <c r="AI75" s="46">
        <v>78.648646356449945</v>
      </c>
      <c r="AJ75" s="46">
        <v>78.295285637530682</v>
      </c>
      <c r="AK75" s="46">
        <v>79.002007075369207</v>
      </c>
      <c r="AL75" s="46">
        <v>79.081214426759516</v>
      </c>
      <c r="AM75" s="46">
        <v>78.740698941251623</v>
      </c>
      <c r="AN75" s="46">
        <v>79.421729912267409</v>
      </c>
      <c r="AO75" s="46">
        <v>79.287964018329077</v>
      </c>
      <c r="AP75" s="46">
        <v>78.947789768555282</v>
      </c>
      <c r="AQ75" s="46">
        <v>79.628138268102873</v>
      </c>
      <c r="AR75" s="46">
        <v>79.453813302065086</v>
      </c>
      <c r="AS75" s="46">
        <v>79.107633279970628</v>
      </c>
      <c r="AT75" s="46">
        <v>79.799993324159544</v>
      </c>
      <c r="AU75" s="46">
        <v>79.522905756527237</v>
      </c>
      <c r="AV75" s="46">
        <v>79.172692783437356</v>
      </c>
      <c r="AW75" s="46">
        <v>79.873118729617119</v>
      </c>
      <c r="AX75" s="46">
        <v>79.893923315094725</v>
      </c>
      <c r="AY75" s="46">
        <v>79.55340407401826</v>
      </c>
      <c r="AZ75" s="46">
        <v>80.234442556171189</v>
      </c>
      <c r="BA75" s="46">
        <v>80.21659419604012</v>
      </c>
      <c r="BB75" s="46">
        <v>79.883480395936331</v>
      </c>
      <c r="BC75" s="46">
        <v>80.549707996143908</v>
      </c>
      <c r="BD75" s="56">
        <v>80.461354990493888</v>
      </c>
      <c r="BE75" s="56">
        <v>80.126311144172234</v>
      </c>
      <c r="BF75" s="56">
        <v>80.796398836815541</v>
      </c>
      <c r="BG75" s="56">
        <v>80.514467466372182</v>
      </c>
      <c r="BH75" s="56">
        <v>80.18516865031016</v>
      </c>
      <c r="BI75" s="56">
        <v>80.843766282434203</v>
      </c>
      <c r="BJ75" s="56">
        <v>80.664071323337552</v>
      </c>
      <c r="BK75" s="56">
        <v>80.33607124337918</v>
      </c>
      <c r="BL75" s="56">
        <v>80.992071403295924</v>
      </c>
    </row>
    <row r="76" spans="1:64" ht="12.75" customHeight="1">
      <c r="A76" s="36" t="s">
        <v>203</v>
      </c>
      <c r="B76" s="46">
        <v>77.788220371884748</v>
      </c>
      <c r="C76" s="46">
        <v>77</v>
      </c>
      <c r="D76" s="46">
        <v>78.5</v>
      </c>
      <c r="E76" s="46">
        <v>78.131958246912177</v>
      </c>
      <c r="F76" s="46">
        <v>77.400000000000006</v>
      </c>
      <c r="G76" s="46">
        <v>78.900000000000006</v>
      </c>
      <c r="H76" s="46">
        <v>78.62838266023995</v>
      </c>
      <c r="I76" s="46">
        <v>77.900000000000006</v>
      </c>
      <c r="J76" s="46">
        <v>79.3</v>
      </c>
      <c r="K76" s="46">
        <v>78.177355479377709</v>
      </c>
      <c r="L76" s="46">
        <v>77.400000000000006</v>
      </c>
      <c r="M76" s="46">
        <v>79</v>
      </c>
      <c r="N76" s="46">
        <v>78.433770591330628</v>
      </c>
      <c r="O76" s="46">
        <v>77.7</v>
      </c>
      <c r="P76" s="46">
        <v>79.2</v>
      </c>
      <c r="Q76" s="46">
        <v>78.461169963579209</v>
      </c>
      <c r="R76" s="46">
        <v>77.7</v>
      </c>
      <c r="S76" s="46">
        <v>79.2</v>
      </c>
      <c r="T76" s="46">
        <v>79.165229598295127</v>
      </c>
      <c r="U76" s="46">
        <v>78.5</v>
      </c>
      <c r="V76" s="46">
        <v>79.900000000000006</v>
      </c>
      <c r="W76" s="46">
        <v>79.587578135514292</v>
      </c>
      <c r="X76" s="46">
        <v>78.900000000000006</v>
      </c>
      <c r="Y76" s="46">
        <v>80.2</v>
      </c>
      <c r="Z76" s="46">
        <v>79.409155920763482</v>
      </c>
      <c r="AA76" s="46">
        <v>78.8</v>
      </c>
      <c r="AB76" s="46">
        <v>80.099999999999994</v>
      </c>
      <c r="AC76" s="46">
        <v>79.626575572263093</v>
      </c>
      <c r="AD76" s="46">
        <v>78.97354430910832</v>
      </c>
      <c r="AE76" s="46">
        <v>80.279606835417866</v>
      </c>
      <c r="AF76" s="46">
        <v>79.292685600041295</v>
      </c>
      <c r="AG76" s="46">
        <v>78.621518563901532</v>
      </c>
      <c r="AH76" s="46">
        <v>79.963852636181059</v>
      </c>
      <c r="AI76" s="46">
        <v>79.830188567641187</v>
      </c>
      <c r="AJ76" s="46">
        <v>79.169511453327701</v>
      </c>
      <c r="AK76" s="46">
        <v>80.490865681954674</v>
      </c>
      <c r="AL76" s="46">
        <v>80.135629403673562</v>
      </c>
      <c r="AM76" s="46">
        <v>79.483212924150877</v>
      </c>
      <c r="AN76" s="46">
        <v>80.788045883196247</v>
      </c>
      <c r="AO76" s="46">
        <v>80.620880977705326</v>
      </c>
      <c r="AP76" s="46">
        <v>79.957361965880793</v>
      </c>
      <c r="AQ76" s="46">
        <v>81.284399989529859</v>
      </c>
      <c r="AR76" s="46">
        <v>80.913331055445454</v>
      </c>
      <c r="AS76" s="46">
        <v>80.27427532539707</v>
      </c>
      <c r="AT76" s="46">
        <v>81.552386785493837</v>
      </c>
      <c r="AU76" s="46">
        <v>81.203463437630873</v>
      </c>
      <c r="AV76" s="46">
        <v>80.553179046461736</v>
      </c>
      <c r="AW76" s="46">
        <v>81.85374782880001</v>
      </c>
      <c r="AX76" s="46">
        <v>81.707229318123879</v>
      </c>
      <c r="AY76" s="46">
        <v>81.077937419175555</v>
      </c>
      <c r="AZ76" s="46">
        <v>82.336521217072203</v>
      </c>
      <c r="BA76" s="46">
        <v>81.757030978405751</v>
      </c>
      <c r="BB76" s="46">
        <v>81.101560167282983</v>
      </c>
      <c r="BC76" s="46">
        <v>82.41250178952852</v>
      </c>
      <c r="BD76" s="56">
        <v>82.143133156795784</v>
      </c>
      <c r="BE76" s="56">
        <v>81.514666934352135</v>
      </c>
      <c r="BF76" s="56">
        <v>82.771599379239433</v>
      </c>
      <c r="BG76" s="56">
        <v>81.909861842639401</v>
      </c>
      <c r="BH76" s="56">
        <v>81.25680472710593</v>
      </c>
      <c r="BI76" s="56">
        <v>82.562918958172872</v>
      </c>
      <c r="BJ76" s="56">
        <v>82.188626791296784</v>
      </c>
      <c r="BK76" s="56">
        <v>81.546131639066843</v>
      </c>
      <c r="BL76" s="56">
        <v>82.831121943526725</v>
      </c>
    </row>
    <row r="77" spans="1:64" ht="12.75" customHeight="1">
      <c r="A77" s="36" t="s">
        <v>204</v>
      </c>
      <c r="B77" s="46">
        <v>77.101131220907448</v>
      </c>
      <c r="C77" s="46">
        <v>76.5</v>
      </c>
      <c r="D77" s="46">
        <v>77.7</v>
      </c>
      <c r="E77" s="46">
        <v>77.16195288441989</v>
      </c>
      <c r="F77" s="46">
        <v>76.5</v>
      </c>
      <c r="G77" s="46">
        <v>77.8</v>
      </c>
      <c r="H77" s="46">
        <v>76.498035283391459</v>
      </c>
      <c r="I77" s="46">
        <v>75.8</v>
      </c>
      <c r="J77" s="46">
        <v>77.2</v>
      </c>
      <c r="K77" s="46">
        <v>76.411780505810015</v>
      </c>
      <c r="L77" s="46">
        <v>75.7</v>
      </c>
      <c r="M77" s="46">
        <v>77.099999999999994</v>
      </c>
      <c r="N77" s="46">
        <v>76.431025369321091</v>
      </c>
      <c r="O77" s="46">
        <v>75.7</v>
      </c>
      <c r="P77" s="46">
        <v>77.099999999999994</v>
      </c>
      <c r="Q77" s="46">
        <v>76.659463242939765</v>
      </c>
      <c r="R77" s="46">
        <v>76</v>
      </c>
      <c r="S77" s="46">
        <v>77.400000000000006</v>
      </c>
      <c r="T77" s="46">
        <v>76.67334760682877</v>
      </c>
      <c r="U77" s="46">
        <v>76</v>
      </c>
      <c r="V77" s="46">
        <v>77.3</v>
      </c>
      <c r="W77" s="46">
        <v>76.901248549495762</v>
      </c>
      <c r="X77" s="46">
        <v>76.2</v>
      </c>
      <c r="Y77" s="46">
        <v>77.599999999999994</v>
      </c>
      <c r="Z77" s="46">
        <v>77.175991235491907</v>
      </c>
      <c r="AA77" s="46">
        <v>76.5</v>
      </c>
      <c r="AB77" s="46">
        <v>77.8</v>
      </c>
      <c r="AC77" s="46">
        <v>77.548302939431977</v>
      </c>
      <c r="AD77" s="46">
        <v>76.875766659741501</v>
      </c>
      <c r="AE77" s="46">
        <v>78.220839219122453</v>
      </c>
      <c r="AF77" s="46">
        <v>77.44164245779325</v>
      </c>
      <c r="AG77" s="46">
        <v>76.772612997104474</v>
      </c>
      <c r="AH77" s="46">
        <v>78.110671918482026</v>
      </c>
      <c r="AI77" s="46">
        <v>77.60981138783626</v>
      </c>
      <c r="AJ77" s="46">
        <v>76.914661601785397</v>
      </c>
      <c r="AK77" s="46">
        <v>78.304961173887122</v>
      </c>
      <c r="AL77" s="46">
        <v>77.522817783103932</v>
      </c>
      <c r="AM77" s="46">
        <v>76.834972101531235</v>
      </c>
      <c r="AN77" s="46">
        <v>78.210663464676628</v>
      </c>
      <c r="AO77" s="46">
        <v>77.680724508566925</v>
      </c>
      <c r="AP77" s="46">
        <v>76.96386117071799</v>
      </c>
      <c r="AQ77" s="46">
        <v>78.39758784641586</v>
      </c>
      <c r="AR77" s="46">
        <v>77.927562677996448</v>
      </c>
      <c r="AS77" s="46">
        <v>77.234582478968235</v>
      </c>
      <c r="AT77" s="46">
        <v>78.620542877024661</v>
      </c>
      <c r="AU77" s="46">
        <v>78.074232368034743</v>
      </c>
      <c r="AV77" s="46">
        <v>77.381668924945899</v>
      </c>
      <c r="AW77" s="46">
        <v>78.766795811123586</v>
      </c>
      <c r="AX77" s="46">
        <v>78.412799776528615</v>
      </c>
      <c r="AY77" s="46">
        <v>77.741275046026701</v>
      </c>
      <c r="AZ77" s="46">
        <v>79.08432450703053</v>
      </c>
      <c r="BA77" s="46">
        <v>78.251631678686493</v>
      </c>
      <c r="BB77" s="46">
        <v>77.564949220326099</v>
      </c>
      <c r="BC77" s="46">
        <v>78.938314137046888</v>
      </c>
      <c r="BD77" s="56">
        <v>78.919323636737815</v>
      </c>
      <c r="BE77" s="56">
        <v>78.245202272320839</v>
      </c>
      <c r="BF77" s="56">
        <v>79.593445001154791</v>
      </c>
      <c r="BG77" s="56">
        <v>78.73795452329523</v>
      </c>
      <c r="BH77" s="56">
        <v>78.079883215683267</v>
      </c>
      <c r="BI77" s="56">
        <v>79.396025830907192</v>
      </c>
      <c r="BJ77" s="56">
        <v>79.104283365864376</v>
      </c>
      <c r="BK77" s="56">
        <v>78.459644706417151</v>
      </c>
      <c r="BL77" s="56">
        <v>79.7489220253116</v>
      </c>
    </row>
    <row r="78" spans="1:64" ht="12.75" customHeight="1">
      <c r="A78" s="47" t="s">
        <v>205</v>
      </c>
      <c r="B78" s="43">
        <v>76.970429337516507</v>
      </c>
      <c r="C78" s="43">
        <v>76.400000000000006</v>
      </c>
      <c r="D78" s="43">
        <v>77.5</v>
      </c>
      <c r="E78" s="43">
        <v>77.705284631752463</v>
      </c>
      <c r="F78" s="43">
        <v>77.2</v>
      </c>
      <c r="G78" s="43">
        <v>78.2</v>
      </c>
      <c r="H78" s="43">
        <v>77.464446101956966</v>
      </c>
      <c r="I78" s="43">
        <v>76.900000000000006</v>
      </c>
      <c r="J78" s="43">
        <v>78</v>
      </c>
      <c r="K78" s="43">
        <v>77.598750504287779</v>
      </c>
      <c r="L78" s="43">
        <v>77.099999999999994</v>
      </c>
      <c r="M78" s="43">
        <v>78.099999999999994</v>
      </c>
      <c r="N78" s="43">
        <v>77.066664289972692</v>
      </c>
      <c r="O78" s="43">
        <v>76.5</v>
      </c>
      <c r="P78" s="43">
        <v>77.599999999999994</v>
      </c>
      <c r="Q78" s="43">
        <v>77.039326956345221</v>
      </c>
      <c r="R78" s="43">
        <v>76.5</v>
      </c>
      <c r="S78" s="43">
        <v>77.599999999999994</v>
      </c>
      <c r="T78" s="43">
        <v>76.836052855592257</v>
      </c>
      <c r="U78" s="43">
        <v>76.3</v>
      </c>
      <c r="V78" s="43">
        <v>77.400000000000006</v>
      </c>
      <c r="W78" s="43">
        <v>77.305845241140105</v>
      </c>
      <c r="X78" s="43">
        <v>76.8</v>
      </c>
      <c r="Y78" s="43">
        <v>77.8</v>
      </c>
      <c r="Z78" s="43">
        <v>77.867876696426009</v>
      </c>
      <c r="AA78" s="43">
        <v>77.400000000000006</v>
      </c>
      <c r="AB78" s="43">
        <v>78.400000000000006</v>
      </c>
      <c r="AC78" s="43">
        <v>78.021216487484224</v>
      </c>
      <c r="AD78" s="43">
        <v>77.529602392254361</v>
      </c>
      <c r="AE78" s="43">
        <v>78.512830582714088</v>
      </c>
      <c r="AF78" s="43">
        <v>77.670964924098328</v>
      </c>
      <c r="AG78" s="43">
        <v>77.182653060706301</v>
      </c>
      <c r="AH78" s="43">
        <v>78.159276787490356</v>
      </c>
      <c r="AI78" s="43">
        <v>77.97738708746958</v>
      </c>
      <c r="AJ78" s="43">
        <v>77.499330400839654</v>
      </c>
      <c r="AK78" s="43">
        <v>78.455443774099507</v>
      </c>
      <c r="AL78" s="43">
        <v>78.371809350013635</v>
      </c>
      <c r="AM78" s="43">
        <v>77.897073028236463</v>
      </c>
      <c r="AN78" s="43">
        <v>78.846545671790807</v>
      </c>
      <c r="AO78" s="43">
        <v>78.943736967744684</v>
      </c>
      <c r="AP78" s="43">
        <v>78.474347873737159</v>
      </c>
      <c r="AQ78" s="43">
        <v>79.413126061752209</v>
      </c>
      <c r="AR78" s="43">
        <v>78.90260067961357</v>
      </c>
      <c r="AS78" s="43">
        <v>78.425985499448871</v>
      </c>
      <c r="AT78" s="43">
        <v>79.37921585977827</v>
      </c>
      <c r="AU78" s="43">
        <v>79.207041979618168</v>
      </c>
      <c r="AV78" s="43">
        <v>78.726334443760976</v>
      </c>
      <c r="AW78" s="43">
        <v>79.68774951547536</v>
      </c>
      <c r="AX78" s="43">
        <v>79.618699366012052</v>
      </c>
      <c r="AY78" s="43">
        <v>79.142176394173276</v>
      </c>
      <c r="AZ78" s="43">
        <v>80.095222337850828</v>
      </c>
      <c r="BA78" s="43">
        <v>79.856208462041721</v>
      </c>
      <c r="BB78" s="43">
        <v>79.382640988770191</v>
      </c>
      <c r="BC78" s="43">
        <v>80.329775935313251</v>
      </c>
      <c r="BD78" s="57">
        <v>80.076083220230529</v>
      </c>
      <c r="BE78" s="57">
        <v>79.604906245424885</v>
      </c>
      <c r="BF78" s="57">
        <v>80.547260195036174</v>
      </c>
      <c r="BG78" s="57">
        <v>80.065394753801428</v>
      </c>
      <c r="BH78" s="57">
        <v>79.593948739810457</v>
      </c>
      <c r="BI78" s="57">
        <v>80.536840767792398</v>
      </c>
      <c r="BJ78" s="57">
        <v>80.226997059716766</v>
      </c>
      <c r="BK78" s="57">
        <v>79.750567285300335</v>
      </c>
      <c r="BL78" s="57">
        <v>80.703426834133197</v>
      </c>
    </row>
    <row r="80" spans="1:64">
      <c r="A80" s="95" t="s">
        <v>228</v>
      </c>
    </row>
    <row r="81" spans="1:12" s="164" customFormat="1" ht="21.75" customHeight="1">
      <c r="A81" s="188" t="s">
        <v>343</v>
      </c>
      <c r="B81" s="188"/>
      <c r="C81" s="188"/>
      <c r="D81" s="188"/>
      <c r="E81" s="188"/>
      <c r="F81" s="188"/>
      <c r="G81" s="188"/>
      <c r="H81" s="188"/>
      <c r="I81" s="163"/>
      <c r="J81" s="163"/>
      <c r="K81" s="163"/>
      <c r="L81" s="163"/>
    </row>
    <row r="82" spans="1:12" s="164" customFormat="1" ht="15" customHeight="1">
      <c r="A82" s="187" t="s">
        <v>166</v>
      </c>
      <c r="B82" s="187"/>
      <c r="C82" s="187"/>
      <c r="D82" s="187"/>
      <c r="E82" s="187"/>
      <c r="F82" s="165"/>
      <c r="G82" s="165"/>
      <c r="H82" s="165"/>
      <c r="I82" s="165"/>
      <c r="J82" s="165"/>
      <c r="K82" s="165"/>
      <c r="L82" s="165"/>
    </row>
    <row r="83" spans="1:12" s="164" customFormat="1" ht="15" customHeight="1">
      <c r="A83" s="162"/>
      <c r="B83" s="162"/>
      <c r="C83" s="162"/>
      <c r="D83" s="162"/>
      <c r="E83" s="162"/>
      <c r="F83" s="165"/>
      <c r="G83" s="165"/>
      <c r="H83" s="165"/>
      <c r="I83" s="165"/>
      <c r="J83" s="165"/>
      <c r="K83" s="165"/>
      <c r="L83" s="165"/>
    </row>
    <row r="84" spans="1:12">
      <c r="A84" s="189" t="s">
        <v>227</v>
      </c>
      <c r="B84" s="182"/>
    </row>
    <row r="85" spans="1:12" ht="17.399999999999999">
      <c r="A85" s="49"/>
    </row>
  </sheetData>
  <mergeCells count="88">
    <mergeCell ref="BJ5:BL5"/>
    <mergeCell ref="BJ6:BL6"/>
    <mergeCell ref="BJ43:BL43"/>
    <mergeCell ref="BJ44:BL44"/>
    <mergeCell ref="A1:F1"/>
    <mergeCell ref="BD44:BF44"/>
    <mergeCell ref="BG44:BI44"/>
    <mergeCell ref="BD5:BF5"/>
    <mergeCell ref="BG5:BI5"/>
    <mergeCell ref="BD6:BF6"/>
    <mergeCell ref="BG6:BI6"/>
    <mergeCell ref="BD43:BF43"/>
    <mergeCell ref="BG43:BI43"/>
    <mergeCell ref="W6:Y6"/>
    <mergeCell ref="B6:D6"/>
    <mergeCell ref="E6:G6"/>
    <mergeCell ref="H6:J6"/>
    <mergeCell ref="K6:M6"/>
    <mergeCell ref="AO6:AQ6"/>
    <mergeCell ref="AR6:AT6"/>
    <mergeCell ref="AU6:AW6"/>
    <mergeCell ref="Z6:AB6"/>
    <mergeCell ref="AC6:AE6"/>
    <mergeCell ref="AF6:AH6"/>
    <mergeCell ref="AI6:AK6"/>
    <mergeCell ref="B5:D5"/>
    <mergeCell ref="E5:G5"/>
    <mergeCell ref="H5:J5"/>
    <mergeCell ref="K5:M5"/>
    <mergeCell ref="N5:P5"/>
    <mergeCell ref="AI5:AK5"/>
    <mergeCell ref="AL5:AN5"/>
    <mergeCell ref="N43:P43"/>
    <mergeCell ref="Q43:S43"/>
    <mergeCell ref="T43:V43"/>
    <mergeCell ref="W43:Y43"/>
    <mergeCell ref="Q5:S5"/>
    <mergeCell ref="T5:V5"/>
    <mergeCell ref="W5:Y5"/>
    <mergeCell ref="Z5:AB5"/>
    <mergeCell ref="AC5:AE5"/>
    <mergeCell ref="AF5:AH5"/>
    <mergeCell ref="AL6:AN6"/>
    <mergeCell ref="N6:P6"/>
    <mergeCell ref="Q6:S6"/>
    <mergeCell ref="T6:V6"/>
    <mergeCell ref="B43:D43"/>
    <mergeCell ref="E43:G43"/>
    <mergeCell ref="H43:J43"/>
    <mergeCell ref="K43:M43"/>
    <mergeCell ref="Q44:S44"/>
    <mergeCell ref="B44:D44"/>
    <mergeCell ref="E44:G44"/>
    <mergeCell ref="H44:J44"/>
    <mergeCell ref="K44:M44"/>
    <mergeCell ref="N44:P44"/>
    <mergeCell ref="AR5:AT5"/>
    <mergeCell ref="AU5:AW5"/>
    <mergeCell ref="AX5:AZ5"/>
    <mergeCell ref="T44:V44"/>
    <mergeCell ref="W44:Y44"/>
    <mergeCell ref="Z44:AB44"/>
    <mergeCell ref="AL43:AN43"/>
    <mergeCell ref="AO43:AQ43"/>
    <mergeCell ref="Z43:AB43"/>
    <mergeCell ref="AC43:AE43"/>
    <mergeCell ref="AF43:AH43"/>
    <mergeCell ref="AI43:AK43"/>
    <mergeCell ref="AC44:AE44"/>
    <mergeCell ref="AF44:AH44"/>
    <mergeCell ref="AI44:AK44"/>
    <mergeCell ref="AL44:AN44"/>
    <mergeCell ref="A82:E82"/>
    <mergeCell ref="A81:H81"/>
    <mergeCell ref="A84:B84"/>
    <mergeCell ref="BA5:BC5"/>
    <mergeCell ref="BA6:BC6"/>
    <mergeCell ref="BA43:BC43"/>
    <mergeCell ref="BA44:BC44"/>
    <mergeCell ref="AO44:AQ44"/>
    <mergeCell ref="AR44:AT44"/>
    <mergeCell ref="AU44:AW44"/>
    <mergeCell ref="AX44:AZ44"/>
    <mergeCell ref="AR43:AT43"/>
    <mergeCell ref="AU43:AW43"/>
    <mergeCell ref="AX43:AZ43"/>
    <mergeCell ref="AX6:AZ6"/>
    <mergeCell ref="AO5:AQ5"/>
  </mergeCells>
  <phoneticPr fontId="11" type="noConversion"/>
  <hyperlinks>
    <hyperlink ref="A2" location="Contents!A1" display="Back to contents page"/>
    <hyperlink ref="A82:E82" r:id="rId1" display="National Statistics Online - National Life tables"/>
  </hyperlinks>
  <pageMargins left="0.75" right="0.75" top="1" bottom="1" header="0.5" footer="0.5"/>
  <pageSetup paperSize="9" scale="5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/>
  </sheetViews>
  <sheetFormatPr defaultColWidth="9.109375" defaultRowHeight="13.2"/>
  <cols>
    <col min="1" max="16384" width="9.109375" style="51"/>
  </cols>
  <sheetData>
    <row r="1" spans="1:8">
      <c r="A1" s="50"/>
      <c r="B1" s="50">
        <v>1</v>
      </c>
      <c r="C1" s="50" t="str">
        <f ca="1">OFFSET('Fig 1a data'!A7,B1,0)</f>
        <v>SCOTLAND</v>
      </c>
      <c r="D1" s="50"/>
    </row>
    <row r="2" spans="1:8">
      <c r="A2" s="50"/>
      <c r="B2" s="50"/>
      <c r="C2" s="50"/>
      <c r="D2" s="50"/>
    </row>
    <row r="3" spans="1:8" ht="26.4">
      <c r="A3" s="50"/>
      <c r="B3" s="50"/>
      <c r="C3" s="52" t="s">
        <v>25</v>
      </c>
      <c r="D3" s="52" t="s">
        <v>173</v>
      </c>
      <c r="E3" s="52" t="s">
        <v>174</v>
      </c>
      <c r="F3" s="52" t="s">
        <v>28</v>
      </c>
      <c r="G3" s="52" t="s">
        <v>207</v>
      </c>
      <c r="H3" s="52" t="s">
        <v>208</v>
      </c>
    </row>
    <row r="4" spans="1:8">
      <c r="A4" s="50">
        <v>1</v>
      </c>
      <c r="B4" s="50" t="s">
        <v>39</v>
      </c>
      <c r="C4" s="53">
        <f ca="1">VLOOKUP(C$1,'Fig 1a data'!$A$8:$BI$40,1+$A4,FALSE)</f>
        <v>71.465974930740956</v>
      </c>
      <c r="D4" s="53">
        <f ca="1">VLOOKUP(C$1,'Fig 1a data'!$A$8:$BI$40,2+$A4,FALSE)</f>
        <v>71.37</v>
      </c>
      <c r="E4" s="53">
        <f ca="1">VLOOKUP(C$1,'Fig 1a data'!$A$8:$BI$40,3+$A4,FALSE)</f>
        <v>71.56</v>
      </c>
      <c r="F4" s="53">
        <f ca="1">VLOOKUP(C$1,'Fig 1a data'!$A$46:$BI$78,1+$A4,FALSE)</f>
        <v>77.165748365677743</v>
      </c>
      <c r="G4" s="53">
        <f ca="1">VLOOKUP(C$1,'Fig 1a data'!$A$46:$BI$78,2+$A4,FALSE)</f>
        <v>77.069999999999993</v>
      </c>
      <c r="H4" s="53">
        <f ca="1">VLOOKUP(C$1,'Fig 1a data'!$A$46:$BI$78,3+$A4,FALSE)</f>
        <v>77.260000000000005</v>
      </c>
    </row>
    <row r="5" spans="1:8">
      <c r="A5" s="50">
        <v>2</v>
      </c>
      <c r="B5" s="50" t="s">
        <v>40</v>
      </c>
      <c r="C5" s="53">
        <f ca="1">VLOOKUP(C$1,'Fig 1a data'!$A$8:$BI$40,3+$A5,FALSE)</f>
        <v>71.699747978873248</v>
      </c>
      <c r="D5" s="53">
        <f ca="1">VLOOKUP(C$1,'Fig 1a data'!$A$8:$BI$40,4+$A5,FALSE)</f>
        <v>71.599999999999994</v>
      </c>
      <c r="E5" s="53">
        <f ca="1">VLOOKUP(C$1,'Fig 1a data'!$A$8:$BI$40,5+$A5,FALSE)</f>
        <v>71.8</v>
      </c>
      <c r="F5" s="53">
        <f ca="1">VLOOKUP(C$1,'Fig 1a data'!$A$46:$BI$78,3+$A5,FALSE)</f>
        <v>77.348182388918943</v>
      </c>
      <c r="G5" s="53">
        <f ca="1">VLOOKUP(C$1,'Fig 1a data'!$A$46:$BI$78,4+$A5,FALSE)</f>
        <v>77.260000000000005</v>
      </c>
      <c r="H5" s="53">
        <f ca="1">VLOOKUP(C$1,'Fig 1a data'!$A$46:$BI$78,5+$A5,FALSE)</f>
        <v>77.44</v>
      </c>
    </row>
    <row r="6" spans="1:8">
      <c r="A6" s="50">
        <v>3</v>
      </c>
      <c r="B6" s="50" t="s">
        <v>41</v>
      </c>
      <c r="C6" s="53">
        <f ca="1">VLOOKUP(C$1,'Fig 1a data'!$A$8:$BI$40,5+$A6,FALSE)</f>
        <v>71.874844206461333</v>
      </c>
      <c r="D6" s="53">
        <f ca="1">VLOOKUP(C$1,'Fig 1a data'!$A$8:$BI$40,6+$A6,FALSE)</f>
        <v>71.78</v>
      </c>
      <c r="E6" s="53">
        <f ca="1">VLOOKUP(C$1,'Fig 1a data'!$A$8:$BI$40,7+$A6,FALSE)</f>
        <v>71.97</v>
      </c>
      <c r="F6" s="53">
        <f ca="1">VLOOKUP(C$1,'Fig 1a data'!$A$46:$BI$78,5+$A6,FALSE)</f>
        <v>77.465322560003898</v>
      </c>
      <c r="G6" s="53">
        <f ca="1">VLOOKUP(C$1,'Fig 1a data'!$A$46:$BI$78,6+$A6,FALSE)</f>
        <v>77.37</v>
      </c>
      <c r="H6" s="53">
        <f ca="1">VLOOKUP(C$1,'Fig 1a data'!$A$46:$BI$78,7+$A6,FALSE)</f>
        <v>77.56</v>
      </c>
    </row>
    <row r="7" spans="1:8">
      <c r="A7" s="50">
        <v>4</v>
      </c>
      <c r="B7" s="50" t="s">
        <v>42</v>
      </c>
      <c r="C7" s="53">
        <f ca="1">VLOOKUP(C$1,'Fig 1a data'!$A$8:$BI$40,7+$A7,FALSE)</f>
        <v>72.09680757176524</v>
      </c>
      <c r="D7" s="53">
        <f ca="1">VLOOKUP(C$1,'Fig 1a data'!$A$8:$BI$40,8+$A7,FALSE)</f>
        <v>72</v>
      </c>
      <c r="E7" s="53">
        <f ca="1">VLOOKUP(C$1,'Fig 1a data'!$A$8:$BI$40,9+$A7,FALSE)</f>
        <v>72.19</v>
      </c>
      <c r="F7" s="53">
        <f ca="1">VLOOKUP(C$1,'Fig 1a data'!$A$46:$BI$78,7+$A7,FALSE)</f>
        <v>77.770774379494753</v>
      </c>
      <c r="G7" s="53">
        <f ca="1">VLOOKUP(C$1,'Fig 1a data'!$A$46:$BI$78,8+$A7,FALSE)</f>
        <v>77.680000000000007</v>
      </c>
      <c r="H7" s="53">
        <f ca="1">VLOOKUP(C$1,'Fig 1a data'!$A$46:$BI$78,9+$A7,FALSE)</f>
        <v>77.86</v>
      </c>
    </row>
    <row r="8" spans="1:8">
      <c r="A8" s="50">
        <v>5</v>
      </c>
      <c r="B8" s="50" t="s">
        <v>43</v>
      </c>
      <c r="C8" s="53">
        <f ca="1">VLOOKUP(C$1,'Fig 1a data'!$A$8:$BI$40,9+$A8,FALSE)</f>
        <v>72.256164793008125</v>
      </c>
      <c r="D8" s="53">
        <f ca="1">VLOOKUP(C$1,'Fig 1a data'!$A$8:$BI$40,10+$A8,FALSE)</f>
        <v>72.16</v>
      </c>
      <c r="E8" s="53">
        <f ca="1">VLOOKUP(C$1,'Fig 1a data'!$A$8:$BI$40,11+$A8,FALSE)</f>
        <v>72.349999999999994</v>
      </c>
      <c r="F8" s="53">
        <f ca="1">VLOOKUP(C$1,'Fig 1a data'!$A$46:$BI$78,9+$A8,FALSE)</f>
        <v>77.895818203660212</v>
      </c>
      <c r="G8" s="53">
        <f ca="1">VLOOKUP(C$1,'Fig 1a data'!$A$46:$BI$78,10+$A8,FALSE)</f>
        <v>77.8</v>
      </c>
      <c r="H8" s="53">
        <f ca="1">VLOOKUP(C$1,'Fig 1a data'!$A$46:$BI$78,11+$A8,FALSE)</f>
        <v>77.989999999999995</v>
      </c>
    </row>
    <row r="9" spans="1:8">
      <c r="A9" s="50">
        <v>6</v>
      </c>
      <c r="B9" s="50" t="s">
        <v>44</v>
      </c>
      <c r="C9" s="53">
        <f ca="1">VLOOKUP(C$1,'Fig 1a data'!$A$8:$BI$40,11+$A9,FALSE)</f>
        <v>72.425884288239232</v>
      </c>
      <c r="D9" s="53">
        <f ca="1">VLOOKUP(C$1,'Fig 1a data'!$A$8:$BI$40,12+$A9,FALSE)</f>
        <v>72.33</v>
      </c>
      <c r="E9" s="53">
        <f ca="1">VLOOKUP(C$1,'Fig 1a data'!$A$8:$BI$40,13+$A9,FALSE)</f>
        <v>72.52</v>
      </c>
      <c r="F9" s="53">
        <f ca="1">VLOOKUP(C$1,'Fig 1a data'!$A$46:$BI$78,11+$A9,FALSE)</f>
        <v>78.064704530121503</v>
      </c>
      <c r="G9" s="53">
        <f ca="1">VLOOKUP(C$1,'Fig 1a data'!$A$46:$BI$78,12+$A9,FALSE)</f>
        <v>77.97</v>
      </c>
      <c r="H9" s="53">
        <f ca="1">VLOOKUP(C$1,'Fig 1a data'!$A$46:$BI$78,13+$A9,FALSE)</f>
        <v>78.16</v>
      </c>
    </row>
    <row r="10" spans="1:8">
      <c r="A10" s="50">
        <v>7</v>
      </c>
      <c r="B10" s="50" t="s">
        <v>45</v>
      </c>
      <c r="C10" s="53">
        <f ca="1">VLOOKUP(C$1,'Fig 1a data'!$A$8:$BI$40,13+$A10,FALSE)</f>
        <v>72.655661076084854</v>
      </c>
      <c r="D10" s="53">
        <f ca="1">VLOOKUP(C$1,'Fig 1a data'!$A$8:$BI$40,14+$A10,FALSE)</f>
        <v>72.56</v>
      </c>
      <c r="E10" s="53">
        <f ca="1">VLOOKUP(C$1,'Fig 1a data'!$A$8:$BI$40,15+$A10,FALSE)</f>
        <v>72.75</v>
      </c>
      <c r="F10" s="53">
        <f ca="1">VLOOKUP(C$1,'Fig 1a data'!$A$46:$BI$78,13+$A10,FALSE)</f>
        <v>78.18610901420044</v>
      </c>
      <c r="G10" s="53">
        <f ca="1">VLOOKUP(C$1,'Fig 1a data'!$A$46:$BI$78,14+$A10,FALSE)</f>
        <v>78.099999999999994</v>
      </c>
      <c r="H10" s="53">
        <f ca="1">VLOOKUP(C$1,'Fig 1a data'!$A$46:$BI$78,15+$A10,FALSE)</f>
        <v>78.28</v>
      </c>
    </row>
    <row r="11" spans="1:8">
      <c r="A11" s="50">
        <v>8</v>
      </c>
      <c r="B11" s="50" t="s">
        <v>46</v>
      </c>
      <c r="C11" s="53">
        <f ca="1">VLOOKUP(C$1,'Fig 1a data'!$A$8:$BI$40,15+$A11,FALSE)</f>
        <v>72.864231070987486</v>
      </c>
      <c r="D11" s="53">
        <f ca="1">VLOOKUP(C$1,'Fig 1a data'!$A$8:$BI$40,16+$A11,FALSE)</f>
        <v>72.77</v>
      </c>
      <c r="E11" s="53">
        <f ca="1">VLOOKUP(C$1,'Fig 1a data'!$A$8:$BI$40,17+$A11,FALSE)</f>
        <v>72.959999999999994</v>
      </c>
      <c r="F11" s="53">
        <f ca="1">VLOOKUP(C$1,'Fig 1a data'!$A$46:$BI$78,15+$A11,FALSE)</f>
        <v>78.361708459025294</v>
      </c>
      <c r="G11" s="53">
        <f ca="1">VLOOKUP(C$1,'Fig 1a data'!$A$46:$BI$78,16+$A11,FALSE)</f>
        <v>78.27</v>
      </c>
      <c r="H11" s="53">
        <f ca="1">VLOOKUP(C$1,'Fig 1a data'!$A$46:$BI$78,17+$A11,FALSE)</f>
        <v>78.45</v>
      </c>
    </row>
    <row r="12" spans="1:8">
      <c r="A12" s="50">
        <v>9</v>
      </c>
      <c r="B12" s="50" t="s">
        <v>47</v>
      </c>
      <c r="C12" s="53">
        <f ca="1">VLOOKUP(C$1,'Fig 1a data'!$A$8:$BI$40,17+$A12,FALSE)</f>
        <v>73.119156689855629</v>
      </c>
      <c r="D12" s="53">
        <f ca="1">VLOOKUP(C$1,'Fig 1a data'!$A$8:$BI$40,18+$A12,FALSE)</f>
        <v>73.02</v>
      </c>
      <c r="E12" s="53">
        <f ca="1">VLOOKUP(C$1,'Fig 1a data'!$A$8:$BI$40,19+$A12,FALSE)</f>
        <v>73.22</v>
      </c>
      <c r="F12" s="53">
        <f ca="1">VLOOKUP(C$1,'Fig 1a data'!$A$46:$BI$78,17+$A12,FALSE)</f>
        <v>78.577499633253979</v>
      </c>
      <c r="G12" s="53">
        <f ca="1">VLOOKUP(C$1,'Fig 1a data'!$A$46:$BI$78,18+$A12,FALSE)</f>
        <v>78.489999999999995</v>
      </c>
      <c r="H12" s="53">
        <f ca="1">VLOOKUP(C$1,'Fig 1a data'!$A$46:$BI$78,19+$A12,FALSE)</f>
        <v>78.67</v>
      </c>
    </row>
    <row r="13" spans="1:8">
      <c r="A13" s="50">
        <v>10</v>
      </c>
      <c r="B13" s="50" t="s">
        <v>48</v>
      </c>
      <c r="C13" s="53">
        <f ca="1">VLOOKUP(C$1,'Fig 1a data'!$A$8:$BI$40,19+$A13,FALSE)</f>
        <v>73.342900649386749</v>
      </c>
      <c r="D13" s="53">
        <f ca="1">VLOOKUP(C$1,'Fig 1a data'!$A$8:$BI$40,20+$A13,FALSE)</f>
        <v>73.242464734115615</v>
      </c>
      <c r="E13" s="53">
        <f ca="1">VLOOKUP(C$1,'Fig 1a data'!$A$8:$BI$40,21+$A13,FALSE)</f>
        <v>73.443336564657884</v>
      </c>
      <c r="F13" s="53">
        <f ca="1">VLOOKUP(C$1,'Fig 1a data'!$A$46:$BI$78,19+$A13,FALSE)</f>
        <v>78.801333609130367</v>
      </c>
      <c r="G13" s="53">
        <f ca="1">VLOOKUP(C$1,'Fig 1a data'!$A$46:$BI$78,20+$A13,FALSE)</f>
        <v>78.710431920296529</v>
      </c>
      <c r="H13" s="53">
        <f ca="1">VLOOKUP(C$1,'Fig 1a data'!$A$46:$BI$78,21+$A13,FALSE)</f>
        <v>78.892235297964206</v>
      </c>
    </row>
    <row r="14" spans="1:8">
      <c r="A14" s="50">
        <v>11</v>
      </c>
      <c r="B14" s="50" t="s">
        <v>49</v>
      </c>
      <c r="C14" s="53">
        <f ca="1">VLOOKUP(C$1,'Fig 1a data'!$A$8:$BI$40,21+$A14,FALSE)</f>
        <v>73.502762392900991</v>
      </c>
      <c r="D14" s="53">
        <f ca="1">VLOOKUP(C$1,'Fig 1a data'!$A$8:$BI$40,22+$A14,FALSE)</f>
        <v>73.402782638374802</v>
      </c>
      <c r="E14" s="53">
        <f ca="1">VLOOKUP(C$1,'Fig 1a data'!$A$8:$BI$40,23+$A14,FALSE)</f>
        <v>73.602742147427179</v>
      </c>
      <c r="F14" s="53">
        <f ca="1">VLOOKUP(C$1,'Fig 1a data'!$A$46:$BI$78,21+$A14,FALSE)</f>
        <v>78.841498415839794</v>
      </c>
      <c r="G14" s="53">
        <f ca="1">VLOOKUP(C$1,'Fig 1a data'!$A$46:$BI$78,22+$A14,FALSE)</f>
        <v>78.751044640932633</v>
      </c>
      <c r="H14" s="53">
        <f ca="1">VLOOKUP(C$1,'Fig 1a data'!$A$46:$BI$78,23+$A14,FALSE)</f>
        <v>78.931952190746955</v>
      </c>
    </row>
    <row r="15" spans="1:8">
      <c r="A15" s="50">
        <v>12</v>
      </c>
      <c r="B15" s="50" t="s">
        <v>50</v>
      </c>
      <c r="C15" s="53">
        <f ca="1">VLOOKUP(C$1,'Fig 1a data'!$A$8:$BI$40,23+$A15,FALSE)</f>
        <v>73.774566834358765</v>
      </c>
      <c r="D15" s="53">
        <f ca="1">VLOOKUP(C$1,'Fig 1a data'!$A$8:$BI$40,24+$A15,FALSE)</f>
        <v>73.674993469108117</v>
      </c>
      <c r="E15" s="53">
        <f ca="1">VLOOKUP(C$1,'Fig 1a data'!$A$8:$BI$40,25+$A15,FALSE)</f>
        <v>73.874140199609414</v>
      </c>
      <c r="F15" s="53">
        <f ca="1">VLOOKUP(C$1,'Fig 1a data'!$A$46:$BI$78,23+$A15,FALSE)</f>
        <v>78.987733198825183</v>
      </c>
      <c r="G15" s="53">
        <f ca="1">VLOOKUP(C$1,'Fig 1a data'!$A$46:$BI$78,24+$A15,FALSE)</f>
        <v>78.898342367967402</v>
      </c>
      <c r="H15" s="53">
        <f ca="1">VLOOKUP(C$1,'Fig 1a data'!$A$46:$BI$78,25+$A15,FALSE)</f>
        <v>79.077124029682963</v>
      </c>
    </row>
    <row r="16" spans="1:8">
      <c r="A16" s="50">
        <v>13</v>
      </c>
      <c r="B16" s="50" t="s">
        <v>51</v>
      </c>
      <c r="C16" s="53">
        <f ca="1">VLOOKUP(C$1,'Fig 1a data'!$A$8:$BI$40,25+$A16,FALSE)</f>
        <v>74.225875336510299</v>
      </c>
      <c r="D16" s="53">
        <f ca="1">VLOOKUP(C$1,'Fig 1a data'!$A$8:$BI$40,26+$A16,FALSE)</f>
        <v>74.127258480843921</v>
      </c>
      <c r="E16" s="53">
        <f ca="1">VLOOKUP(C$1,'Fig 1a data'!$A$8:$BI$40,27+$A16,FALSE)</f>
        <v>74.324492192176677</v>
      </c>
      <c r="F16" s="53">
        <f ca="1">VLOOKUP(C$1,'Fig 1a data'!$A$46:$BI$78,25+$A16,FALSE)</f>
        <v>79.18909812570439</v>
      </c>
      <c r="G16" s="53">
        <f ca="1">VLOOKUP(C$1,'Fig 1a data'!$A$46:$BI$78,26+$A16,FALSE)</f>
        <v>79.099743803381827</v>
      </c>
      <c r="H16" s="53">
        <f ca="1">VLOOKUP(C$1,'Fig 1a data'!$A$46:$BI$78,27+$A16,FALSE)</f>
        <v>79.278452448026954</v>
      </c>
    </row>
    <row r="17" spans="1:8">
      <c r="A17" s="50">
        <v>14</v>
      </c>
      <c r="B17" s="50" t="s">
        <v>52</v>
      </c>
      <c r="C17" s="53">
        <f ca="1">VLOOKUP(C$1,'Fig 1a data'!$A$8:$BI$40,27+$A17,FALSE)</f>
        <v>74.627417387877728</v>
      </c>
      <c r="D17" s="53">
        <f ca="1">VLOOKUP(C$1,'Fig 1a data'!$A$8:$BI$40,28+$A17,FALSE)</f>
        <v>74.528341093786992</v>
      </c>
      <c r="E17" s="53">
        <f ca="1">VLOOKUP(C$1,'Fig 1a data'!$A$8:$BI$40,29+$A17,FALSE)</f>
        <v>74.726493681968464</v>
      </c>
      <c r="F17" s="53">
        <f ca="1">VLOOKUP(C$1,'Fig 1a data'!$A$46:$BI$78,27+$A17,FALSE)</f>
        <v>79.535780995547555</v>
      </c>
      <c r="G17" s="53">
        <f ca="1">VLOOKUP(C$1,'Fig 1a data'!$A$46:$BI$78,28+$A17,FALSE)</f>
        <v>79.446818405291154</v>
      </c>
      <c r="H17" s="53">
        <f ca="1">VLOOKUP(C$1,'Fig 1a data'!$A$46:$BI$78,29+$A17,FALSE)</f>
        <v>79.624743585803955</v>
      </c>
    </row>
    <row r="18" spans="1:8">
      <c r="A18" s="50">
        <v>15</v>
      </c>
      <c r="B18" s="50" t="s">
        <v>53</v>
      </c>
      <c r="C18" s="53">
        <f ca="1">VLOOKUP(C$1,'Fig 1a data'!$A$8:$BC$40,29+$A18,FALSE)</f>
        <v>74.852463955503509</v>
      </c>
      <c r="D18" s="53">
        <f ca="1">VLOOKUP(C$1,'Fig 1a data'!$A$8:$BC$40,30+$A18,FALSE)</f>
        <v>74.75341251100231</v>
      </c>
      <c r="E18" s="53">
        <f ca="1">VLOOKUP(C$1,'Fig 1a data'!$A$8:$BC$40,31+$A18,FALSE)</f>
        <v>74.951515400004709</v>
      </c>
      <c r="F18" s="53">
        <f ca="1">VLOOKUP(C$1,'Fig 1a data'!$A$46:$BI$78,29+$A18,FALSE)</f>
        <v>79.716714091877094</v>
      </c>
      <c r="G18" s="53">
        <f ca="1">VLOOKUP(C$1,'Fig 1a data'!$A$46:$BI$78,30+$A18,FALSE)</f>
        <v>79.6277453704907</v>
      </c>
      <c r="H18" s="53">
        <f ca="1">VLOOKUP(C$1,'Fig 1a data'!$A$46:$BI$78,31+$A18,FALSE)</f>
        <v>79.805682813263488</v>
      </c>
    </row>
    <row r="19" spans="1:8">
      <c r="A19" s="50">
        <v>16</v>
      </c>
      <c r="B19" s="50" t="s">
        <v>54</v>
      </c>
      <c r="C19" s="53">
        <f ca="1">VLOOKUP(C$1,'Fig 1a data'!$A$8:$BI$40,31+$A19,FALSE)</f>
        <v>75.066913674900135</v>
      </c>
      <c r="D19" s="53">
        <f ca="1">VLOOKUP(C$1,'Fig 1a data'!$A$8:$BI$40,32+$A19,FALSE)</f>
        <v>74.967952166398391</v>
      </c>
      <c r="E19" s="53">
        <f ca="1">VLOOKUP(C$1,'Fig 1a data'!$A$8:$BI$40,33+$A19,FALSE)</f>
        <v>75.16587518340188</v>
      </c>
      <c r="F19" s="53">
        <f ca="1">VLOOKUP(C$1,'Fig 1a data'!$A$46:$BI$78,31+$A19,FALSE)</f>
        <v>79.892936759285931</v>
      </c>
      <c r="G19" s="53">
        <f ca="1">VLOOKUP(C$1,'Fig 1a data'!$A$46:$BI$78,32+$A19,FALSE)</f>
        <v>79.804902555863592</v>
      </c>
      <c r="H19" s="53">
        <f ca="1">VLOOKUP(C$1,'Fig 1a data'!$A$46:$BI$78,33+$A19,FALSE)</f>
        <v>79.98097096270827</v>
      </c>
    </row>
    <row r="20" spans="1:8">
      <c r="A20" s="50">
        <v>17</v>
      </c>
      <c r="B20" s="50" t="s">
        <v>55</v>
      </c>
      <c r="C20" s="53">
        <f ca="1">VLOOKUP(C$1,'Fig 1a data'!$A$8:$BI$40,33+$A20,FALSE)</f>
        <v>75.434818882824942</v>
      </c>
      <c r="D20" s="53">
        <f ca="1">VLOOKUP(C$1,'Fig 1a data'!$A$8:$BI$40,34+$A20,FALSE)</f>
        <v>75.336698551260199</v>
      </c>
      <c r="E20" s="53">
        <f ca="1">VLOOKUP(C$1,'Fig 1a data'!$A$8:$BI$40,35+$A20,FALSE)</f>
        <v>75.532939214389685</v>
      </c>
      <c r="F20" s="53">
        <f ca="1">VLOOKUP(C$1,'Fig 1a data'!$A$46:$BI$78,33+$A20,FALSE)</f>
        <v>80.125312377844708</v>
      </c>
      <c r="G20" s="53">
        <f ca="1">VLOOKUP(C$1,'Fig 1a data'!$A$46:$BI$78,34+$A20,FALSE)</f>
        <v>80.037781696019323</v>
      </c>
      <c r="H20" s="53">
        <f ca="1">VLOOKUP(C$1,'Fig 1a data'!$A$46:$BI$78,35+$A20,FALSE)</f>
        <v>80.212843059670092</v>
      </c>
    </row>
    <row r="21" spans="1:8">
      <c r="A21" s="50">
        <v>18</v>
      </c>
      <c r="B21" s="50" t="s">
        <v>141</v>
      </c>
      <c r="C21" s="53">
        <f ca="1">VLOOKUP(C$1,'Fig 1a data'!$A$8:$BI$40,35+$A21,FALSE)</f>
        <v>75.900001256279594</v>
      </c>
      <c r="D21" s="53">
        <f ca="1">VLOOKUP(C$1,'Fig 1a data'!$A$8:$BI$40,36+$A21,FALSE)</f>
        <v>75.802920816216471</v>
      </c>
      <c r="E21" s="53">
        <f ca="1">VLOOKUP(C$1,'Fig 1a data'!$A$8:$BI$40,37+$A21,FALSE)</f>
        <v>75.997081696342718</v>
      </c>
      <c r="F21" s="53">
        <f ca="1">VLOOKUP(C$1,'Fig 1a data'!$A$46:$BI$78,35+$A21,FALSE)</f>
        <v>80.406034349239306</v>
      </c>
      <c r="G21" s="53">
        <f ca="1">VLOOKUP(C$1,'Fig 1a data'!$A$46:$BI$78,36+$A21,FALSE)</f>
        <v>80.31915208344914</v>
      </c>
      <c r="H21" s="53">
        <f ca="1">VLOOKUP(C$1,'Fig 1a data'!$A$46:$BI$78,37+$A21,FALSE)</f>
        <v>80.492916615029472</v>
      </c>
    </row>
    <row r="22" spans="1:8">
      <c r="A22" s="50">
        <v>19</v>
      </c>
      <c r="B22" s="50" t="s">
        <v>164</v>
      </c>
      <c r="C22" s="53">
        <f ca="1">VLOOKUP(C$1,'Fig 1a data'!$A$8:$BI$40,37+$A22,FALSE)</f>
        <v>76.320560842729364</v>
      </c>
      <c r="D22" s="53">
        <f ca="1">VLOOKUP(C$1,'Fig 1a data'!$A$8:$BI$40,38+$A22,FALSE)</f>
        <v>76.224254745142048</v>
      </c>
      <c r="E22" s="53">
        <f ca="1">VLOOKUP(C$1,'Fig 1a data'!$A$8:$BI$40,39+$A22,FALSE)</f>
        <v>76.41686694031668</v>
      </c>
      <c r="F22" s="53">
        <f ca="1">VLOOKUP(C$1,'Fig 1a data'!$A$46:$BI$78,37+$A22,FALSE)</f>
        <v>80.725187897096689</v>
      </c>
      <c r="G22" s="53">
        <f ca="1">VLOOKUP(C$1,'Fig 1a data'!$A$46:$BI$78,38+$A22,FALSE)</f>
        <v>80.638522678000101</v>
      </c>
      <c r="H22" s="53">
        <f ca="1">VLOOKUP(C$1,'Fig 1a data'!$A$46:$BI$78,39+$A22,FALSE)</f>
        <v>80.811853116193276</v>
      </c>
    </row>
    <row r="23" spans="1:8" customFormat="1">
      <c r="A23" s="50">
        <v>20</v>
      </c>
      <c r="B23" s="50" t="s">
        <v>165</v>
      </c>
      <c r="C23" s="53">
        <f ca="1">VLOOKUP(C$1,'Fig 1a data'!$A$8:$BI$40,39+$A23,FALSE)</f>
        <v>76.611449872424643</v>
      </c>
      <c r="D23" s="53">
        <f ca="1">VLOOKUP(C$1,'Fig 1a data'!$A$8:$BI$40,40+$A23,FALSE)</f>
        <v>76.515927788476617</v>
      </c>
      <c r="E23" s="53">
        <f ca="1">VLOOKUP(C$1,'Fig 1a data'!$A$8:$BI$40,41+$A23,FALSE)</f>
        <v>76.706971956372669</v>
      </c>
      <c r="F23" s="53">
        <f ca="1">VLOOKUP(C$1,'Fig 1a data'!$A$46:$BI$78,39+$A23,FALSE)</f>
        <v>80.831149113552243</v>
      </c>
      <c r="G23" s="53">
        <f ca="1">VLOOKUP(C$1,'Fig 1a data'!$A$46:$BI$78,40+$A23,FALSE)</f>
        <v>80.745660969546236</v>
      </c>
      <c r="H23" s="53">
        <f ca="1">VLOOKUP(C$1,'Fig 1a data'!$A$46:$BI$78,41+$A23,FALSE)</f>
        <v>80.91663725755825</v>
      </c>
    </row>
    <row r="24" spans="1:8" customFormat="1">
      <c r="A24" s="50">
        <v>21</v>
      </c>
      <c r="B24" s="100" t="s">
        <v>233</v>
      </c>
      <c r="C24" s="53">
        <f ca="1">VLOOKUP(C$1,'Fig 1a data'!$A$8:$BL$40,41+$A24,FALSE)</f>
        <v>76.875553977222467</v>
      </c>
      <c r="D24" s="53">
        <f ca="1">VLOOKUP(C$1,'Fig 1a data'!$A$8:$BL$40,42+$A24,FALSE)</f>
        <v>76.781034986614159</v>
      </c>
      <c r="E24" s="53">
        <f ca="1">VLOOKUP(C$1,'Fig 1a data'!$A$8:$BL$40,43+$A24,FALSE)</f>
        <v>76.970072967830774</v>
      </c>
      <c r="F24" s="53">
        <f ca="1">VLOOKUP(C$1,'Fig 1a data'!$A$46:$BL$78,41+$A24,FALSE)</f>
        <v>80.96573740463667</v>
      </c>
      <c r="G24" s="53">
        <f ca="1">VLOOKUP(C$1,'Fig 1a data'!$A$46:$BL$78,42+$A24,FALSE)</f>
        <v>80.881055062113475</v>
      </c>
      <c r="H24" s="53">
        <f ca="1">VLOOKUP(C$1,'Fig 1a data'!$A$46:$BL$78,43+$A24,FALSE)</f>
        <v>81.050419747159864</v>
      </c>
    </row>
    <row r="25" spans="1:8" customFormat="1"/>
    <row r="26" spans="1:8" customFormat="1">
      <c r="A26" s="181" t="s">
        <v>227</v>
      </c>
      <c r="B26" s="182"/>
    </row>
    <row r="27" spans="1:8" customFormat="1"/>
    <row r="28" spans="1:8" customFormat="1"/>
    <row r="29" spans="1:8" customFormat="1"/>
    <row r="30" spans="1:8" customFormat="1"/>
    <row r="31" spans="1:8" customFormat="1"/>
    <row r="32" spans="1:8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</sheetData>
  <mergeCells count="1">
    <mergeCell ref="A26:B26"/>
  </mergeCells>
  <phoneticPr fontId="11" type="noConversion"/>
  <pageMargins left="0.75" right="0.75" top="1" bottom="1" header="0.5" footer="0.5"/>
  <headerFooter alignWithMargins="0"/>
  <cellWatches>
    <cellWatch r="G2"/>
  </cellWatches>
  <ignoredErrors>
    <ignoredError sqref="C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sqref="A1:F1"/>
    </sheetView>
  </sheetViews>
  <sheetFormatPr defaultColWidth="9.109375" defaultRowHeight="13.2"/>
  <cols>
    <col min="1" max="1" width="33.109375" style="36" customWidth="1"/>
    <col min="2" max="34" width="13.6640625" style="6" customWidth="1"/>
    <col min="35" max="35" width="12.5546875" style="6" customWidth="1"/>
    <col min="36" max="36" width="12.88671875" style="6" customWidth="1"/>
    <col min="37" max="37" width="12.5546875" style="6" customWidth="1"/>
    <col min="38" max="16384" width="9.109375" style="6"/>
  </cols>
  <sheetData>
    <row r="1" spans="1:37" ht="18" customHeight="1">
      <c r="A1" s="185" t="s">
        <v>346</v>
      </c>
      <c r="B1" s="182"/>
      <c r="C1" s="182"/>
      <c r="D1" s="182"/>
      <c r="E1" s="182"/>
      <c r="F1" s="18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F1" s="5"/>
    </row>
    <row r="2" spans="1:37">
      <c r="A2" s="101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F2" s="5"/>
    </row>
    <row r="3" spans="1:37" ht="4.5" customHeight="1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F3" s="5"/>
    </row>
    <row r="4" spans="1:37" s="36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F4" s="7"/>
    </row>
    <row r="5" spans="1:37" s="36" customFormat="1" ht="12.75" customHeight="1">
      <c r="A5" s="42" t="s">
        <v>171</v>
      </c>
      <c r="B5" s="190" t="s">
        <v>17</v>
      </c>
      <c r="C5" s="190"/>
      <c r="D5" s="190"/>
      <c r="E5" s="190" t="s">
        <v>18</v>
      </c>
      <c r="F5" s="190"/>
      <c r="G5" s="190"/>
      <c r="H5" s="190" t="s">
        <v>19</v>
      </c>
      <c r="I5" s="190"/>
      <c r="J5" s="190"/>
      <c r="K5" s="190" t="s">
        <v>20</v>
      </c>
      <c r="L5" s="190"/>
      <c r="M5" s="190"/>
      <c r="N5" s="190" t="s">
        <v>21</v>
      </c>
      <c r="O5" s="190"/>
      <c r="P5" s="190"/>
      <c r="Q5" s="190" t="s">
        <v>22</v>
      </c>
      <c r="R5" s="190"/>
      <c r="S5" s="190"/>
      <c r="T5" s="190" t="s">
        <v>23</v>
      </c>
      <c r="U5" s="190"/>
      <c r="V5" s="190"/>
      <c r="W5" s="190" t="s">
        <v>24</v>
      </c>
      <c r="X5" s="190"/>
      <c r="Y5" s="190"/>
      <c r="Z5" s="190" t="s">
        <v>140</v>
      </c>
      <c r="AA5" s="190"/>
      <c r="AB5" s="190"/>
      <c r="AC5" s="190" t="s">
        <v>167</v>
      </c>
      <c r="AD5" s="190"/>
      <c r="AE5" s="190"/>
      <c r="AF5" s="190" t="s">
        <v>168</v>
      </c>
      <c r="AG5" s="190"/>
      <c r="AH5" s="190"/>
      <c r="AI5" s="192" t="s">
        <v>234</v>
      </c>
      <c r="AJ5" s="190"/>
      <c r="AK5" s="190"/>
    </row>
    <row r="6" spans="1:37" s="36" customFormat="1" ht="12.75" customHeight="1">
      <c r="A6" s="8"/>
      <c r="B6" s="191" t="s">
        <v>172</v>
      </c>
      <c r="C6" s="191"/>
      <c r="D6" s="191"/>
      <c r="E6" s="191" t="s">
        <v>172</v>
      </c>
      <c r="F6" s="191"/>
      <c r="G6" s="191"/>
      <c r="H6" s="191" t="s">
        <v>172</v>
      </c>
      <c r="I6" s="191"/>
      <c r="J6" s="191"/>
      <c r="K6" s="191" t="s">
        <v>172</v>
      </c>
      <c r="L6" s="191"/>
      <c r="M6" s="191"/>
      <c r="N6" s="191" t="s">
        <v>172</v>
      </c>
      <c r="O6" s="191"/>
      <c r="P6" s="191"/>
      <c r="Q6" s="191" t="s">
        <v>172</v>
      </c>
      <c r="R6" s="191"/>
      <c r="S6" s="191"/>
      <c r="T6" s="191" t="s">
        <v>172</v>
      </c>
      <c r="U6" s="191"/>
      <c r="V6" s="191"/>
      <c r="W6" s="191" t="s">
        <v>172</v>
      </c>
      <c r="X6" s="191"/>
      <c r="Y6" s="191"/>
      <c r="Z6" s="191" t="s">
        <v>172</v>
      </c>
      <c r="AA6" s="191"/>
      <c r="AB6" s="191"/>
      <c r="AC6" s="191" t="s">
        <v>172</v>
      </c>
      <c r="AD6" s="191"/>
      <c r="AE6" s="191"/>
      <c r="AF6" s="191" t="s">
        <v>172</v>
      </c>
      <c r="AG6" s="191"/>
      <c r="AH6" s="191"/>
      <c r="AI6" s="191" t="s">
        <v>172</v>
      </c>
      <c r="AJ6" s="191"/>
      <c r="AK6" s="191"/>
    </row>
    <row r="7" spans="1:37" s="36" customFormat="1" ht="12.75" customHeight="1">
      <c r="A7" s="43"/>
      <c r="B7" s="44" t="s">
        <v>25</v>
      </c>
      <c r="C7" s="44" t="s">
        <v>173</v>
      </c>
      <c r="D7" s="44" t="s">
        <v>174</v>
      </c>
      <c r="E7" s="44" t="s">
        <v>25</v>
      </c>
      <c r="F7" s="44" t="s">
        <v>173</v>
      </c>
      <c r="G7" s="44" t="s">
        <v>174</v>
      </c>
      <c r="H7" s="44" t="s">
        <v>25</v>
      </c>
      <c r="I7" s="44" t="s">
        <v>173</v>
      </c>
      <c r="J7" s="44" t="s">
        <v>174</v>
      </c>
      <c r="K7" s="44" t="s">
        <v>25</v>
      </c>
      <c r="L7" s="44" t="s">
        <v>173</v>
      </c>
      <c r="M7" s="44" t="s">
        <v>174</v>
      </c>
      <c r="N7" s="44" t="s">
        <v>25</v>
      </c>
      <c r="O7" s="44" t="s">
        <v>173</v>
      </c>
      <c r="P7" s="44" t="s">
        <v>174</v>
      </c>
      <c r="Q7" s="44" t="s">
        <v>25</v>
      </c>
      <c r="R7" s="44" t="s">
        <v>173</v>
      </c>
      <c r="S7" s="44" t="s">
        <v>174</v>
      </c>
      <c r="T7" s="44" t="s">
        <v>25</v>
      </c>
      <c r="U7" s="44" t="s">
        <v>173</v>
      </c>
      <c r="V7" s="44" t="s">
        <v>174</v>
      </c>
      <c r="W7" s="44" t="s">
        <v>25</v>
      </c>
      <c r="X7" s="44" t="s">
        <v>173</v>
      </c>
      <c r="Y7" s="44" t="s">
        <v>174</v>
      </c>
      <c r="Z7" s="44" t="s">
        <v>25</v>
      </c>
      <c r="AA7" s="44" t="s">
        <v>173</v>
      </c>
      <c r="AB7" s="44" t="s">
        <v>174</v>
      </c>
      <c r="AC7" s="44" t="s">
        <v>25</v>
      </c>
      <c r="AD7" s="44" t="s">
        <v>173</v>
      </c>
      <c r="AE7" s="44" t="s">
        <v>174</v>
      </c>
      <c r="AF7" s="44" t="s">
        <v>25</v>
      </c>
      <c r="AG7" s="44" t="s">
        <v>173</v>
      </c>
      <c r="AH7" s="44" t="s">
        <v>174</v>
      </c>
      <c r="AI7" s="44" t="s">
        <v>25</v>
      </c>
      <c r="AJ7" s="44" t="s">
        <v>173</v>
      </c>
      <c r="AK7" s="44" t="s">
        <v>174</v>
      </c>
    </row>
    <row r="8" spans="1:37" s="8" customFormat="1" ht="12.75" customHeight="1">
      <c r="A8" s="45" t="s">
        <v>26</v>
      </c>
      <c r="B8" s="45">
        <v>73.342900649386749</v>
      </c>
      <c r="C8" s="45">
        <v>73.242464734115615</v>
      </c>
      <c r="D8" s="45">
        <v>73.443336564657884</v>
      </c>
      <c r="E8" s="45">
        <v>73.502762392900991</v>
      </c>
      <c r="F8" s="45">
        <v>73.402782638374802</v>
      </c>
      <c r="G8" s="45">
        <v>73.602742147427179</v>
      </c>
      <c r="H8" s="45">
        <v>73.774566834358765</v>
      </c>
      <c r="I8" s="45">
        <v>73.674993469108117</v>
      </c>
      <c r="J8" s="45">
        <v>73.874140199609414</v>
      </c>
      <c r="K8" s="45">
        <v>74.225875336510299</v>
      </c>
      <c r="L8" s="45">
        <v>74.127258480843921</v>
      </c>
      <c r="M8" s="45">
        <v>74.324492192176677</v>
      </c>
      <c r="N8" s="45">
        <v>74.627417387877728</v>
      </c>
      <c r="O8" s="45">
        <v>74.528341093786992</v>
      </c>
      <c r="P8" s="45">
        <v>74.726493681968464</v>
      </c>
      <c r="Q8" s="45">
        <v>74.852463955503509</v>
      </c>
      <c r="R8" s="45">
        <v>74.75341251100231</v>
      </c>
      <c r="S8" s="45">
        <v>74.951515400004709</v>
      </c>
      <c r="T8" s="45">
        <v>75.066913674900135</v>
      </c>
      <c r="U8" s="45">
        <v>74.967952166398391</v>
      </c>
      <c r="V8" s="45">
        <v>75.16587518340188</v>
      </c>
      <c r="W8" s="45">
        <v>75.434818882824942</v>
      </c>
      <c r="X8" s="45">
        <v>75.336698551260199</v>
      </c>
      <c r="Y8" s="45">
        <v>75.532939214389685</v>
      </c>
      <c r="Z8" s="45">
        <v>75.900001256279594</v>
      </c>
      <c r="AA8" s="45">
        <v>75.802920816216471</v>
      </c>
      <c r="AB8" s="45">
        <v>75.997081696342718</v>
      </c>
      <c r="AC8" s="45">
        <v>76.320560842729364</v>
      </c>
      <c r="AD8" s="45">
        <v>76.224254745142048</v>
      </c>
      <c r="AE8" s="45">
        <v>76.41686694031668</v>
      </c>
      <c r="AF8" s="45">
        <v>76.611449872424643</v>
      </c>
      <c r="AG8" s="45">
        <v>76.515927788476617</v>
      </c>
      <c r="AH8" s="45">
        <v>76.706971956372669</v>
      </c>
      <c r="AI8" s="45">
        <v>76.875553977222467</v>
      </c>
      <c r="AJ8" s="45">
        <v>76.781034986614159</v>
      </c>
      <c r="AK8" s="45">
        <v>76.970072967830774</v>
      </c>
    </row>
    <row r="9" spans="1:37" s="9" customFormat="1" ht="33" customHeight="1">
      <c r="A9" s="36" t="s">
        <v>209</v>
      </c>
      <c r="B9" s="46">
        <v>72.958517660963594</v>
      </c>
      <c r="C9" s="46">
        <v>72.562741085761715</v>
      </c>
      <c r="D9" s="46">
        <v>73.354294236165472</v>
      </c>
      <c r="E9" s="46">
        <v>73.055056996720296</v>
      </c>
      <c r="F9" s="46">
        <v>72.66388365148498</v>
      </c>
      <c r="G9" s="46">
        <v>73.446230341955612</v>
      </c>
      <c r="H9" s="46">
        <v>73.70683866566867</v>
      </c>
      <c r="I9" s="46">
        <v>73.326633442499627</v>
      </c>
      <c r="J9" s="46">
        <v>74.087043888837712</v>
      </c>
      <c r="K9" s="46">
        <v>74.16923250848869</v>
      </c>
      <c r="L9" s="46">
        <v>73.791557173296397</v>
      </c>
      <c r="M9" s="46">
        <v>74.546907843680984</v>
      </c>
      <c r="N9" s="46">
        <v>74.701826925352592</v>
      </c>
      <c r="O9" s="46">
        <v>74.323682303944338</v>
      </c>
      <c r="P9" s="46">
        <v>75.079971546760845</v>
      </c>
      <c r="Q9" s="46">
        <v>74.468610460310003</v>
      </c>
      <c r="R9" s="46">
        <v>74.078184971335816</v>
      </c>
      <c r="S9" s="46">
        <v>74.859035949284191</v>
      </c>
      <c r="T9" s="46">
        <v>74.668240040044239</v>
      </c>
      <c r="U9" s="46">
        <v>74.279519463169905</v>
      </c>
      <c r="V9" s="46">
        <v>75.056960616918573</v>
      </c>
      <c r="W9" s="46">
        <v>74.837940149376209</v>
      </c>
      <c r="X9" s="46">
        <v>74.452623663449131</v>
      </c>
      <c r="Y9" s="46">
        <v>75.223256635303287</v>
      </c>
      <c r="Z9" s="46">
        <v>75.661831340095404</v>
      </c>
      <c r="AA9" s="46">
        <v>75.291710457775253</v>
      </c>
      <c r="AB9" s="46">
        <v>76.031952222415555</v>
      </c>
      <c r="AC9" s="46">
        <v>75.998442815885241</v>
      </c>
      <c r="AD9" s="46">
        <v>75.626553163012844</v>
      </c>
      <c r="AE9" s="46">
        <v>76.370332468757638</v>
      </c>
      <c r="AF9" s="46">
        <v>76.453254448467959</v>
      </c>
      <c r="AG9" s="46">
        <v>76.079511906879489</v>
      </c>
      <c r="AH9" s="46">
        <v>76.826996990056429</v>
      </c>
      <c r="AI9" s="46">
        <v>76.426622433073106</v>
      </c>
      <c r="AJ9" s="46">
        <v>76.04844566554344</v>
      </c>
      <c r="AK9" s="46">
        <v>76.804799200602773</v>
      </c>
    </row>
    <row r="10" spans="1:37" s="9" customFormat="1" ht="12.75" customHeight="1">
      <c r="A10" s="36" t="s">
        <v>210</v>
      </c>
      <c r="B10" s="46">
        <v>75.401720459043389</v>
      </c>
      <c r="C10" s="46">
        <v>74.706894178360699</v>
      </c>
      <c r="D10" s="46">
        <v>76.09654673972608</v>
      </c>
      <c r="E10" s="46">
        <v>75.44601642156141</v>
      </c>
      <c r="F10" s="46">
        <v>74.758115777253636</v>
      </c>
      <c r="G10" s="46">
        <v>76.133917065869184</v>
      </c>
      <c r="H10" s="46">
        <v>75.292874607923252</v>
      </c>
      <c r="I10" s="46">
        <v>74.568367687577165</v>
      </c>
      <c r="J10" s="46">
        <v>76.01738152826934</v>
      </c>
      <c r="K10" s="46">
        <v>75.890946524306543</v>
      </c>
      <c r="L10" s="46">
        <v>75.17315051451726</v>
      </c>
      <c r="M10" s="46">
        <v>76.608742534095825</v>
      </c>
      <c r="N10" s="46">
        <v>76.591553022020662</v>
      </c>
      <c r="O10" s="46">
        <v>75.893990221988403</v>
      </c>
      <c r="P10" s="46">
        <v>77.289115822052921</v>
      </c>
      <c r="Q10" s="46">
        <v>76.742078642652871</v>
      </c>
      <c r="R10" s="46">
        <v>76.060367744080281</v>
      </c>
      <c r="S10" s="46">
        <v>77.42378954122546</v>
      </c>
      <c r="T10" s="46">
        <v>77.321634937468374</v>
      </c>
      <c r="U10" s="46">
        <v>76.659680411209251</v>
      </c>
      <c r="V10" s="46">
        <v>77.983589463727498</v>
      </c>
      <c r="W10" s="46">
        <v>77.380041690929389</v>
      </c>
      <c r="X10" s="46">
        <v>76.702143608270262</v>
      </c>
      <c r="Y10" s="46">
        <v>78.057939773588515</v>
      </c>
      <c r="Z10" s="46">
        <v>77.775842214539821</v>
      </c>
      <c r="AA10" s="46">
        <v>77.099682321811542</v>
      </c>
      <c r="AB10" s="46">
        <v>78.4520021072681</v>
      </c>
      <c r="AC10" s="46">
        <v>78.115189030173539</v>
      </c>
      <c r="AD10" s="46">
        <v>77.442580960972435</v>
      </c>
      <c r="AE10" s="46">
        <v>78.787797099374643</v>
      </c>
      <c r="AF10" s="46">
        <v>78.72401046602333</v>
      </c>
      <c r="AG10" s="46">
        <v>78.068882966312529</v>
      </c>
      <c r="AH10" s="46">
        <v>79.379137965734131</v>
      </c>
      <c r="AI10" s="46">
        <v>79.294419990379907</v>
      </c>
      <c r="AJ10" s="46">
        <v>78.667037352348359</v>
      </c>
      <c r="AK10" s="46">
        <v>79.921802628411456</v>
      </c>
    </row>
    <row r="11" spans="1:37" s="9" customFormat="1" ht="12.75" customHeight="1">
      <c r="A11" s="36" t="s">
        <v>211</v>
      </c>
      <c r="B11" s="46">
        <v>75.175042069134037</v>
      </c>
      <c r="C11" s="46">
        <v>74.572073802464601</v>
      </c>
      <c r="D11" s="46">
        <v>75.778010335803472</v>
      </c>
      <c r="E11" s="46">
        <v>74.807839573870538</v>
      </c>
      <c r="F11" s="46">
        <v>74.178231633078966</v>
      </c>
      <c r="G11" s="46">
        <v>75.437447514662111</v>
      </c>
      <c r="H11" s="46">
        <v>75.431086925035672</v>
      </c>
      <c r="I11" s="46">
        <v>74.836328584614179</v>
      </c>
      <c r="J11" s="46">
        <v>76.025845265457164</v>
      </c>
      <c r="K11" s="46">
        <v>75.692122155420861</v>
      </c>
      <c r="L11" s="46">
        <v>75.114195370923213</v>
      </c>
      <c r="M11" s="46">
        <v>76.27004893991851</v>
      </c>
      <c r="N11" s="46">
        <v>76.122492316322862</v>
      </c>
      <c r="O11" s="46">
        <v>75.541943669890756</v>
      </c>
      <c r="P11" s="46">
        <v>76.703040962754969</v>
      </c>
      <c r="Q11" s="46">
        <v>76.251494902920953</v>
      </c>
      <c r="R11" s="46">
        <v>75.655337715827983</v>
      </c>
      <c r="S11" s="46">
        <v>76.847652090013923</v>
      </c>
      <c r="T11" s="46">
        <v>76.518716658524923</v>
      </c>
      <c r="U11" s="46">
        <v>75.921150784995817</v>
      </c>
      <c r="V11" s="46">
        <v>77.116282532054029</v>
      </c>
      <c r="W11" s="46">
        <v>76.911236048903774</v>
      </c>
      <c r="X11" s="46">
        <v>76.324379269503183</v>
      </c>
      <c r="Y11" s="46">
        <v>77.498092828304365</v>
      </c>
      <c r="Z11" s="46">
        <v>76.827016256833573</v>
      </c>
      <c r="AA11" s="46">
        <v>76.242704033741404</v>
      </c>
      <c r="AB11" s="46">
        <v>77.411328479925743</v>
      </c>
      <c r="AC11" s="46">
        <v>77.334331080608237</v>
      </c>
      <c r="AD11" s="46">
        <v>76.743089186627444</v>
      </c>
      <c r="AE11" s="46">
        <v>77.925572974589031</v>
      </c>
      <c r="AF11" s="46">
        <v>77.516259156882796</v>
      </c>
      <c r="AG11" s="46">
        <v>76.916478816388832</v>
      </c>
      <c r="AH11" s="46">
        <v>78.116039497376761</v>
      </c>
      <c r="AI11" s="46">
        <v>78.037678519196589</v>
      </c>
      <c r="AJ11" s="46">
        <v>77.443533497145793</v>
      </c>
      <c r="AK11" s="46">
        <v>78.631823541247385</v>
      </c>
    </row>
    <row r="12" spans="1:37" s="9" customFormat="1" ht="12.75" customHeight="1">
      <c r="A12" s="36" t="s">
        <v>212</v>
      </c>
      <c r="B12" s="46">
        <v>74.336584856668864</v>
      </c>
      <c r="C12" s="46">
        <v>73.957145331589345</v>
      </c>
      <c r="D12" s="46">
        <v>74.716024381748383</v>
      </c>
      <c r="E12" s="46">
        <v>74.558555061961684</v>
      </c>
      <c r="F12" s="46">
        <v>74.181962372575228</v>
      </c>
      <c r="G12" s="46">
        <v>74.93514775134814</v>
      </c>
      <c r="H12" s="46">
        <v>74.670591673475499</v>
      </c>
      <c r="I12" s="46">
        <v>74.288398892337284</v>
      </c>
      <c r="J12" s="46">
        <v>75.052784454613715</v>
      </c>
      <c r="K12" s="46">
        <v>75.366380709925295</v>
      </c>
      <c r="L12" s="46">
        <v>74.994283853184683</v>
      </c>
      <c r="M12" s="46">
        <v>75.738477566665907</v>
      </c>
      <c r="N12" s="46">
        <v>75.469796838142571</v>
      </c>
      <c r="O12" s="46">
        <v>75.090478884356557</v>
      </c>
      <c r="P12" s="46">
        <v>75.849114791928585</v>
      </c>
      <c r="Q12" s="46">
        <v>75.829384326746805</v>
      </c>
      <c r="R12" s="46">
        <v>75.45285981987594</v>
      </c>
      <c r="S12" s="46">
        <v>76.20590883361767</v>
      </c>
      <c r="T12" s="46">
        <v>75.886721793032535</v>
      </c>
      <c r="U12" s="46">
        <v>75.508656471547837</v>
      </c>
      <c r="V12" s="46">
        <v>76.264787114517233</v>
      </c>
      <c r="W12" s="46">
        <v>76.131023252438595</v>
      </c>
      <c r="X12" s="46">
        <v>75.75933135447508</v>
      </c>
      <c r="Y12" s="46">
        <v>76.502715150402111</v>
      </c>
      <c r="Z12" s="46">
        <v>76.352916629871714</v>
      </c>
      <c r="AA12" s="46">
        <v>75.980449582960972</v>
      </c>
      <c r="AB12" s="46">
        <v>76.725383676782457</v>
      </c>
      <c r="AC12" s="46">
        <v>76.710579176425995</v>
      </c>
      <c r="AD12" s="46">
        <v>76.346538849216103</v>
      </c>
      <c r="AE12" s="46">
        <v>77.074619503635887</v>
      </c>
      <c r="AF12" s="46">
        <v>77.011064418721659</v>
      </c>
      <c r="AG12" s="46">
        <v>76.643009569907392</v>
      </c>
      <c r="AH12" s="46">
        <v>77.379119267535927</v>
      </c>
      <c r="AI12" s="46">
        <v>77.185038832971401</v>
      </c>
      <c r="AJ12" s="46">
        <v>76.820125889918799</v>
      </c>
      <c r="AK12" s="46">
        <v>77.549951776024002</v>
      </c>
    </row>
    <row r="13" spans="1:37" s="9" customFormat="1" ht="12.75" customHeight="1">
      <c r="A13" s="36" t="s">
        <v>213</v>
      </c>
      <c r="B13" s="46">
        <v>74.046161852779761</v>
      </c>
      <c r="C13" s="46">
        <v>73.635064015531555</v>
      </c>
      <c r="D13" s="46">
        <v>74.457259690027968</v>
      </c>
      <c r="E13" s="46">
        <v>74.245464394779489</v>
      </c>
      <c r="F13" s="46">
        <v>73.834136082265331</v>
      </c>
      <c r="G13" s="46">
        <v>74.656792707293647</v>
      </c>
      <c r="H13" s="46">
        <v>74.32845458204757</v>
      </c>
      <c r="I13" s="46">
        <v>73.915596156703359</v>
      </c>
      <c r="J13" s="46">
        <v>74.741313007391781</v>
      </c>
      <c r="K13" s="46">
        <v>74.821042546245337</v>
      </c>
      <c r="L13" s="46">
        <v>74.408212442453049</v>
      </c>
      <c r="M13" s="46">
        <v>75.233872650037625</v>
      </c>
      <c r="N13" s="46">
        <v>74.975753629915801</v>
      </c>
      <c r="O13" s="46">
        <v>74.564903267819986</v>
      </c>
      <c r="P13" s="46">
        <v>75.386603992011615</v>
      </c>
      <c r="Q13" s="46">
        <v>75.372862629887834</v>
      </c>
      <c r="R13" s="46">
        <v>74.970416416449282</v>
      </c>
      <c r="S13" s="46">
        <v>75.775308843326385</v>
      </c>
      <c r="T13" s="46">
        <v>75.652581290131124</v>
      </c>
      <c r="U13" s="46">
        <v>75.253313889914949</v>
      </c>
      <c r="V13" s="46">
        <v>76.051848690347299</v>
      </c>
      <c r="W13" s="46">
        <v>76.268131286734842</v>
      </c>
      <c r="X13" s="46">
        <v>75.864494048069247</v>
      </c>
      <c r="Y13" s="46">
        <v>76.671768525400438</v>
      </c>
      <c r="Z13" s="46">
        <v>76.764231275887866</v>
      </c>
      <c r="AA13" s="46">
        <v>76.363774972751813</v>
      </c>
      <c r="AB13" s="46">
        <v>77.164687579023919</v>
      </c>
      <c r="AC13" s="46">
        <v>77.310524690150501</v>
      </c>
      <c r="AD13" s="46">
        <v>76.916247415446847</v>
      </c>
      <c r="AE13" s="46">
        <v>77.704801964854155</v>
      </c>
      <c r="AF13" s="46">
        <v>77.369197352381548</v>
      </c>
      <c r="AG13" s="46">
        <v>76.979867274739334</v>
      </c>
      <c r="AH13" s="46">
        <v>77.758527430023761</v>
      </c>
      <c r="AI13" s="46">
        <v>77.333747358507892</v>
      </c>
      <c r="AJ13" s="46">
        <v>76.940270484839957</v>
      </c>
      <c r="AK13" s="46">
        <v>77.727224232175828</v>
      </c>
    </row>
    <row r="14" spans="1:37" s="9" customFormat="1" ht="20.85" customHeight="1">
      <c r="A14" s="36" t="s">
        <v>214</v>
      </c>
      <c r="B14" s="46">
        <v>74.840858645413391</v>
      </c>
      <c r="C14" s="46">
        <v>74.536512993029092</v>
      </c>
      <c r="D14" s="46">
        <v>75.14520429779769</v>
      </c>
      <c r="E14" s="46">
        <v>75.043533946510792</v>
      </c>
      <c r="F14" s="46">
        <v>74.736453400463745</v>
      </c>
      <c r="G14" s="46">
        <v>75.350614492557838</v>
      </c>
      <c r="H14" s="46">
        <v>75.36457729072815</v>
      </c>
      <c r="I14" s="46">
        <v>75.056638736506571</v>
      </c>
      <c r="J14" s="46">
        <v>75.672515844949729</v>
      </c>
      <c r="K14" s="46">
        <v>75.8875029595618</v>
      </c>
      <c r="L14" s="46">
        <v>75.58315953594537</v>
      </c>
      <c r="M14" s="46">
        <v>76.19184638317823</v>
      </c>
      <c r="N14" s="46">
        <v>76.070824000242666</v>
      </c>
      <c r="O14" s="46">
        <v>75.763916841857736</v>
      </c>
      <c r="P14" s="46">
        <v>76.377731158627597</v>
      </c>
      <c r="Q14" s="46">
        <v>76.421653465954719</v>
      </c>
      <c r="R14" s="46">
        <v>76.125913242688682</v>
      </c>
      <c r="S14" s="46">
        <v>76.717393689220756</v>
      </c>
      <c r="T14" s="46">
        <v>76.585999804528853</v>
      </c>
      <c r="U14" s="46">
        <v>76.292103330177071</v>
      </c>
      <c r="V14" s="46">
        <v>76.879896278880636</v>
      </c>
      <c r="W14" s="46">
        <v>76.98637148126754</v>
      </c>
      <c r="X14" s="46">
        <v>76.698681046517578</v>
      </c>
      <c r="Y14" s="46">
        <v>77.274061916017502</v>
      </c>
      <c r="Z14" s="46">
        <v>77.295600505121712</v>
      </c>
      <c r="AA14" s="46">
        <v>77.00451946730999</v>
      </c>
      <c r="AB14" s="46">
        <v>77.586681542933434</v>
      </c>
      <c r="AC14" s="46">
        <v>77.646211961199938</v>
      </c>
      <c r="AD14" s="46">
        <v>77.356794751962056</v>
      </c>
      <c r="AE14" s="46">
        <v>77.935629170437821</v>
      </c>
      <c r="AF14" s="46">
        <v>78.036443710394607</v>
      </c>
      <c r="AG14" s="46">
        <v>77.752068864294984</v>
      </c>
      <c r="AH14" s="46">
        <v>78.320818556494231</v>
      </c>
      <c r="AI14" s="46">
        <v>78.299667061431123</v>
      </c>
      <c r="AJ14" s="46">
        <v>78.021297227104711</v>
      </c>
      <c r="AK14" s="46">
        <v>78.578036895757535</v>
      </c>
    </row>
    <row r="15" spans="1:37" s="9" customFormat="1" ht="12.75" customHeight="1">
      <c r="A15" s="36" t="s">
        <v>215</v>
      </c>
      <c r="B15" s="46">
        <v>70.852525126300932</v>
      </c>
      <c r="C15" s="46">
        <v>70.634039723721699</v>
      </c>
      <c r="D15" s="46">
        <v>71.071010528880166</v>
      </c>
      <c r="E15" s="46">
        <v>70.95220150665439</v>
      </c>
      <c r="F15" s="46">
        <v>70.736062221931675</v>
      </c>
      <c r="G15" s="46">
        <v>71.168340791377105</v>
      </c>
      <c r="H15" s="46">
        <v>71.106231438254028</v>
      </c>
      <c r="I15" s="46">
        <v>70.888207470392317</v>
      </c>
      <c r="J15" s="46">
        <v>71.324255406115739</v>
      </c>
      <c r="K15" s="46">
        <v>71.746883648885174</v>
      </c>
      <c r="L15" s="46">
        <v>71.531604233675552</v>
      </c>
      <c r="M15" s="46">
        <v>71.962163064094796</v>
      </c>
      <c r="N15" s="46">
        <v>72.361106350669644</v>
      </c>
      <c r="O15" s="46">
        <v>72.14656383187139</v>
      </c>
      <c r="P15" s="46">
        <v>72.575648869467898</v>
      </c>
      <c r="Q15" s="46">
        <v>72.664619546413974</v>
      </c>
      <c r="R15" s="46">
        <v>72.451318059924645</v>
      </c>
      <c r="S15" s="46">
        <v>72.877921032903302</v>
      </c>
      <c r="T15" s="46">
        <v>72.729406363658399</v>
      </c>
      <c r="U15" s="46">
        <v>72.512935273134474</v>
      </c>
      <c r="V15" s="46">
        <v>72.945877454182323</v>
      </c>
      <c r="W15" s="46">
        <v>73.110188610245217</v>
      </c>
      <c r="X15" s="46">
        <v>72.893878744419965</v>
      </c>
      <c r="Y15" s="46">
        <v>73.326498476070469</v>
      </c>
      <c r="Z15" s="46">
        <v>73.666126571946165</v>
      </c>
      <c r="AA15" s="46">
        <v>73.451604447238068</v>
      </c>
      <c r="AB15" s="46">
        <v>73.880648696654262</v>
      </c>
      <c r="AC15" s="46">
        <v>74.130754500420025</v>
      </c>
      <c r="AD15" s="46">
        <v>73.919292977653967</v>
      </c>
      <c r="AE15" s="46">
        <v>74.342216023186083</v>
      </c>
      <c r="AF15" s="46">
        <v>74.531630503799093</v>
      </c>
      <c r="AG15" s="46">
        <v>74.322345939248464</v>
      </c>
      <c r="AH15" s="46">
        <v>74.740915068349722</v>
      </c>
      <c r="AI15" s="46">
        <v>74.921337718962519</v>
      </c>
      <c r="AJ15" s="46">
        <v>74.714913486890126</v>
      </c>
      <c r="AK15" s="46">
        <v>75.127761951034913</v>
      </c>
    </row>
    <row r="16" spans="1:37" s="9" customFormat="1" ht="12.75" customHeight="1">
      <c r="A16" s="36" t="s">
        <v>216</v>
      </c>
      <c r="B16" s="46">
        <v>74.010541931866115</v>
      </c>
      <c r="C16" s="46">
        <v>73.598942938582468</v>
      </c>
      <c r="D16" s="46">
        <v>74.422140925149762</v>
      </c>
      <c r="E16" s="46">
        <v>74.520270656145073</v>
      </c>
      <c r="F16" s="46">
        <v>74.122772354670516</v>
      </c>
      <c r="G16" s="46">
        <v>74.917768957619629</v>
      </c>
      <c r="H16" s="46">
        <v>74.592695582371363</v>
      </c>
      <c r="I16" s="46">
        <v>74.195026131939343</v>
      </c>
      <c r="J16" s="46">
        <v>74.990365032803382</v>
      </c>
      <c r="K16" s="46">
        <v>75.00410332138911</v>
      </c>
      <c r="L16" s="46">
        <v>74.606910144117222</v>
      </c>
      <c r="M16" s="46">
        <v>75.401296498660997</v>
      </c>
      <c r="N16" s="46">
        <v>75.380719700557194</v>
      </c>
      <c r="O16" s="46">
        <v>74.977186537978881</v>
      </c>
      <c r="P16" s="46">
        <v>75.784252863135507</v>
      </c>
      <c r="Q16" s="46">
        <v>75.993433987335337</v>
      </c>
      <c r="R16" s="46">
        <v>75.595053129982645</v>
      </c>
      <c r="S16" s="46">
        <v>76.391814844688028</v>
      </c>
      <c r="T16" s="46">
        <v>76.071022031766432</v>
      </c>
      <c r="U16" s="46">
        <v>75.667874406486817</v>
      </c>
      <c r="V16" s="46">
        <v>76.474169657046048</v>
      </c>
      <c r="W16" s="46">
        <v>76.448729876570383</v>
      </c>
      <c r="X16" s="46">
        <v>76.04371768625559</v>
      </c>
      <c r="Y16" s="46">
        <v>76.853742066885175</v>
      </c>
      <c r="Z16" s="46">
        <v>76.64978166112158</v>
      </c>
      <c r="AA16" s="46">
        <v>76.246123850958469</v>
      </c>
      <c r="AB16" s="46">
        <v>77.05343947128469</v>
      </c>
      <c r="AC16" s="46">
        <v>76.883463798501012</v>
      </c>
      <c r="AD16" s="46">
        <v>76.477311707676222</v>
      </c>
      <c r="AE16" s="46">
        <v>77.289615889325802</v>
      </c>
      <c r="AF16" s="46">
        <v>77.226980988123429</v>
      </c>
      <c r="AG16" s="46">
        <v>76.82919225482236</v>
      </c>
      <c r="AH16" s="46">
        <v>77.624769721424499</v>
      </c>
      <c r="AI16" s="46">
        <v>77.808771943885262</v>
      </c>
      <c r="AJ16" s="46">
        <v>77.418647262397954</v>
      </c>
      <c r="AK16" s="46">
        <v>78.198896625372569</v>
      </c>
    </row>
    <row r="17" spans="1:37" s="9" customFormat="1" ht="12.75" customHeight="1">
      <c r="A17" s="36" t="s">
        <v>217</v>
      </c>
      <c r="B17" s="46">
        <v>72.861906182141922</v>
      </c>
      <c r="C17" s="46">
        <v>72.581702458569339</v>
      </c>
      <c r="D17" s="46">
        <v>73.142109905714506</v>
      </c>
      <c r="E17" s="46">
        <v>72.922728269090882</v>
      </c>
      <c r="F17" s="46">
        <v>72.641334753449129</v>
      </c>
      <c r="G17" s="46">
        <v>73.204121784732635</v>
      </c>
      <c r="H17" s="46">
        <v>73.108740482373904</v>
      </c>
      <c r="I17" s="46">
        <v>72.831361630961126</v>
      </c>
      <c r="J17" s="46">
        <v>73.386119333786681</v>
      </c>
      <c r="K17" s="46">
        <v>73.474895153922887</v>
      </c>
      <c r="L17" s="46">
        <v>73.200269311646807</v>
      </c>
      <c r="M17" s="46">
        <v>73.749520996198967</v>
      </c>
      <c r="N17" s="46">
        <v>73.705613229194853</v>
      </c>
      <c r="O17" s="46">
        <v>73.427411692975383</v>
      </c>
      <c r="P17" s="46">
        <v>73.983814765414323</v>
      </c>
      <c r="Q17" s="46">
        <v>73.57166571953519</v>
      </c>
      <c r="R17" s="46">
        <v>73.29005664811929</v>
      </c>
      <c r="S17" s="46">
        <v>73.85327479095109</v>
      </c>
      <c r="T17" s="46">
        <v>73.841815821896972</v>
      </c>
      <c r="U17" s="46">
        <v>73.564943931161636</v>
      </c>
      <c r="V17" s="46">
        <v>74.118687712632308</v>
      </c>
      <c r="W17" s="46">
        <v>74.394166872055152</v>
      </c>
      <c r="X17" s="46">
        <v>74.121692555031274</v>
      </c>
      <c r="Y17" s="46">
        <v>74.66664118907903</v>
      </c>
      <c r="Z17" s="46">
        <v>75.107110215225816</v>
      </c>
      <c r="AA17" s="46">
        <v>74.837710534878454</v>
      </c>
      <c r="AB17" s="46">
        <v>75.376509895573179</v>
      </c>
      <c r="AC17" s="46">
        <v>75.514556842795898</v>
      </c>
      <c r="AD17" s="46">
        <v>75.241678937070731</v>
      </c>
      <c r="AE17" s="46">
        <v>75.787434748521065</v>
      </c>
      <c r="AF17" s="46">
        <v>75.630788281390551</v>
      </c>
      <c r="AG17" s="46">
        <v>75.359539762539583</v>
      </c>
      <c r="AH17" s="46">
        <v>75.902036800241518</v>
      </c>
      <c r="AI17" s="46">
        <v>75.777977879645249</v>
      </c>
      <c r="AJ17" s="46">
        <v>75.507864020532196</v>
      </c>
      <c r="AK17" s="46">
        <v>76.048091738758302</v>
      </c>
    </row>
    <row r="18" spans="1:37" s="9" customFormat="1" ht="12.75" customHeight="1">
      <c r="A18" s="36" t="s">
        <v>218</v>
      </c>
      <c r="B18" s="46">
        <v>74.390043625024347</v>
      </c>
      <c r="C18" s="46">
        <v>74.139498021497204</v>
      </c>
      <c r="D18" s="46">
        <v>74.640589228551491</v>
      </c>
      <c r="E18" s="46">
        <v>74.718027209259461</v>
      </c>
      <c r="F18" s="46">
        <v>74.472097736784136</v>
      </c>
      <c r="G18" s="46">
        <v>74.963956681734786</v>
      </c>
      <c r="H18" s="46">
        <v>75.146230319129927</v>
      </c>
      <c r="I18" s="46">
        <v>74.901476944164941</v>
      </c>
      <c r="J18" s="46">
        <v>75.390983694094913</v>
      </c>
      <c r="K18" s="46">
        <v>75.26952395893133</v>
      </c>
      <c r="L18" s="46">
        <v>75.024087576780829</v>
      </c>
      <c r="M18" s="46">
        <v>75.514960341081832</v>
      </c>
      <c r="N18" s="46">
        <v>75.654447922930984</v>
      </c>
      <c r="O18" s="46">
        <v>75.404896329114933</v>
      </c>
      <c r="P18" s="46">
        <v>75.903999516747035</v>
      </c>
      <c r="Q18" s="46">
        <v>75.967399701835106</v>
      </c>
      <c r="R18" s="46">
        <v>75.717298288361874</v>
      </c>
      <c r="S18" s="46">
        <v>76.217501115308337</v>
      </c>
      <c r="T18" s="46">
        <v>76.336363666198267</v>
      </c>
      <c r="U18" s="46">
        <v>76.087969271336036</v>
      </c>
      <c r="V18" s="46">
        <v>76.584758061060498</v>
      </c>
      <c r="W18" s="46">
        <v>76.60152447360656</v>
      </c>
      <c r="X18" s="46">
        <v>76.357200897873497</v>
      </c>
      <c r="Y18" s="46">
        <v>76.845848049339622</v>
      </c>
      <c r="Z18" s="46">
        <v>76.901569783543948</v>
      </c>
      <c r="AA18" s="46">
        <v>76.662225022071809</v>
      </c>
      <c r="AB18" s="46">
        <v>77.140914545016088</v>
      </c>
      <c r="AC18" s="46">
        <v>77.320611912728907</v>
      </c>
      <c r="AD18" s="46">
        <v>77.08330773914011</v>
      </c>
      <c r="AE18" s="46">
        <v>77.557916086317704</v>
      </c>
      <c r="AF18" s="46">
        <v>77.513657150674803</v>
      </c>
      <c r="AG18" s="46">
        <v>77.274995770767774</v>
      </c>
      <c r="AH18" s="46">
        <v>77.752318530581832</v>
      </c>
      <c r="AI18" s="46">
        <v>77.688736677077259</v>
      </c>
      <c r="AJ18" s="46">
        <v>77.45074846298607</v>
      </c>
      <c r="AK18" s="46">
        <v>77.926724891168448</v>
      </c>
    </row>
    <row r="19" spans="1:37" s="9" customFormat="1" ht="20.85" customHeight="1">
      <c r="A19" s="36" t="s">
        <v>219</v>
      </c>
      <c r="B19" s="46">
        <v>75.390325055919931</v>
      </c>
      <c r="C19" s="46">
        <v>73.898849597601725</v>
      </c>
      <c r="D19" s="46">
        <v>76.881800514238137</v>
      </c>
      <c r="E19" s="46">
        <v>75.929772927614692</v>
      </c>
      <c r="F19" s="46">
        <v>74.434198264292959</v>
      </c>
      <c r="G19" s="46">
        <v>77.425347590936425</v>
      </c>
      <c r="H19" s="46">
        <v>76.568166884117019</v>
      </c>
      <c r="I19" s="46">
        <v>75.098798377236278</v>
      </c>
      <c r="J19" s="46">
        <v>78.03753539099776</v>
      </c>
      <c r="K19" s="46">
        <v>76.413600358703903</v>
      </c>
      <c r="L19" s="46">
        <v>74.986927707683449</v>
      </c>
      <c r="M19" s="46">
        <v>77.840273009724356</v>
      </c>
      <c r="N19" s="46">
        <v>76.287073753405238</v>
      </c>
      <c r="O19" s="46">
        <v>74.856093154246608</v>
      </c>
      <c r="P19" s="46">
        <v>77.718054352563868</v>
      </c>
      <c r="Q19" s="46">
        <v>75.26072289008134</v>
      </c>
      <c r="R19" s="46">
        <v>73.730848867689801</v>
      </c>
      <c r="S19" s="46">
        <v>76.790596912472878</v>
      </c>
      <c r="T19" s="46">
        <v>74.953023940117532</v>
      </c>
      <c r="U19" s="46">
        <v>73.330401766939005</v>
      </c>
      <c r="V19" s="46">
        <v>76.57564611329606</v>
      </c>
      <c r="W19" s="46">
        <v>76.167410940460755</v>
      </c>
      <c r="X19" s="46">
        <v>74.558979705177507</v>
      </c>
      <c r="Y19" s="46">
        <v>77.775842175744003</v>
      </c>
      <c r="Z19" s="46">
        <v>78.040802194195848</v>
      </c>
      <c r="AA19" s="46">
        <v>76.405205325684946</v>
      </c>
      <c r="AB19" s="46">
        <v>79.67639906270675</v>
      </c>
      <c r="AC19" s="46">
        <v>79.650713056081898</v>
      </c>
      <c r="AD19" s="46">
        <v>78.091366148839072</v>
      </c>
      <c r="AE19" s="46">
        <v>81.210059963324724</v>
      </c>
      <c r="AF19" s="46">
        <v>79.70521905688301</v>
      </c>
      <c r="AG19" s="46">
        <v>78.1134496797427</v>
      </c>
      <c r="AH19" s="46">
        <v>81.296988434023319</v>
      </c>
      <c r="AI19" s="46">
        <v>78.762685603605945</v>
      </c>
      <c r="AJ19" s="46">
        <v>77.187131729429012</v>
      </c>
      <c r="AK19" s="46">
        <v>80.338239477782878</v>
      </c>
    </row>
    <row r="20" spans="1:37" s="9" customFormat="1" ht="12.75" customHeight="1">
      <c r="A20" s="36" t="s">
        <v>220</v>
      </c>
      <c r="B20" s="46">
        <v>74.996653403116071</v>
      </c>
      <c r="C20" s="46">
        <v>73.497479789164487</v>
      </c>
      <c r="D20" s="46">
        <v>76.495827017067654</v>
      </c>
      <c r="E20" s="46">
        <v>73.539982553609818</v>
      </c>
      <c r="F20" s="46">
        <v>71.871857758987957</v>
      </c>
      <c r="G20" s="46">
        <v>75.208107348231678</v>
      </c>
      <c r="H20" s="46">
        <v>74.107973582146002</v>
      </c>
      <c r="I20" s="46">
        <v>72.419855934936052</v>
      </c>
      <c r="J20" s="46">
        <v>75.796091229355952</v>
      </c>
      <c r="K20" s="46">
        <v>75.243834483148248</v>
      </c>
      <c r="L20" s="46">
        <v>73.550604916555216</v>
      </c>
      <c r="M20" s="46">
        <v>76.937064049741281</v>
      </c>
      <c r="N20" s="46">
        <v>76.44027977913855</v>
      </c>
      <c r="O20" s="46">
        <v>74.740732393118847</v>
      </c>
      <c r="P20" s="46">
        <v>78.139827165158252</v>
      </c>
      <c r="Q20" s="46">
        <v>75.939087520717251</v>
      </c>
      <c r="R20" s="46">
        <v>74.15285570093981</v>
      </c>
      <c r="S20" s="46">
        <v>77.725319340494693</v>
      </c>
      <c r="T20" s="46">
        <v>74.876075856662268</v>
      </c>
      <c r="U20" s="46">
        <v>73.048502953880416</v>
      </c>
      <c r="V20" s="46">
        <v>76.703648759444121</v>
      </c>
      <c r="W20" s="46">
        <v>76.010729718138194</v>
      </c>
      <c r="X20" s="46">
        <v>74.357463262747729</v>
      </c>
      <c r="Y20" s="46">
        <v>77.663996173528659</v>
      </c>
      <c r="Z20" s="46">
        <v>77.039731050806182</v>
      </c>
      <c r="AA20" s="46">
        <v>75.597380258734745</v>
      </c>
      <c r="AB20" s="46">
        <v>78.482081842877619</v>
      </c>
      <c r="AC20" s="46">
        <v>78.011612594514872</v>
      </c>
      <c r="AD20" s="46">
        <v>76.668770073602388</v>
      </c>
      <c r="AE20" s="46">
        <v>79.354455115427356</v>
      </c>
      <c r="AF20" s="46">
        <v>77.432819242407405</v>
      </c>
      <c r="AG20" s="46">
        <v>76.020720415680685</v>
      </c>
      <c r="AH20" s="46">
        <v>78.844918069134124</v>
      </c>
      <c r="AI20" s="46">
        <v>77.850744531288839</v>
      </c>
      <c r="AJ20" s="46">
        <v>76.401493615297881</v>
      </c>
      <c r="AK20" s="46">
        <v>79.299995447279798</v>
      </c>
    </row>
    <row r="21" spans="1:37" s="9" customFormat="1" ht="12.75" customHeight="1">
      <c r="A21" s="36" t="s">
        <v>221</v>
      </c>
      <c r="B21" s="46">
        <v>74.177957543901243</v>
      </c>
      <c r="C21" s="46">
        <v>73.809473638293142</v>
      </c>
      <c r="D21" s="46">
        <v>74.546441449509345</v>
      </c>
      <c r="E21" s="46">
        <v>74.333345287296154</v>
      </c>
      <c r="F21" s="46">
        <v>73.962871264220496</v>
      </c>
      <c r="G21" s="46">
        <v>74.703819310371813</v>
      </c>
      <c r="H21" s="46">
        <v>74.703627663937922</v>
      </c>
      <c r="I21" s="46">
        <v>74.342865765804206</v>
      </c>
      <c r="J21" s="46">
        <v>75.064389562071639</v>
      </c>
      <c r="K21" s="46">
        <v>74.981684804664653</v>
      </c>
      <c r="L21" s="46">
        <v>74.622676855018042</v>
      </c>
      <c r="M21" s="46">
        <v>75.340692754311263</v>
      </c>
      <c r="N21" s="46">
        <v>75.370849741207152</v>
      </c>
      <c r="O21" s="46">
        <v>75.011455005491058</v>
      </c>
      <c r="P21" s="46">
        <v>75.730244476923247</v>
      </c>
      <c r="Q21" s="46">
        <v>75.53312058908287</v>
      </c>
      <c r="R21" s="46">
        <v>75.162583772081476</v>
      </c>
      <c r="S21" s="46">
        <v>75.903657406084264</v>
      </c>
      <c r="T21" s="46">
        <v>75.975613189610428</v>
      </c>
      <c r="U21" s="46">
        <v>75.60727385508774</v>
      </c>
      <c r="V21" s="46">
        <v>76.343952524133115</v>
      </c>
      <c r="W21" s="46">
        <v>76.265277589842995</v>
      </c>
      <c r="X21" s="46">
        <v>75.896483540483274</v>
      </c>
      <c r="Y21" s="46">
        <v>76.634071639202716</v>
      </c>
      <c r="Z21" s="46">
        <v>76.771096575633322</v>
      </c>
      <c r="AA21" s="46">
        <v>76.40457691738051</v>
      </c>
      <c r="AB21" s="46">
        <v>77.137616233886135</v>
      </c>
      <c r="AC21" s="46">
        <v>77.125375756868962</v>
      </c>
      <c r="AD21" s="46">
        <v>76.763815344798672</v>
      </c>
      <c r="AE21" s="46">
        <v>77.486936168939252</v>
      </c>
      <c r="AF21" s="46">
        <v>77.329660072803406</v>
      </c>
      <c r="AG21" s="46">
        <v>76.978740066618073</v>
      </c>
      <c r="AH21" s="46">
        <v>77.68058007898874</v>
      </c>
      <c r="AI21" s="46">
        <v>77.632127506809937</v>
      </c>
      <c r="AJ21" s="46">
        <v>77.291244964799318</v>
      </c>
      <c r="AK21" s="46">
        <v>77.973010048820555</v>
      </c>
    </row>
    <row r="22" spans="1:37" s="9" customFormat="1" ht="12.75" customHeight="1">
      <c r="A22" s="47" t="s">
        <v>222</v>
      </c>
      <c r="B22" s="43">
        <v>72.350497752501511</v>
      </c>
      <c r="C22" s="43">
        <v>71.040303508005877</v>
      </c>
      <c r="D22" s="43">
        <v>73.660691996997144</v>
      </c>
      <c r="E22" s="43">
        <v>71.73837583078155</v>
      </c>
      <c r="F22" s="43">
        <v>70.328512324991905</v>
      </c>
      <c r="G22" s="43">
        <v>73.148239336571194</v>
      </c>
      <c r="H22" s="43">
        <v>72.381411996584873</v>
      </c>
      <c r="I22" s="43">
        <v>71.08475709128237</v>
      </c>
      <c r="J22" s="43">
        <v>73.678066901887377</v>
      </c>
      <c r="K22" s="43">
        <v>72.306432199249002</v>
      </c>
      <c r="L22" s="43">
        <v>70.91797280476068</v>
      </c>
      <c r="M22" s="43">
        <v>73.694891593737324</v>
      </c>
      <c r="N22" s="43">
        <v>73.245532308004996</v>
      </c>
      <c r="O22" s="43">
        <v>71.776240247517933</v>
      </c>
      <c r="P22" s="43">
        <v>74.71482436849206</v>
      </c>
      <c r="Q22" s="43">
        <v>73.240032595516169</v>
      </c>
      <c r="R22" s="43">
        <v>71.691326287680027</v>
      </c>
      <c r="S22" s="43">
        <v>74.788738903352311</v>
      </c>
      <c r="T22" s="43">
        <v>73.86830763748786</v>
      </c>
      <c r="U22" s="43">
        <v>72.374240967458036</v>
      </c>
      <c r="V22" s="43">
        <v>75.362374307517683</v>
      </c>
      <c r="W22" s="43">
        <v>73.929017630294197</v>
      </c>
      <c r="X22" s="43">
        <v>72.533286683966637</v>
      </c>
      <c r="Y22" s="43">
        <v>75.324748576621758</v>
      </c>
      <c r="Z22" s="43">
        <v>74.522367447667463</v>
      </c>
      <c r="AA22" s="43">
        <v>73.190808226101836</v>
      </c>
      <c r="AB22" s="43">
        <v>75.85392666923309</v>
      </c>
      <c r="AC22" s="43">
        <v>75.667453871797861</v>
      </c>
      <c r="AD22" s="43">
        <v>74.408355038599225</v>
      </c>
      <c r="AE22" s="43">
        <v>76.926552704996496</v>
      </c>
      <c r="AF22" s="43">
        <v>76.365136098782259</v>
      </c>
      <c r="AG22" s="43">
        <v>75.190089835056639</v>
      </c>
      <c r="AH22" s="43">
        <v>77.540182362507878</v>
      </c>
      <c r="AI22" s="43">
        <v>77.171999143084975</v>
      </c>
      <c r="AJ22" s="43">
        <v>76.014014589992513</v>
      </c>
      <c r="AK22" s="43">
        <v>78.329983696177436</v>
      </c>
    </row>
    <row r="23" spans="1:37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F23" s="5"/>
      <c r="AI23" s="5"/>
    </row>
    <row r="24" spans="1:37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F24" s="5"/>
      <c r="AI24" s="5"/>
    </row>
    <row r="25" spans="1:37" ht="12.75" customHeight="1">
      <c r="A25" s="42" t="s">
        <v>206</v>
      </c>
      <c r="B25" s="190" t="s">
        <v>17</v>
      </c>
      <c r="C25" s="190"/>
      <c r="D25" s="190"/>
      <c r="E25" s="190" t="s">
        <v>18</v>
      </c>
      <c r="F25" s="190"/>
      <c r="G25" s="190"/>
      <c r="H25" s="190" t="s">
        <v>19</v>
      </c>
      <c r="I25" s="190"/>
      <c r="J25" s="190"/>
      <c r="K25" s="190" t="s">
        <v>20</v>
      </c>
      <c r="L25" s="190"/>
      <c r="M25" s="190"/>
      <c r="N25" s="190" t="s">
        <v>21</v>
      </c>
      <c r="O25" s="190"/>
      <c r="P25" s="190"/>
      <c r="Q25" s="190" t="s">
        <v>22</v>
      </c>
      <c r="R25" s="190"/>
      <c r="S25" s="190"/>
      <c r="T25" s="190" t="s">
        <v>23</v>
      </c>
      <c r="U25" s="190"/>
      <c r="V25" s="190"/>
      <c r="W25" s="190" t="s">
        <v>24</v>
      </c>
      <c r="X25" s="190"/>
      <c r="Y25" s="190"/>
      <c r="Z25" s="190" t="s">
        <v>140</v>
      </c>
      <c r="AA25" s="190"/>
      <c r="AB25" s="190"/>
      <c r="AC25" s="190" t="s">
        <v>167</v>
      </c>
      <c r="AD25" s="190"/>
      <c r="AE25" s="190"/>
      <c r="AF25" s="190" t="s">
        <v>168</v>
      </c>
      <c r="AG25" s="190"/>
      <c r="AH25" s="190"/>
      <c r="AI25" s="192" t="s">
        <v>234</v>
      </c>
      <c r="AJ25" s="190"/>
      <c r="AK25" s="190"/>
    </row>
    <row r="26" spans="1:37" ht="12.75" customHeight="1">
      <c r="A26" s="8"/>
      <c r="B26" s="191" t="s">
        <v>172</v>
      </c>
      <c r="C26" s="191"/>
      <c r="D26" s="191"/>
      <c r="E26" s="191" t="s">
        <v>172</v>
      </c>
      <c r="F26" s="191"/>
      <c r="G26" s="191"/>
      <c r="H26" s="191" t="s">
        <v>172</v>
      </c>
      <c r="I26" s="191"/>
      <c r="J26" s="191"/>
      <c r="K26" s="191" t="s">
        <v>172</v>
      </c>
      <c r="L26" s="191"/>
      <c r="M26" s="191"/>
      <c r="N26" s="191" t="s">
        <v>172</v>
      </c>
      <c r="O26" s="191"/>
      <c r="P26" s="191"/>
      <c r="Q26" s="191" t="s">
        <v>172</v>
      </c>
      <c r="R26" s="191"/>
      <c r="S26" s="191"/>
      <c r="T26" s="191" t="s">
        <v>172</v>
      </c>
      <c r="U26" s="191"/>
      <c r="V26" s="191"/>
      <c r="W26" s="191" t="s">
        <v>172</v>
      </c>
      <c r="X26" s="191"/>
      <c r="Y26" s="191"/>
      <c r="Z26" s="191" t="s">
        <v>172</v>
      </c>
      <c r="AA26" s="191"/>
      <c r="AB26" s="191"/>
      <c r="AC26" s="191" t="s">
        <v>172</v>
      </c>
      <c r="AD26" s="191"/>
      <c r="AE26" s="191"/>
      <c r="AF26" s="191" t="s">
        <v>172</v>
      </c>
      <c r="AG26" s="191"/>
      <c r="AH26" s="191"/>
      <c r="AI26" s="191" t="s">
        <v>172</v>
      </c>
      <c r="AJ26" s="191"/>
      <c r="AK26" s="191"/>
    </row>
    <row r="27" spans="1:37" ht="12.75" customHeight="1">
      <c r="A27" s="48"/>
      <c r="B27" s="44" t="s">
        <v>28</v>
      </c>
      <c r="C27" s="44" t="s">
        <v>207</v>
      </c>
      <c r="D27" s="44" t="s">
        <v>208</v>
      </c>
      <c r="E27" s="44" t="s">
        <v>28</v>
      </c>
      <c r="F27" s="44" t="s">
        <v>207</v>
      </c>
      <c r="G27" s="44" t="s">
        <v>208</v>
      </c>
      <c r="H27" s="44" t="s">
        <v>28</v>
      </c>
      <c r="I27" s="44" t="s">
        <v>207</v>
      </c>
      <c r="J27" s="44" t="s">
        <v>208</v>
      </c>
      <c r="K27" s="44" t="s">
        <v>28</v>
      </c>
      <c r="L27" s="44" t="s">
        <v>207</v>
      </c>
      <c r="M27" s="44" t="s">
        <v>208</v>
      </c>
      <c r="N27" s="44" t="s">
        <v>28</v>
      </c>
      <c r="O27" s="44" t="s">
        <v>207</v>
      </c>
      <c r="P27" s="44" t="s">
        <v>208</v>
      </c>
      <c r="Q27" s="44" t="s">
        <v>28</v>
      </c>
      <c r="R27" s="44" t="s">
        <v>207</v>
      </c>
      <c r="S27" s="44" t="s">
        <v>208</v>
      </c>
      <c r="T27" s="44" t="s">
        <v>28</v>
      </c>
      <c r="U27" s="44" t="s">
        <v>207</v>
      </c>
      <c r="V27" s="44" t="s">
        <v>208</v>
      </c>
      <c r="W27" s="44" t="s">
        <v>28</v>
      </c>
      <c r="X27" s="44" t="s">
        <v>207</v>
      </c>
      <c r="Y27" s="44" t="s">
        <v>208</v>
      </c>
      <c r="Z27" s="44" t="s">
        <v>28</v>
      </c>
      <c r="AA27" s="44" t="s">
        <v>207</v>
      </c>
      <c r="AB27" s="44" t="s">
        <v>208</v>
      </c>
      <c r="AC27" s="44" t="s">
        <v>28</v>
      </c>
      <c r="AD27" s="44" t="s">
        <v>207</v>
      </c>
      <c r="AE27" s="44" t="s">
        <v>208</v>
      </c>
      <c r="AF27" s="44" t="s">
        <v>28</v>
      </c>
      <c r="AG27" s="44" t="s">
        <v>207</v>
      </c>
      <c r="AH27" s="44" t="s">
        <v>208</v>
      </c>
      <c r="AI27" s="44" t="s">
        <v>28</v>
      </c>
      <c r="AJ27" s="44" t="s">
        <v>207</v>
      </c>
      <c r="AK27" s="44" t="s">
        <v>208</v>
      </c>
    </row>
    <row r="28" spans="1:37" ht="12.75" customHeight="1">
      <c r="A28" s="45" t="s">
        <v>26</v>
      </c>
      <c r="B28" s="45">
        <v>78.801333609130367</v>
      </c>
      <c r="C28" s="45">
        <v>78.710431920296529</v>
      </c>
      <c r="D28" s="45">
        <v>78.892235297964206</v>
      </c>
      <c r="E28" s="45">
        <v>78.841498415839794</v>
      </c>
      <c r="F28" s="45">
        <v>78.751044640932633</v>
      </c>
      <c r="G28" s="45">
        <v>78.931952190746955</v>
      </c>
      <c r="H28" s="45">
        <v>78.987733198825183</v>
      </c>
      <c r="I28" s="45">
        <v>78.898342367967402</v>
      </c>
      <c r="J28" s="45">
        <v>79.077124029682963</v>
      </c>
      <c r="K28" s="45">
        <v>79.18909812570439</v>
      </c>
      <c r="L28" s="45">
        <v>79.099743803381827</v>
      </c>
      <c r="M28" s="45">
        <v>79.278452448026954</v>
      </c>
      <c r="N28" s="45">
        <v>79.535780995547555</v>
      </c>
      <c r="O28" s="45">
        <v>79.446818405291154</v>
      </c>
      <c r="P28" s="45">
        <v>79.624743585803955</v>
      </c>
      <c r="Q28" s="45">
        <v>79.716714091877094</v>
      </c>
      <c r="R28" s="45">
        <v>79.6277453704907</v>
      </c>
      <c r="S28" s="45">
        <v>79.805682813263488</v>
      </c>
      <c r="T28" s="45">
        <v>79.892936759285931</v>
      </c>
      <c r="U28" s="45">
        <v>79.804902555863592</v>
      </c>
      <c r="V28" s="45">
        <v>79.98097096270827</v>
      </c>
      <c r="W28" s="45">
        <v>80.125312377844708</v>
      </c>
      <c r="X28" s="45">
        <v>80.037781696019323</v>
      </c>
      <c r="Y28" s="45">
        <v>80.212843059670092</v>
      </c>
      <c r="Z28" s="45">
        <v>80.406034349239306</v>
      </c>
      <c r="AA28" s="45">
        <v>80.31915208344914</v>
      </c>
      <c r="AB28" s="45">
        <v>80.492916615029472</v>
      </c>
      <c r="AC28" s="45">
        <v>80.725187897096689</v>
      </c>
      <c r="AD28" s="45">
        <v>80.638522678000101</v>
      </c>
      <c r="AE28" s="45">
        <v>80.811853116193276</v>
      </c>
      <c r="AF28" s="45">
        <v>80.831149113552243</v>
      </c>
      <c r="AG28" s="45">
        <v>80.745660969546236</v>
      </c>
      <c r="AH28" s="45">
        <v>80.91663725755825</v>
      </c>
      <c r="AI28" s="45">
        <v>80.96573740463667</v>
      </c>
      <c r="AJ28" s="45">
        <v>80.881055062113475</v>
      </c>
      <c r="AK28" s="45">
        <v>81.050419747159864</v>
      </c>
    </row>
    <row r="29" spans="1:37" ht="33" customHeight="1">
      <c r="A29" s="36" t="s">
        <v>209</v>
      </c>
      <c r="B29" s="46">
        <v>78.222914539428217</v>
      </c>
      <c r="C29" s="46">
        <v>77.880513286792024</v>
      </c>
      <c r="D29" s="46">
        <v>78.565315792064411</v>
      </c>
      <c r="E29" s="46">
        <v>78.532811940374586</v>
      </c>
      <c r="F29" s="46">
        <v>78.20113350686367</v>
      </c>
      <c r="G29" s="46">
        <v>78.864490373885502</v>
      </c>
      <c r="H29" s="46">
        <v>79.03012867963632</v>
      </c>
      <c r="I29" s="46">
        <v>78.718997394523853</v>
      </c>
      <c r="J29" s="46">
        <v>79.341259964748787</v>
      </c>
      <c r="K29" s="46">
        <v>78.930840691159062</v>
      </c>
      <c r="L29" s="46">
        <v>78.6050853939538</v>
      </c>
      <c r="M29" s="46">
        <v>79.256595988364325</v>
      </c>
      <c r="N29" s="46">
        <v>79.179746599770837</v>
      </c>
      <c r="O29" s="46">
        <v>78.849557331378449</v>
      </c>
      <c r="P29" s="46">
        <v>79.509935868163225</v>
      </c>
      <c r="Q29" s="46">
        <v>79.16760538005633</v>
      </c>
      <c r="R29" s="46">
        <v>78.825587556261979</v>
      </c>
      <c r="S29" s="46">
        <v>79.50962320385068</v>
      </c>
      <c r="T29" s="46">
        <v>79.44353786542672</v>
      </c>
      <c r="U29" s="46">
        <v>79.107965172280089</v>
      </c>
      <c r="V29" s="46">
        <v>79.77911055857335</v>
      </c>
      <c r="W29" s="46">
        <v>79.587515470347469</v>
      </c>
      <c r="X29" s="46">
        <v>79.251701057750452</v>
      </c>
      <c r="Y29" s="46">
        <v>79.923329882944486</v>
      </c>
      <c r="Z29" s="46">
        <v>80.050103421002291</v>
      </c>
      <c r="AA29" s="46">
        <v>79.723815009752059</v>
      </c>
      <c r="AB29" s="46">
        <v>80.376391832252523</v>
      </c>
      <c r="AC29" s="46">
        <v>80.399258255897507</v>
      </c>
      <c r="AD29" s="46">
        <v>80.074632436864576</v>
      </c>
      <c r="AE29" s="46">
        <v>80.723884074930439</v>
      </c>
      <c r="AF29" s="46">
        <v>80.715998059278419</v>
      </c>
      <c r="AG29" s="46">
        <v>80.400513326436567</v>
      </c>
      <c r="AH29" s="46">
        <v>81.031482792120272</v>
      </c>
      <c r="AI29" s="46">
        <v>80.549503149175607</v>
      </c>
      <c r="AJ29" s="46">
        <v>80.227372037842159</v>
      </c>
      <c r="AK29" s="46">
        <v>80.871634260509055</v>
      </c>
    </row>
    <row r="30" spans="1:37" ht="12.75" customHeight="1">
      <c r="A30" s="36" t="s">
        <v>210</v>
      </c>
      <c r="B30" s="46">
        <v>80.322750390673335</v>
      </c>
      <c r="C30" s="46">
        <v>79.771691993679667</v>
      </c>
      <c r="D30" s="46">
        <v>80.873808787667002</v>
      </c>
      <c r="E30" s="46">
        <v>79.796622785127738</v>
      </c>
      <c r="F30" s="46">
        <v>79.197556314047304</v>
      </c>
      <c r="G30" s="46">
        <v>80.395689256208172</v>
      </c>
      <c r="H30" s="46">
        <v>79.878297520371518</v>
      </c>
      <c r="I30" s="46">
        <v>79.28943328560274</v>
      </c>
      <c r="J30" s="46">
        <v>80.467161755140296</v>
      </c>
      <c r="K30" s="46">
        <v>80.054800249653979</v>
      </c>
      <c r="L30" s="46">
        <v>79.459293689211776</v>
      </c>
      <c r="M30" s="46">
        <v>80.650306810096183</v>
      </c>
      <c r="N30" s="46">
        <v>80.632613962455423</v>
      </c>
      <c r="O30" s="46">
        <v>80.06344319855279</v>
      </c>
      <c r="P30" s="46">
        <v>81.201784726358056</v>
      </c>
      <c r="Q30" s="46">
        <v>80.934737950137944</v>
      </c>
      <c r="R30" s="46">
        <v>80.362969795439199</v>
      </c>
      <c r="S30" s="46">
        <v>81.506506104836689</v>
      </c>
      <c r="T30" s="46">
        <v>81.036875345576178</v>
      </c>
      <c r="U30" s="46">
        <v>80.452527239128358</v>
      </c>
      <c r="V30" s="46">
        <v>81.621223452023997</v>
      </c>
      <c r="W30" s="46">
        <v>81.460226091772014</v>
      </c>
      <c r="X30" s="46">
        <v>80.882487564619993</v>
      </c>
      <c r="Y30" s="46">
        <v>82.037964618924036</v>
      </c>
      <c r="Z30" s="46">
        <v>81.619099287553269</v>
      </c>
      <c r="AA30" s="46">
        <v>81.036681240444992</v>
      </c>
      <c r="AB30" s="46">
        <v>82.201517334661546</v>
      </c>
      <c r="AC30" s="46">
        <v>82.095897142720986</v>
      </c>
      <c r="AD30" s="46">
        <v>81.517436051509577</v>
      </c>
      <c r="AE30" s="46">
        <v>82.674358233932395</v>
      </c>
      <c r="AF30" s="46">
        <v>81.954992528853396</v>
      </c>
      <c r="AG30" s="46">
        <v>81.380255560267571</v>
      </c>
      <c r="AH30" s="46">
        <v>82.52972949743922</v>
      </c>
      <c r="AI30" s="46">
        <v>82.400209706754353</v>
      </c>
      <c r="AJ30" s="46">
        <v>81.844696066251927</v>
      </c>
      <c r="AK30" s="46">
        <v>82.955723347256779</v>
      </c>
    </row>
    <row r="31" spans="1:37" ht="12.75" customHeight="1">
      <c r="A31" s="36" t="s">
        <v>211</v>
      </c>
      <c r="B31" s="46">
        <v>79.872584184612862</v>
      </c>
      <c r="C31" s="46">
        <v>79.335584212940788</v>
      </c>
      <c r="D31" s="46">
        <v>80.409584156284936</v>
      </c>
      <c r="E31" s="46">
        <v>79.683310792446619</v>
      </c>
      <c r="F31" s="46">
        <v>79.150502138665715</v>
      </c>
      <c r="G31" s="46">
        <v>80.216119446227523</v>
      </c>
      <c r="H31" s="46">
        <v>79.52932757266727</v>
      </c>
      <c r="I31" s="46">
        <v>79.001632975987619</v>
      </c>
      <c r="J31" s="46">
        <v>80.057022169346922</v>
      </c>
      <c r="K31" s="46">
        <v>79.795621782880502</v>
      </c>
      <c r="L31" s="46">
        <v>79.296172615951718</v>
      </c>
      <c r="M31" s="46">
        <v>80.295070949809286</v>
      </c>
      <c r="N31" s="46">
        <v>80.32240147464411</v>
      </c>
      <c r="O31" s="46">
        <v>79.849872905901378</v>
      </c>
      <c r="P31" s="46">
        <v>80.794930043386842</v>
      </c>
      <c r="Q31" s="46">
        <v>80.261403150028826</v>
      </c>
      <c r="R31" s="46">
        <v>79.776840859501604</v>
      </c>
      <c r="S31" s="46">
        <v>80.745965440556049</v>
      </c>
      <c r="T31" s="46">
        <v>80.547461680762083</v>
      </c>
      <c r="U31" s="46">
        <v>80.047554556188629</v>
      </c>
      <c r="V31" s="46">
        <v>81.047368805335537</v>
      </c>
      <c r="W31" s="46">
        <v>80.649399970973846</v>
      </c>
      <c r="X31" s="46">
        <v>80.128856644717331</v>
      </c>
      <c r="Y31" s="46">
        <v>81.169943297230361</v>
      </c>
      <c r="Z31" s="46">
        <v>81.481473149620555</v>
      </c>
      <c r="AA31" s="46">
        <v>80.977172374819844</v>
      </c>
      <c r="AB31" s="46">
        <v>81.985773924421267</v>
      </c>
      <c r="AC31" s="46">
        <v>81.610679488994549</v>
      </c>
      <c r="AD31" s="46">
        <v>81.117248461445072</v>
      </c>
      <c r="AE31" s="46">
        <v>82.104110516544026</v>
      </c>
      <c r="AF31" s="46">
        <v>81.90684920973878</v>
      </c>
      <c r="AG31" s="46">
        <v>81.441566664360735</v>
      </c>
      <c r="AH31" s="46">
        <v>82.372131755116826</v>
      </c>
      <c r="AI31" s="46">
        <v>81.538727591369309</v>
      </c>
      <c r="AJ31" s="46">
        <v>81.054839785329293</v>
      </c>
      <c r="AK31" s="46">
        <v>82.022615397409325</v>
      </c>
    </row>
    <row r="32" spans="1:37" ht="12.75" customHeight="1">
      <c r="A32" s="36" t="s">
        <v>212</v>
      </c>
      <c r="B32" s="46">
        <v>79.505704697180107</v>
      </c>
      <c r="C32" s="46">
        <v>79.170291400384997</v>
      </c>
      <c r="D32" s="46">
        <v>79.841117993975217</v>
      </c>
      <c r="E32" s="46">
        <v>79.354070992721603</v>
      </c>
      <c r="F32" s="46">
        <v>79.019879147267389</v>
      </c>
      <c r="G32" s="46">
        <v>79.688262838175817</v>
      </c>
      <c r="H32" s="46">
        <v>79.417911621315923</v>
      </c>
      <c r="I32" s="46">
        <v>79.07838135699798</v>
      </c>
      <c r="J32" s="46">
        <v>79.757441885633867</v>
      </c>
      <c r="K32" s="46">
        <v>79.566814700508118</v>
      </c>
      <c r="L32" s="46">
        <v>79.227288524612632</v>
      </c>
      <c r="M32" s="46">
        <v>79.906340876403604</v>
      </c>
      <c r="N32" s="46">
        <v>79.914756178337299</v>
      </c>
      <c r="O32" s="46">
        <v>79.570595362922163</v>
      </c>
      <c r="P32" s="46">
        <v>80.258916993752436</v>
      </c>
      <c r="Q32" s="46">
        <v>80.148209057886305</v>
      </c>
      <c r="R32" s="46">
        <v>79.805486669293089</v>
      </c>
      <c r="S32" s="46">
        <v>80.490931446479522</v>
      </c>
      <c r="T32" s="46">
        <v>80.158987800562016</v>
      </c>
      <c r="U32" s="46">
        <v>79.817417035455207</v>
      </c>
      <c r="V32" s="46">
        <v>80.500558565668825</v>
      </c>
      <c r="W32" s="46">
        <v>80.106079870753888</v>
      </c>
      <c r="X32" s="46">
        <v>79.765049278186112</v>
      </c>
      <c r="Y32" s="46">
        <v>80.447110463321664</v>
      </c>
      <c r="Z32" s="46">
        <v>80.405574104726952</v>
      </c>
      <c r="AA32" s="46">
        <v>80.070260520345087</v>
      </c>
      <c r="AB32" s="46">
        <v>80.740887689108817</v>
      </c>
      <c r="AC32" s="46">
        <v>80.985778181614904</v>
      </c>
      <c r="AD32" s="46">
        <v>80.659666459837624</v>
      </c>
      <c r="AE32" s="46">
        <v>81.311889903392185</v>
      </c>
      <c r="AF32" s="46">
        <v>81.14761150629046</v>
      </c>
      <c r="AG32" s="46">
        <v>80.819665794241971</v>
      </c>
      <c r="AH32" s="46">
        <v>81.475557218338949</v>
      </c>
      <c r="AI32" s="46">
        <v>81.202915961836268</v>
      </c>
      <c r="AJ32" s="46">
        <v>80.880533404748917</v>
      </c>
      <c r="AK32" s="46">
        <v>81.52529851892362</v>
      </c>
    </row>
    <row r="33" spans="1:37" ht="12.75" customHeight="1">
      <c r="A33" s="36" t="s">
        <v>213</v>
      </c>
      <c r="B33" s="46">
        <v>78.834034238416294</v>
      </c>
      <c r="C33" s="46">
        <v>78.452219373205011</v>
      </c>
      <c r="D33" s="46">
        <v>79.215849103627576</v>
      </c>
      <c r="E33" s="46">
        <v>78.808959400184747</v>
      </c>
      <c r="F33" s="46">
        <v>78.426159166274147</v>
      </c>
      <c r="G33" s="46">
        <v>79.191759634095348</v>
      </c>
      <c r="H33" s="46">
        <v>79.201423529954965</v>
      </c>
      <c r="I33" s="46">
        <v>78.840114028028424</v>
      </c>
      <c r="J33" s="46">
        <v>79.562733031881507</v>
      </c>
      <c r="K33" s="46">
        <v>79.393544977908718</v>
      </c>
      <c r="L33" s="46">
        <v>79.029265133215503</v>
      </c>
      <c r="M33" s="46">
        <v>79.757824822601933</v>
      </c>
      <c r="N33" s="46">
        <v>79.697278897475243</v>
      </c>
      <c r="O33" s="46">
        <v>79.339270219148347</v>
      </c>
      <c r="P33" s="46">
        <v>80.05528757580214</v>
      </c>
      <c r="Q33" s="46">
        <v>79.901056025532313</v>
      </c>
      <c r="R33" s="46">
        <v>79.546413013729648</v>
      </c>
      <c r="S33" s="46">
        <v>80.255699037334978</v>
      </c>
      <c r="T33" s="46">
        <v>80.193522319104417</v>
      </c>
      <c r="U33" s="46">
        <v>79.848848362229731</v>
      </c>
      <c r="V33" s="46">
        <v>80.538196275979104</v>
      </c>
      <c r="W33" s="46">
        <v>80.549561326420658</v>
      </c>
      <c r="X33" s="46">
        <v>80.205560704361829</v>
      </c>
      <c r="Y33" s="46">
        <v>80.893561948479487</v>
      </c>
      <c r="Z33" s="46">
        <v>80.808997496692626</v>
      </c>
      <c r="AA33" s="46">
        <v>80.456636231834537</v>
      </c>
      <c r="AB33" s="46">
        <v>81.161358761550716</v>
      </c>
      <c r="AC33" s="46">
        <v>80.987897702847192</v>
      </c>
      <c r="AD33" s="46">
        <v>80.624813337163403</v>
      </c>
      <c r="AE33" s="46">
        <v>81.350982068530982</v>
      </c>
      <c r="AF33" s="46">
        <v>80.978280339281625</v>
      </c>
      <c r="AG33" s="46">
        <v>80.614024294523489</v>
      </c>
      <c r="AH33" s="46">
        <v>81.342536384039761</v>
      </c>
      <c r="AI33" s="46">
        <v>80.988702860504446</v>
      </c>
      <c r="AJ33" s="46">
        <v>80.63004955242836</v>
      </c>
      <c r="AK33" s="46">
        <v>81.347356168580532</v>
      </c>
    </row>
    <row r="34" spans="1:37" ht="20.85" customHeight="1">
      <c r="A34" s="36" t="s">
        <v>214</v>
      </c>
      <c r="B34" s="46">
        <v>80.14442320622166</v>
      </c>
      <c r="C34" s="46">
        <v>79.862663020074336</v>
      </c>
      <c r="D34" s="46">
        <v>80.426183392368984</v>
      </c>
      <c r="E34" s="46">
        <v>80.360574036355416</v>
      </c>
      <c r="F34" s="46">
        <v>80.082215685648478</v>
      </c>
      <c r="G34" s="46">
        <v>80.638932387062354</v>
      </c>
      <c r="H34" s="46">
        <v>80.368409870851707</v>
      </c>
      <c r="I34" s="46">
        <v>80.09714361239088</v>
      </c>
      <c r="J34" s="46">
        <v>80.639676129312534</v>
      </c>
      <c r="K34" s="46">
        <v>80.445322955517554</v>
      </c>
      <c r="L34" s="46">
        <v>80.170138333736048</v>
      </c>
      <c r="M34" s="46">
        <v>80.72050757729906</v>
      </c>
      <c r="N34" s="46">
        <v>80.587122948510824</v>
      </c>
      <c r="O34" s="46">
        <v>80.311748125570489</v>
      </c>
      <c r="P34" s="46">
        <v>80.86249777145116</v>
      </c>
      <c r="Q34" s="46">
        <v>80.76422635352823</v>
      </c>
      <c r="R34" s="46">
        <v>80.490677860377033</v>
      </c>
      <c r="S34" s="46">
        <v>81.037774846679426</v>
      </c>
      <c r="T34" s="46">
        <v>80.820925623432871</v>
      </c>
      <c r="U34" s="46">
        <v>80.553910623080341</v>
      </c>
      <c r="V34" s="46">
        <v>81.0879406237854</v>
      </c>
      <c r="W34" s="46">
        <v>81.144334180174241</v>
      </c>
      <c r="X34" s="46">
        <v>80.883354313207263</v>
      </c>
      <c r="Y34" s="46">
        <v>81.405314047141218</v>
      </c>
      <c r="Z34" s="46">
        <v>81.388878019149317</v>
      </c>
      <c r="AA34" s="46">
        <v>81.131246662482226</v>
      </c>
      <c r="AB34" s="46">
        <v>81.646509375816407</v>
      </c>
      <c r="AC34" s="46">
        <v>81.744156872774496</v>
      </c>
      <c r="AD34" s="46">
        <v>81.486964022497659</v>
      </c>
      <c r="AE34" s="46">
        <v>82.001349723051334</v>
      </c>
      <c r="AF34" s="46">
        <v>81.68517804399589</v>
      </c>
      <c r="AG34" s="46">
        <v>81.426855676724912</v>
      </c>
      <c r="AH34" s="46">
        <v>81.943500411266868</v>
      </c>
      <c r="AI34" s="46">
        <v>81.806440128394883</v>
      </c>
      <c r="AJ34" s="46">
        <v>81.548358096395248</v>
      </c>
      <c r="AK34" s="46">
        <v>82.064522160394517</v>
      </c>
    </row>
    <row r="35" spans="1:37" ht="12.75" customHeight="1">
      <c r="A35" s="36" t="s">
        <v>215</v>
      </c>
      <c r="B35" s="46">
        <v>77.562943751806415</v>
      </c>
      <c r="C35" s="46">
        <v>77.363570174034422</v>
      </c>
      <c r="D35" s="46">
        <v>77.762317329578408</v>
      </c>
      <c r="E35" s="46">
        <v>77.608759542213591</v>
      </c>
      <c r="F35" s="46">
        <v>77.409560557698597</v>
      </c>
      <c r="G35" s="46">
        <v>77.807958526728584</v>
      </c>
      <c r="H35" s="46">
        <v>77.621481200262863</v>
      </c>
      <c r="I35" s="46">
        <v>77.420463888355968</v>
      </c>
      <c r="J35" s="46">
        <v>77.822498512169759</v>
      </c>
      <c r="K35" s="46">
        <v>77.841379390089543</v>
      </c>
      <c r="L35" s="46">
        <v>77.64303542554039</v>
      </c>
      <c r="M35" s="46">
        <v>78.039723354638696</v>
      </c>
      <c r="N35" s="46">
        <v>78.141450287289402</v>
      </c>
      <c r="O35" s="46">
        <v>77.943200251238295</v>
      </c>
      <c r="P35" s="46">
        <v>78.339700323340509</v>
      </c>
      <c r="Q35" s="46">
        <v>78.438216620872595</v>
      </c>
      <c r="R35" s="46">
        <v>78.241356243433003</v>
      </c>
      <c r="S35" s="46">
        <v>78.635076998312186</v>
      </c>
      <c r="T35" s="46">
        <v>78.547741107914305</v>
      </c>
      <c r="U35" s="46">
        <v>78.351007069140664</v>
      </c>
      <c r="V35" s="46">
        <v>78.744475146687947</v>
      </c>
      <c r="W35" s="46">
        <v>78.854174139316754</v>
      </c>
      <c r="X35" s="46">
        <v>78.657676199683095</v>
      </c>
      <c r="Y35" s="46">
        <v>79.050672078950413</v>
      </c>
      <c r="Z35" s="46">
        <v>79.184899664154571</v>
      </c>
      <c r="AA35" s="46">
        <v>78.99010584204035</v>
      </c>
      <c r="AB35" s="46">
        <v>79.379693486268792</v>
      </c>
      <c r="AC35" s="46">
        <v>79.682035651073861</v>
      </c>
      <c r="AD35" s="46">
        <v>79.488215138519067</v>
      </c>
      <c r="AE35" s="46">
        <v>79.875856163628654</v>
      </c>
      <c r="AF35" s="46">
        <v>79.814322811645582</v>
      </c>
      <c r="AG35" s="46">
        <v>79.624804362590254</v>
      </c>
      <c r="AH35" s="46">
        <v>80.003841260700909</v>
      </c>
      <c r="AI35" s="46">
        <v>79.955408188011802</v>
      </c>
      <c r="AJ35" s="46">
        <v>79.768677495305965</v>
      </c>
      <c r="AK35" s="46">
        <v>80.142138880717638</v>
      </c>
    </row>
    <row r="36" spans="1:37" ht="12.75" customHeight="1">
      <c r="A36" s="36" t="s">
        <v>216</v>
      </c>
      <c r="B36" s="46">
        <v>79.161526988777794</v>
      </c>
      <c r="C36" s="46">
        <v>78.774328219213956</v>
      </c>
      <c r="D36" s="46">
        <v>79.548725758341632</v>
      </c>
      <c r="E36" s="46">
        <v>79.460976354275132</v>
      </c>
      <c r="F36" s="46">
        <v>79.08536327456693</v>
      </c>
      <c r="G36" s="46">
        <v>79.836589433983335</v>
      </c>
      <c r="H36" s="46">
        <v>79.805260161655255</v>
      </c>
      <c r="I36" s="46">
        <v>79.441733973824626</v>
      </c>
      <c r="J36" s="46">
        <v>80.168786349485885</v>
      </c>
      <c r="K36" s="46">
        <v>80.377033122770385</v>
      </c>
      <c r="L36" s="46">
        <v>80.022358292731155</v>
      </c>
      <c r="M36" s="46">
        <v>80.731707952809614</v>
      </c>
      <c r="N36" s="46">
        <v>80.560272393192037</v>
      </c>
      <c r="O36" s="46">
        <v>80.198872553139907</v>
      </c>
      <c r="P36" s="46">
        <v>80.921672233244166</v>
      </c>
      <c r="Q36" s="46">
        <v>80.444444992521753</v>
      </c>
      <c r="R36" s="46">
        <v>80.076705649965362</v>
      </c>
      <c r="S36" s="46">
        <v>80.812184335078143</v>
      </c>
      <c r="T36" s="46">
        <v>80.618621767277844</v>
      </c>
      <c r="U36" s="46">
        <v>80.26036702910524</v>
      </c>
      <c r="V36" s="46">
        <v>80.976876505450448</v>
      </c>
      <c r="W36" s="46">
        <v>81.030364787772186</v>
      </c>
      <c r="X36" s="46">
        <v>80.676806027640211</v>
      </c>
      <c r="Y36" s="46">
        <v>81.383923547904161</v>
      </c>
      <c r="Z36" s="46">
        <v>81.406671034410621</v>
      </c>
      <c r="AA36" s="46">
        <v>81.055138630992261</v>
      </c>
      <c r="AB36" s="46">
        <v>81.758203437828982</v>
      </c>
      <c r="AC36" s="46">
        <v>81.547022242366452</v>
      </c>
      <c r="AD36" s="46">
        <v>81.192967896293055</v>
      </c>
      <c r="AE36" s="46">
        <v>81.90107658843985</v>
      </c>
      <c r="AF36" s="46">
        <v>81.691365779921668</v>
      </c>
      <c r="AG36" s="46">
        <v>81.336249379933477</v>
      </c>
      <c r="AH36" s="46">
        <v>82.046482179909859</v>
      </c>
      <c r="AI36" s="46">
        <v>81.99976498789708</v>
      </c>
      <c r="AJ36" s="46">
        <v>81.64546592902218</v>
      </c>
      <c r="AK36" s="46">
        <v>82.354064046771981</v>
      </c>
    </row>
    <row r="37" spans="1:37" ht="12.75" customHeight="1">
      <c r="A37" s="36" t="s">
        <v>217</v>
      </c>
      <c r="B37" s="46">
        <v>77.978908738627624</v>
      </c>
      <c r="C37" s="46">
        <v>77.72570414960839</v>
      </c>
      <c r="D37" s="46">
        <v>78.232113327646857</v>
      </c>
      <c r="E37" s="46">
        <v>77.921759194402895</v>
      </c>
      <c r="F37" s="46">
        <v>77.669541853486791</v>
      </c>
      <c r="G37" s="46">
        <v>78.173976535318999</v>
      </c>
      <c r="H37" s="46">
        <v>78.010158039923894</v>
      </c>
      <c r="I37" s="46">
        <v>77.758467807876812</v>
      </c>
      <c r="J37" s="46">
        <v>78.261848271970976</v>
      </c>
      <c r="K37" s="46">
        <v>78.319562647641789</v>
      </c>
      <c r="L37" s="46">
        <v>78.069022407534121</v>
      </c>
      <c r="M37" s="46">
        <v>78.570102887749456</v>
      </c>
      <c r="N37" s="46">
        <v>78.725526157549439</v>
      </c>
      <c r="O37" s="46">
        <v>78.479518415511293</v>
      </c>
      <c r="P37" s="46">
        <v>78.971533899587584</v>
      </c>
      <c r="Q37" s="46">
        <v>78.911695707087503</v>
      </c>
      <c r="R37" s="46">
        <v>78.665572484672012</v>
      </c>
      <c r="S37" s="46">
        <v>79.157818929502994</v>
      </c>
      <c r="T37" s="46">
        <v>78.980152072796912</v>
      </c>
      <c r="U37" s="46">
        <v>78.735608321144326</v>
      </c>
      <c r="V37" s="46">
        <v>79.224695824449498</v>
      </c>
      <c r="W37" s="46">
        <v>79.208678214742477</v>
      </c>
      <c r="X37" s="46">
        <v>78.96828773238407</v>
      </c>
      <c r="Y37" s="46">
        <v>79.449068697100884</v>
      </c>
      <c r="Z37" s="46">
        <v>79.47002988902446</v>
      </c>
      <c r="AA37" s="46">
        <v>79.23147238110937</v>
      </c>
      <c r="AB37" s="46">
        <v>79.708587396939549</v>
      </c>
      <c r="AC37" s="46">
        <v>79.738116202405024</v>
      </c>
      <c r="AD37" s="46">
        <v>79.499772521924257</v>
      </c>
      <c r="AE37" s="46">
        <v>79.976459882885791</v>
      </c>
      <c r="AF37" s="46">
        <v>79.804789301534939</v>
      </c>
      <c r="AG37" s="46">
        <v>79.568167608711278</v>
      </c>
      <c r="AH37" s="46">
        <v>80.0414109943586</v>
      </c>
      <c r="AI37" s="46">
        <v>80.02785147053136</v>
      </c>
      <c r="AJ37" s="46">
        <v>79.793920628449214</v>
      </c>
      <c r="AK37" s="46">
        <v>80.261782312613505</v>
      </c>
    </row>
    <row r="38" spans="1:37" ht="12.75" customHeight="1">
      <c r="A38" s="36" t="s">
        <v>218</v>
      </c>
      <c r="B38" s="46">
        <v>79.311930435862408</v>
      </c>
      <c r="C38" s="46">
        <v>79.079749412217978</v>
      </c>
      <c r="D38" s="46">
        <v>79.544111459506837</v>
      </c>
      <c r="E38" s="46">
        <v>79.483184187569023</v>
      </c>
      <c r="F38" s="46">
        <v>79.253394615154008</v>
      </c>
      <c r="G38" s="46">
        <v>79.712973759984038</v>
      </c>
      <c r="H38" s="46">
        <v>79.731114037375363</v>
      </c>
      <c r="I38" s="46">
        <v>79.504735579425869</v>
      </c>
      <c r="J38" s="46">
        <v>79.957492495324857</v>
      </c>
      <c r="K38" s="46">
        <v>79.94179443888865</v>
      </c>
      <c r="L38" s="46">
        <v>79.715334506322208</v>
      </c>
      <c r="M38" s="46">
        <v>80.168254371455092</v>
      </c>
      <c r="N38" s="46">
        <v>80.332193311852578</v>
      </c>
      <c r="O38" s="46">
        <v>80.106636836805762</v>
      </c>
      <c r="P38" s="46">
        <v>80.557749786899393</v>
      </c>
      <c r="Q38" s="46">
        <v>80.40385330567625</v>
      </c>
      <c r="R38" s="46">
        <v>80.177533381201371</v>
      </c>
      <c r="S38" s="46">
        <v>80.630173230151129</v>
      </c>
      <c r="T38" s="46">
        <v>80.762624157891707</v>
      </c>
      <c r="U38" s="46">
        <v>80.539612360657117</v>
      </c>
      <c r="V38" s="46">
        <v>80.985635955126298</v>
      </c>
      <c r="W38" s="46">
        <v>80.941249857425419</v>
      </c>
      <c r="X38" s="46">
        <v>80.72028391136358</v>
      </c>
      <c r="Y38" s="46">
        <v>81.162215803487257</v>
      </c>
      <c r="Z38" s="46">
        <v>81.168890961837874</v>
      </c>
      <c r="AA38" s="46">
        <v>80.949494281447016</v>
      </c>
      <c r="AB38" s="46">
        <v>81.388287642228732</v>
      </c>
      <c r="AC38" s="46">
        <v>81.31228270659463</v>
      </c>
      <c r="AD38" s="46">
        <v>81.094012628254703</v>
      </c>
      <c r="AE38" s="46">
        <v>81.530552784934557</v>
      </c>
      <c r="AF38" s="46">
        <v>81.412321978114335</v>
      </c>
      <c r="AG38" s="46">
        <v>81.198144368249416</v>
      </c>
      <c r="AH38" s="46">
        <v>81.626499587979254</v>
      </c>
      <c r="AI38" s="46">
        <v>81.553210053243575</v>
      </c>
      <c r="AJ38" s="46">
        <v>81.340975575904238</v>
      </c>
      <c r="AK38" s="46">
        <v>81.765444530582911</v>
      </c>
    </row>
    <row r="39" spans="1:37" ht="20.85" customHeight="1">
      <c r="A39" s="36" t="s">
        <v>219</v>
      </c>
      <c r="B39" s="46">
        <v>81.674861597545217</v>
      </c>
      <c r="C39" s="46">
        <v>80.38261202201349</v>
      </c>
      <c r="D39" s="46">
        <v>82.967111173076944</v>
      </c>
      <c r="E39" s="46">
        <v>81.016732975511914</v>
      </c>
      <c r="F39" s="46">
        <v>79.596203826557229</v>
      </c>
      <c r="G39" s="46">
        <v>82.437262124466599</v>
      </c>
      <c r="H39" s="46">
        <v>80.486544999421795</v>
      </c>
      <c r="I39" s="46">
        <v>78.973432415827617</v>
      </c>
      <c r="J39" s="46">
        <v>81.999657583015974</v>
      </c>
      <c r="K39" s="46">
        <v>81.367285298076965</v>
      </c>
      <c r="L39" s="46">
        <v>79.779582515848517</v>
      </c>
      <c r="M39" s="46">
        <v>82.954988080305412</v>
      </c>
      <c r="N39" s="46">
        <v>81.091875667391378</v>
      </c>
      <c r="O39" s="46">
        <v>79.599752820379393</v>
      </c>
      <c r="P39" s="46">
        <v>82.583998514403362</v>
      </c>
      <c r="Q39" s="46">
        <v>81.621284112233838</v>
      </c>
      <c r="R39" s="46">
        <v>80.329741552914527</v>
      </c>
      <c r="S39" s="46">
        <v>82.912826671553148</v>
      </c>
      <c r="T39" s="46">
        <v>81.608357354003971</v>
      </c>
      <c r="U39" s="46">
        <v>80.448705176043347</v>
      </c>
      <c r="V39" s="46">
        <v>82.768009531964594</v>
      </c>
      <c r="W39" s="46">
        <v>81.965382066778929</v>
      </c>
      <c r="X39" s="46">
        <v>80.790082455287944</v>
      </c>
      <c r="Y39" s="46">
        <v>83.140681678269914</v>
      </c>
      <c r="Z39" s="46">
        <v>81.721329054388008</v>
      </c>
      <c r="AA39" s="46">
        <v>80.387854404161075</v>
      </c>
      <c r="AB39" s="46">
        <v>83.05480370461494</v>
      </c>
      <c r="AC39" s="46">
        <v>81.586017073369405</v>
      </c>
      <c r="AD39" s="46">
        <v>80.22310354446239</v>
      </c>
      <c r="AE39" s="46">
        <v>82.94893060227642</v>
      </c>
      <c r="AF39" s="46">
        <v>81.807359322992781</v>
      </c>
      <c r="AG39" s="46">
        <v>80.506175521790027</v>
      </c>
      <c r="AH39" s="46">
        <v>83.108543124195535</v>
      </c>
      <c r="AI39" s="46">
        <v>82.538210716015243</v>
      </c>
      <c r="AJ39" s="46">
        <v>81.407398677206842</v>
      </c>
      <c r="AK39" s="46">
        <v>83.669022754823644</v>
      </c>
    </row>
    <row r="40" spans="1:37" ht="12.75" customHeight="1">
      <c r="A40" s="36" t="s">
        <v>220</v>
      </c>
      <c r="B40" s="46">
        <v>81.407288913111643</v>
      </c>
      <c r="C40" s="46">
        <v>80.104783605462345</v>
      </c>
      <c r="D40" s="46">
        <v>82.709794220760941</v>
      </c>
      <c r="E40" s="46">
        <v>80.595827888736878</v>
      </c>
      <c r="F40" s="46">
        <v>79.264068791679477</v>
      </c>
      <c r="G40" s="46">
        <v>81.927586985794278</v>
      </c>
      <c r="H40" s="46">
        <v>80.186168754164029</v>
      </c>
      <c r="I40" s="46">
        <v>78.72090390677522</v>
      </c>
      <c r="J40" s="46">
        <v>81.651433601552839</v>
      </c>
      <c r="K40" s="46">
        <v>80.935611400527279</v>
      </c>
      <c r="L40" s="46">
        <v>79.366518521436262</v>
      </c>
      <c r="M40" s="46">
        <v>82.504704279618295</v>
      </c>
      <c r="N40" s="46">
        <v>81.486994054834028</v>
      </c>
      <c r="O40" s="46">
        <v>79.917467071392977</v>
      </c>
      <c r="P40" s="46">
        <v>83.056521038275079</v>
      </c>
      <c r="Q40" s="46">
        <v>82.63948986497347</v>
      </c>
      <c r="R40" s="46">
        <v>81.228706971756026</v>
      </c>
      <c r="S40" s="46">
        <v>84.050272758190914</v>
      </c>
      <c r="T40" s="46">
        <v>81.494952419058436</v>
      </c>
      <c r="U40" s="46">
        <v>79.868607947253693</v>
      </c>
      <c r="V40" s="46">
        <v>83.121296890863178</v>
      </c>
      <c r="W40" s="46">
        <v>81.8612481989272</v>
      </c>
      <c r="X40" s="46">
        <v>80.266588662463093</v>
      </c>
      <c r="Y40" s="46">
        <v>83.455907735391307</v>
      </c>
      <c r="Z40" s="46">
        <v>80.705887794512904</v>
      </c>
      <c r="AA40" s="46">
        <v>79.070841301431457</v>
      </c>
      <c r="AB40" s="46">
        <v>82.340934287594351</v>
      </c>
      <c r="AC40" s="46">
        <v>81.024595477896796</v>
      </c>
      <c r="AD40" s="46">
        <v>79.758980714416211</v>
      </c>
      <c r="AE40" s="46">
        <v>82.29021024137738</v>
      </c>
      <c r="AF40" s="46">
        <v>81.31694965472893</v>
      </c>
      <c r="AG40" s="46">
        <v>80.065864891789914</v>
      </c>
      <c r="AH40" s="46">
        <v>82.568034417667945</v>
      </c>
      <c r="AI40" s="46">
        <v>82.475250593599242</v>
      </c>
      <c r="AJ40" s="46">
        <v>81.319163772963648</v>
      </c>
      <c r="AK40" s="46">
        <v>83.631337414234835</v>
      </c>
    </row>
    <row r="41" spans="1:37" ht="12.75" customHeight="1">
      <c r="A41" s="36" t="s">
        <v>221</v>
      </c>
      <c r="B41" s="46">
        <v>79.410799398640236</v>
      </c>
      <c r="C41" s="46">
        <v>79.089577516669337</v>
      </c>
      <c r="D41" s="46">
        <v>79.732021280611136</v>
      </c>
      <c r="E41" s="46">
        <v>79.162176631974617</v>
      </c>
      <c r="F41" s="46">
        <v>78.833690249398686</v>
      </c>
      <c r="G41" s="46">
        <v>79.490663014550549</v>
      </c>
      <c r="H41" s="46">
        <v>79.322841523157976</v>
      </c>
      <c r="I41" s="46">
        <v>79.000730482921298</v>
      </c>
      <c r="J41" s="46">
        <v>79.644952563394654</v>
      </c>
      <c r="K41" s="46">
        <v>79.444542181637189</v>
      </c>
      <c r="L41" s="46">
        <v>79.118933886708305</v>
      </c>
      <c r="M41" s="46">
        <v>79.770150476566073</v>
      </c>
      <c r="N41" s="46">
        <v>80.059773834113102</v>
      </c>
      <c r="O41" s="46">
        <v>79.737502774045709</v>
      </c>
      <c r="P41" s="46">
        <v>80.382044894180495</v>
      </c>
      <c r="Q41" s="46">
        <v>80.357213375034547</v>
      </c>
      <c r="R41" s="46">
        <v>80.03216259646635</v>
      </c>
      <c r="S41" s="46">
        <v>80.682264153602745</v>
      </c>
      <c r="T41" s="46">
        <v>80.628273955974521</v>
      </c>
      <c r="U41" s="46">
        <v>80.312413320472373</v>
      </c>
      <c r="V41" s="46">
        <v>80.944134591476669</v>
      </c>
      <c r="W41" s="46">
        <v>80.619741677418475</v>
      </c>
      <c r="X41" s="46">
        <v>80.296714859407686</v>
      </c>
      <c r="Y41" s="46">
        <v>80.942768495429263</v>
      </c>
      <c r="Z41" s="46">
        <v>80.643560552525614</v>
      </c>
      <c r="AA41" s="46">
        <v>80.320156090362502</v>
      </c>
      <c r="AB41" s="46">
        <v>80.966965014688725</v>
      </c>
      <c r="AC41" s="46">
        <v>80.923393357272587</v>
      </c>
      <c r="AD41" s="46">
        <v>80.591451989196344</v>
      </c>
      <c r="AE41" s="46">
        <v>81.255334725348831</v>
      </c>
      <c r="AF41" s="46">
        <v>81.09759101585496</v>
      </c>
      <c r="AG41" s="46">
        <v>80.775597320739436</v>
      </c>
      <c r="AH41" s="46">
        <v>81.419584710970483</v>
      </c>
      <c r="AI41" s="46">
        <v>81.376924255471252</v>
      </c>
      <c r="AJ41" s="46">
        <v>81.059865740613105</v>
      </c>
      <c r="AK41" s="46">
        <v>81.693982770329399</v>
      </c>
    </row>
    <row r="42" spans="1:37" ht="12.75" customHeight="1">
      <c r="A42" s="47" t="s">
        <v>222</v>
      </c>
      <c r="B42" s="43">
        <v>79.944955647275378</v>
      </c>
      <c r="C42" s="43">
        <v>78.573403416282702</v>
      </c>
      <c r="D42" s="43">
        <v>81.316507878268055</v>
      </c>
      <c r="E42" s="43">
        <v>79.622301639422091</v>
      </c>
      <c r="F42" s="43">
        <v>78.154192662592266</v>
      </c>
      <c r="G42" s="43">
        <v>81.090410616251916</v>
      </c>
      <c r="H42" s="43">
        <v>79.947028100360384</v>
      </c>
      <c r="I42" s="43">
        <v>78.570601533337552</v>
      </c>
      <c r="J42" s="43">
        <v>81.323454667383217</v>
      </c>
      <c r="K42" s="43">
        <v>79.626464499747541</v>
      </c>
      <c r="L42" s="43">
        <v>78.209491165512134</v>
      </c>
      <c r="M42" s="43">
        <v>81.043437833982949</v>
      </c>
      <c r="N42" s="43">
        <v>80.036530394677769</v>
      </c>
      <c r="O42" s="43">
        <v>78.65162720815367</v>
      </c>
      <c r="P42" s="43">
        <v>81.421433581201867</v>
      </c>
      <c r="Q42" s="43">
        <v>80.330353563663081</v>
      </c>
      <c r="R42" s="43">
        <v>79.04131448417894</v>
      </c>
      <c r="S42" s="43">
        <v>81.619392643147222</v>
      </c>
      <c r="T42" s="43">
        <v>81.568798236053013</v>
      </c>
      <c r="U42" s="43">
        <v>80.418215401386504</v>
      </c>
      <c r="V42" s="43">
        <v>82.719381070719521</v>
      </c>
      <c r="W42" s="43">
        <v>82.282393030098234</v>
      </c>
      <c r="X42" s="43">
        <v>81.17105994406009</v>
      </c>
      <c r="Y42" s="43">
        <v>83.393726116136378</v>
      </c>
      <c r="Z42" s="43">
        <v>82.389215436018915</v>
      </c>
      <c r="AA42" s="43">
        <v>81.244307202006937</v>
      </c>
      <c r="AB42" s="43">
        <v>83.534123670030894</v>
      </c>
      <c r="AC42" s="43">
        <v>80.788061906743977</v>
      </c>
      <c r="AD42" s="43">
        <v>79.301094655031008</v>
      </c>
      <c r="AE42" s="43">
        <v>82.275029158456945</v>
      </c>
      <c r="AF42" s="43">
        <v>80.230527125167939</v>
      </c>
      <c r="AG42" s="43">
        <v>78.63616658171307</v>
      </c>
      <c r="AH42" s="43">
        <v>81.824887668622807</v>
      </c>
      <c r="AI42" s="43">
        <v>80.415601386151664</v>
      </c>
      <c r="AJ42" s="43">
        <v>78.911173266326628</v>
      </c>
      <c r="AK42" s="43">
        <v>81.9200295059767</v>
      </c>
    </row>
    <row r="43" spans="1:37" ht="12.7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7" s="87" customFormat="1" ht="12" customHeight="1">
      <c r="A44" s="95" t="s">
        <v>228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</row>
    <row r="45" spans="1:37" s="87" customFormat="1" ht="12" customHeight="1">
      <c r="A45" s="87" t="s">
        <v>229</v>
      </c>
    </row>
    <row r="46" spans="1:37" s="164" customFormat="1" ht="21.75" customHeight="1">
      <c r="A46" s="188" t="s">
        <v>344</v>
      </c>
      <c r="B46" s="188"/>
      <c r="C46" s="188"/>
      <c r="D46" s="188"/>
      <c r="E46" s="188"/>
      <c r="F46" s="188"/>
      <c r="G46" s="188"/>
      <c r="H46" s="188"/>
      <c r="I46" s="163"/>
      <c r="J46" s="163"/>
      <c r="K46" s="163"/>
      <c r="L46" s="163"/>
    </row>
    <row r="47" spans="1:37" s="164" customFormat="1" ht="15" customHeight="1">
      <c r="A47" s="187" t="s">
        <v>166</v>
      </c>
      <c r="B47" s="187"/>
      <c r="C47" s="187"/>
      <c r="D47" s="187"/>
      <c r="E47" s="187"/>
      <c r="F47" s="165"/>
      <c r="G47" s="165"/>
      <c r="H47" s="165"/>
      <c r="I47" s="165"/>
      <c r="J47" s="165"/>
      <c r="K47" s="165"/>
      <c r="L47" s="165"/>
    </row>
    <row r="48" spans="1:37" s="164" customFormat="1" ht="15" customHeight="1">
      <c r="A48" s="168"/>
      <c r="B48" s="168"/>
      <c r="C48" s="168"/>
      <c r="D48" s="168"/>
      <c r="E48" s="168"/>
      <c r="F48" s="169"/>
      <c r="G48" s="169"/>
      <c r="H48" s="169"/>
      <c r="I48" s="169"/>
      <c r="J48" s="169"/>
      <c r="K48" s="169"/>
      <c r="L48" s="169"/>
    </row>
    <row r="49" spans="1:1" s="87" customFormat="1" ht="12" customHeight="1">
      <c r="A49" s="63" t="s">
        <v>227</v>
      </c>
    </row>
  </sheetData>
  <mergeCells count="51">
    <mergeCell ref="AI5:AK5"/>
    <mergeCell ref="AI6:AK6"/>
    <mergeCell ref="AI25:AK25"/>
    <mergeCell ref="AI26:AK26"/>
    <mergeCell ref="A1:F1"/>
    <mergeCell ref="AF5:AH5"/>
    <mergeCell ref="AF6:AH6"/>
    <mergeCell ref="AF25:AH25"/>
    <mergeCell ref="AF26:AH26"/>
    <mergeCell ref="AC25:AE25"/>
    <mergeCell ref="AC26:AE26"/>
    <mergeCell ref="B26:D26"/>
    <mergeCell ref="E26:G26"/>
    <mergeCell ref="W25:Y25"/>
    <mergeCell ref="Z25:AB25"/>
    <mergeCell ref="B25:D25"/>
    <mergeCell ref="W26:Y26"/>
    <mergeCell ref="Z26:AB26"/>
    <mergeCell ref="Z5:AB5"/>
    <mergeCell ref="E25:G25"/>
    <mergeCell ref="H25:J25"/>
    <mergeCell ref="H26:J26"/>
    <mergeCell ref="K26:M26"/>
    <mergeCell ref="N26:P26"/>
    <mergeCell ref="AC5:AE5"/>
    <mergeCell ref="K25:M25"/>
    <mergeCell ref="N25:P25"/>
    <mergeCell ref="Q25:S25"/>
    <mergeCell ref="T25:V25"/>
    <mergeCell ref="Z6:AB6"/>
    <mergeCell ref="AC6:AE6"/>
    <mergeCell ref="W6:Y6"/>
    <mergeCell ref="Q5:S5"/>
    <mergeCell ref="Q6:S6"/>
    <mergeCell ref="T5:V5"/>
    <mergeCell ref="W5:Y5"/>
    <mergeCell ref="A46:H46"/>
    <mergeCell ref="A47:E47"/>
    <mergeCell ref="B5:D5"/>
    <mergeCell ref="E5:G5"/>
    <mergeCell ref="T6:V6"/>
    <mergeCell ref="Q26:S26"/>
    <mergeCell ref="T26:V26"/>
    <mergeCell ref="B6:D6"/>
    <mergeCell ref="E6:G6"/>
    <mergeCell ref="H5:J5"/>
    <mergeCell ref="K5:M5"/>
    <mergeCell ref="N5:P5"/>
    <mergeCell ref="H6:J6"/>
    <mergeCell ref="K6:M6"/>
    <mergeCell ref="N6:P6"/>
  </mergeCells>
  <phoneticPr fontId="11" type="noConversion"/>
  <hyperlinks>
    <hyperlink ref="A2" location="Contents!A1" display="Back to contents page"/>
    <hyperlink ref="A47:E47" r:id="rId1" display="National Statistics Online - National Life tables"/>
  </hyperlinks>
  <pageMargins left="0.75" right="0.75" top="1" bottom="1" header="0.5" footer="0.5"/>
  <pageSetup paperSize="9" scale="5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/>
  </sheetViews>
  <sheetFormatPr defaultColWidth="9.109375" defaultRowHeight="13.2"/>
  <cols>
    <col min="1" max="16384" width="9.109375" style="51"/>
  </cols>
  <sheetData>
    <row r="1" spans="1:12">
      <c r="A1" s="50"/>
      <c r="B1" s="50">
        <v>1</v>
      </c>
      <c r="C1" s="50" t="str">
        <f ca="1">OFFSET('Fig 1b data'!A7,B1,0)</f>
        <v>SCOTLAND</v>
      </c>
      <c r="D1" s="50"/>
    </row>
    <row r="2" spans="1:12">
      <c r="A2" s="50"/>
      <c r="B2" s="50"/>
      <c r="C2" s="50"/>
      <c r="D2" s="50"/>
    </row>
    <row r="3" spans="1:12" ht="26.4">
      <c r="A3" s="50"/>
      <c r="B3" s="50"/>
      <c r="C3" s="52" t="s">
        <v>25</v>
      </c>
      <c r="D3" s="52" t="s">
        <v>173</v>
      </c>
      <c r="E3" s="52" t="s">
        <v>174</v>
      </c>
      <c r="F3" s="52" t="s">
        <v>28</v>
      </c>
      <c r="G3" s="52" t="s">
        <v>207</v>
      </c>
      <c r="H3" s="52" t="s">
        <v>208</v>
      </c>
    </row>
    <row r="4" spans="1:12">
      <c r="A4" s="50">
        <v>1</v>
      </c>
      <c r="B4" s="50" t="s">
        <v>48</v>
      </c>
      <c r="C4" s="53">
        <f ca="1">VLOOKUP(C$1,'Fig 1b data'!$A$8:$AH$22,1+$A4,FALSE)</f>
        <v>73.342900649386749</v>
      </c>
      <c r="D4" s="53">
        <f ca="1">VLOOKUP(C$1,'Fig 1b data'!$A$8:$AH$22,2+$A4,FALSE)</f>
        <v>73.242464734115615</v>
      </c>
      <c r="E4" s="53">
        <f ca="1">VLOOKUP(C$1,'Fig 1b data'!$A$8:$AH$22,3+$A4,FALSE)</f>
        <v>73.443336564657884</v>
      </c>
      <c r="F4" s="53">
        <f ca="1">VLOOKUP(C$1,'Fig 1b data'!$A$28:$AH$42,1+$A4,FALSE)</f>
        <v>78.801333609130367</v>
      </c>
      <c r="G4" s="53">
        <f ca="1">VLOOKUP(C$1,'Fig 1b data'!$A$28:$AH$42,2+$A4,FALSE)</f>
        <v>78.710431920296529</v>
      </c>
      <c r="H4" s="53">
        <f ca="1">VLOOKUP(C$1,'Fig 1b data'!$A$28:$AH$42,3+$A4,FALSE)</f>
        <v>78.892235297964206</v>
      </c>
      <c r="J4" s="53"/>
      <c r="K4" s="53"/>
      <c r="L4" s="53"/>
    </row>
    <row r="5" spans="1:12">
      <c r="A5" s="50">
        <v>2</v>
      </c>
      <c r="B5" s="50" t="s">
        <v>49</v>
      </c>
      <c r="C5" s="53">
        <f ca="1">VLOOKUP(C$1,'Fig 1b data'!$A$8:$AH$22,3+$A5,FALSE)</f>
        <v>73.502762392900991</v>
      </c>
      <c r="D5" s="53">
        <f ca="1">VLOOKUP(C$1,'Fig 1b data'!$A$8:$AH$22,4+$A5,FALSE)</f>
        <v>73.402782638374802</v>
      </c>
      <c r="E5" s="53">
        <f ca="1">VLOOKUP(C$1,'Fig 1b data'!$A$8:$AH$22,5+$A5,FALSE)</f>
        <v>73.602742147427179</v>
      </c>
      <c r="F5" s="53">
        <f ca="1">VLOOKUP(C$1,'Fig 1b data'!$A$28:$AH$42,3+$A5,FALSE)</f>
        <v>78.841498415839794</v>
      </c>
      <c r="G5" s="53">
        <f ca="1">VLOOKUP(C$1,'Fig 1b data'!$A$28:$AH$42,4+$A5,FALSE)</f>
        <v>78.751044640932633</v>
      </c>
      <c r="H5" s="53">
        <f ca="1">VLOOKUP(C$1,'Fig 1b data'!$A$28:$AH$42,5+$A5,FALSE)</f>
        <v>78.931952190746955</v>
      </c>
    </row>
    <row r="6" spans="1:12">
      <c r="A6" s="50">
        <v>3</v>
      </c>
      <c r="B6" s="50" t="s">
        <v>50</v>
      </c>
      <c r="C6" s="53">
        <f ca="1">VLOOKUP(C$1,'Fig 1b data'!$A$8:$AH$22,5+$A6,FALSE)</f>
        <v>73.774566834358765</v>
      </c>
      <c r="D6" s="53">
        <f ca="1">VLOOKUP(C$1,'Fig 1b data'!$A$8:$AH$22,6+$A6,FALSE)</f>
        <v>73.674993469108117</v>
      </c>
      <c r="E6" s="53">
        <f ca="1">VLOOKUP(C$1,'Fig 1b data'!$A$8:$AH$22,7+$A6,FALSE)</f>
        <v>73.874140199609414</v>
      </c>
      <c r="F6" s="53">
        <f ca="1">VLOOKUP(C$1,'Fig 1b data'!$A$28:$AH$42,5+$A6,FALSE)</f>
        <v>78.987733198825183</v>
      </c>
      <c r="G6" s="53">
        <f ca="1">VLOOKUP(C$1,'Fig 1b data'!$A$28:$AH$42,6+$A6,FALSE)</f>
        <v>78.898342367967402</v>
      </c>
      <c r="H6" s="53">
        <f ca="1">VLOOKUP(C$1,'Fig 1b data'!$A$28:$AH$42,7+$A6,FALSE)</f>
        <v>79.077124029682963</v>
      </c>
    </row>
    <row r="7" spans="1:12">
      <c r="A7" s="50">
        <v>4</v>
      </c>
      <c r="B7" s="50" t="s">
        <v>51</v>
      </c>
      <c r="C7" s="53">
        <f ca="1">VLOOKUP(C$1,'Fig 1b data'!$A$8:$AH$22,7+$A7,FALSE)</f>
        <v>74.225875336510299</v>
      </c>
      <c r="D7" s="53">
        <f ca="1">VLOOKUP(C$1,'Fig 1b data'!$A$8:$AH$22,8+$A7,FALSE)</f>
        <v>74.127258480843921</v>
      </c>
      <c r="E7" s="53">
        <f ca="1">VLOOKUP(C$1,'Fig 1b data'!$A$8:$AH$22,9+$A7,FALSE)</f>
        <v>74.324492192176677</v>
      </c>
      <c r="F7" s="53">
        <f ca="1">VLOOKUP(C$1,'Fig 1b data'!$A$28:$AH$42,7+$A7,FALSE)</f>
        <v>79.18909812570439</v>
      </c>
      <c r="G7" s="53">
        <f ca="1">VLOOKUP(C$1,'Fig 1b data'!$A$28:$AH$42,8+$A7,FALSE)</f>
        <v>79.099743803381827</v>
      </c>
      <c r="H7" s="53">
        <f ca="1">VLOOKUP(C$1,'Fig 1b data'!$A$28:$AH$42,9+$A7,FALSE)</f>
        <v>79.278452448026954</v>
      </c>
    </row>
    <row r="8" spans="1:12">
      <c r="A8" s="50">
        <v>5</v>
      </c>
      <c r="B8" s="50" t="s">
        <v>52</v>
      </c>
      <c r="C8" s="53">
        <f ca="1">VLOOKUP(C$1,'Fig 1b data'!$A$8:$AH$22,9+$A8,FALSE)</f>
        <v>74.627417387877728</v>
      </c>
      <c r="D8" s="53">
        <f ca="1">VLOOKUP(C$1,'Fig 1b data'!$A$8:$AH$22,10+$A8,FALSE)</f>
        <v>74.528341093786992</v>
      </c>
      <c r="E8" s="53">
        <f ca="1">VLOOKUP(C$1,'Fig 1b data'!$A$8:$AH$22,11+$A8,FALSE)</f>
        <v>74.726493681968464</v>
      </c>
      <c r="F8" s="53">
        <f ca="1">VLOOKUP(C$1,'Fig 1b data'!$A$28:$AH$42,9+$A8,FALSE)</f>
        <v>79.535780995547555</v>
      </c>
      <c r="G8" s="53">
        <f ca="1">VLOOKUP(C$1,'Fig 1b data'!$A$28:$AH$42,10+$A8,FALSE)</f>
        <v>79.446818405291154</v>
      </c>
      <c r="H8" s="53">
        <f ca="1">VLOOKUP(C$1,'Fig 1b data'!$A$28:$AH$42,11+$A8,FALSE)</f>
        <v>79.624743585803955</v>
      </c>
    </row>
    <row r="9" spans="1:12">
      <c r="A9" s="50">
        <v>6</v>
      </c>
      <c r="B9" s="50" t="s">
        <v>53</v>
      </c>
      <c r="C9" s="53">
        <f ca="1">VLOOKUP(C$1,'Fig 1b data'!$A$8:$AH$22,11+$A9,FALSE)</f>
        <v>74.852463955503509</v>
      </c>
      <c r="D9" s="53">
        <f ca="1">VLOOKUP(C$1,'Fig 1b data'!$A$8:$AH$22,12+$A9,FALSE)</f>
        <v>74.75341251100231</v>
      </c>
      <c r="E9" s="53">
        <f ca="1">VLOOKUP(C$1,'Fig 1b data'!$A$8:$AH$22,13+$A9,FALSE)</f>
        <v>74.951515400004709</v>
      </c>
      <c r="F9" s="53">
        <f ca="1">VLOOKUP(C$1,'Fig 1b data'!$A$28:$AH$42,11+$A9,FALSE)</f>
        <v>79.716714091877094</v>
      </c>
      <c r="G9" s="53">
        <f ca="1">VLOOKUP(C$1,'Fig 1b data'!$A$28:$AH$42,12+$A9,FALSE)</f>
        <v>79.6277453704907</v>
      </c>
      <c r="H9" s="53">
        <f ca="1">VLOOKUP(C$1,'Fig 1b data'!$A$28:$AH$42,13+$A9,FALSE)</f>
        <v>79.805682813263488</v>
      </c>
    </row>
    <row r="10" spans="1:12">
      <c r="A10" s="50">
        <v>7</v>
      </c>
      <c r="B10" s="50" t="s">
        <v>54</v>
      </c>
      <c r="C10" s="53">
        <f ca="1">VLOOKUP(C$1,'Fig 1b data'!$A$8:$AH$22,13+$A10,FALSE)</f>
        <v>75.066913674900135</v>
      </c>
      <c r="D10" s="53">
        <f ca="1">VLOOKUP(C$1,'Fig 1b data'!$A$8:$AH$22,14+$A10,FALSE)</f>
        <v>74.967952166398391</v>
      </c>
      <c r="E10" s="53">
        <f ca="1">VLOOKUP(C$1,'Fig 1b data'!$A$8:$AH$22,15+$A10,FALSE)</f>
        <v>75.16587518340188</v>
      </c>
      <c r="F10" s="53">
        <f ca="1">VLOOKUP(C$1,'Fig 1b data'!$A$28:$AH$42,13+$A10,FALSE)</f>
        <v>79.892936759285931</v>
      </c>
      <c r="G10" s="53">
        <f ca="1">VLOOKUP(C$1,'Fig 1b data'!$A$28:$AH$42,14+$A10,FALSE)</f>
        <v>79.804902555863592</v>
      </c>
      <c r="H10" s="53">
        <f ca="1">VLOOKUP(C$1,'Fig 1b data'!$A$28:$AH$42,15+$A10,FALSE)</f>
        <v>79.98097096270827</v>
      </c>
    </row>
    <row r="11" spans="1:12">
      <c r="A11" s="50">
        <v>8</v>
      </c>
      <c r="B11" s="50" t="s">
        <v>55</v>
      </c>
      <c r="C11" s="53">
        <f ca="1">VLOOKUP(C$1,'Fig 1b data'!$A$8:$AH$22,15+$A11,FALSE)</f>
        <v>75.434818882824942</v>
      </c>
      <c r="D11" s="53">
        <f ca="1">VLOOKUP(C$1,'Fig 1b data'!$A$8:$AH$22,16+$A11,FALSE)</f>
        <v>75.336698551260199</v>
      </c>
      <c r="E11" s="53">
        <f ca="1">VLOOKUP(C$1,'Fig 1b data'!$A$8:$AH$22,17+$A11,FALSE)</f>
        <v>75.532939214389685</v>
      </c>
      <c r="F11" s="53">
        <f ca="1">VLOOKUP(C$1,'Fig 1b data'!$A$28:$AH$42,15+$A11,FALSE)</f>
        <v>80.125312377844708</v>
      </c>
      <c r="G11" s="53">
        <f ca="1">VLOOKUP(C$1,'Fig 1b data'!$A$28:$AH$42,16+$A11,FALSE)</f>
        <v>80.037781696019323</v>
      </c>
      <c r="H11" s="53">
        <f ca="1">VLOOKUP(C$1,'Fig 1b data'!$A$28:$AH$42,17+$A11,FALSE)</f>
        <v>80.212843059670092</v>
      </c>
    </row>
    <row r="12" spans="1:12">
      <c r="A12" s="50">
        <v>9</v>
      </c>
      <c r="B12" s="50" t="s">
        <v>141</v>
      </c>
      <c r="C12" s="53">
        <f ca="1">VLOOKUP(C$1,'Fig 1b data'!$A$8:$AH$22,17+$A12,FALSE)</f>
        <v>75.900001256279594</v>
      </c>
      <c r="D12" s="53">
        <f ca="1">VLOOKUP(C$1,'Fig 1b data'!$A$8:$AH$22,18+$A12,FALSE)</f>
        <v>75.802920816216471</v>
      </c>
      <c r="E12" s="53">
        <f ca="1">VLOOKUP(C$1,'Fig 1b data'!$A$8:$AH$22,19+$A12,FALSE)</f>
        <v>75.997081696342718</v>
      </c>
      <c r="F12" s="53">
        <f ca="1">VLOOKUP(C$1,'Fig 1b data'!$A$28:$AH$42,17+$A12,FALSE)</f>
        <v>80.406034349239306</v>
      </c>
      <c r="G12" s="53">
        <f ca="1">VLOOKUP(C$1,'Fig 1b data'!$A$28:$AH$42,18+$A12,FALSE)</f>
        <v>80.31915208344914</v>
      </c>
      <c r="H12" s="53">
        <f ca="1">VLOOKUP(C$1,'Fig 1b data'!$A$28:$AH$42,19+$A12,FALSE)</f>
        <v>80.492916615029472</v>
      </c>
    </row>
    <row r="13" spans="1:12">
      <c r="A13" s="50">
        <v>10</v>
      </c>
      <c r="B13" s="50" t="s">
        <v>164</v>
      </c>
      <c r="C13" s="53">
        <f ca="1">VLOOKUP(C$1,'Fig 1b data'!$A$8:$AH$22,19+$A13,FALSE)</f>
        <v>76.320560842729364</v>
      </c>
      <c r="D13" s="53">
        <f ca="1">VLOOKUP(C$1,'Fig 1b data'!$A$8:$AH$22,20+$A13,FALSE)</f>
        <v>76.224254745142048</v>
      </c>
      <c r="E13" s="53">
        <f ca="1">VLOOKUP(C$1,'Fig 1b data'!$A$8:$AH$22,21+$A13,FALSE)</f>
        <v>76.41686694031668</v>
      </c>
      <c r="F13" s="53">
        <f ca="1">VLOOKUP(C$1,'Fig 1b data'!$A$28:$AH$42,19+$A13,FALSE)</f>
        <v>80.725187897096689</v>
      </c>
      <c r="G13" s="53">
        <f ca="1">VLOOKUP(C$1,'Fig 1b data'!$A$28:$AH$42,20+$A13,FALSE)</f>
        <v>80.638522678000101</v>
      </c>
      <c r="H13" s="53">
        <f ca="1">VLOOKUP(C$1,'Fig 1b data'!$A$28:$AH$42,21+$A13,FALSE)</f>
        <v>80.811853116193276</v>
      </c>
    </row>
    <row r="14" spans="1:12">
      <c r="A14" s="50">
        <v>11</v>
      </c>
      <c r="B14" s="50" t="s">
        <v>165</v>
      </c>
      <c r="C14" s="53">
        <f ca="1">VLOOKUP(C$1,'Fig 1b data'!$A$8:$AH$22,21+$A14,FALSE)</f>
        <v>76.611449872424643</v>
      </c>
      <c r="D14" s="53">
        <f ca="1">VLOOKUP(C$1,'Fig 1b data'!$A$8:$AH$22,22+$A14,FALSE)</f>
        <v>76.515927788476617</v>
      </c>
      <c r="E14" s="53">
        <f ca="1">VLOOKUP(C$1,'Fig 1b data'!$A$8:$AH$22,23+$A14,FALSE)</f>
        <v>76.706971956372669</v>
      </c>
      <c r="F14" s="53">
        <f ca="1">VLOOKUP(C$1,'Fig 1b data'!$A$28:$AH$42,21+$A14,FALSE)</f>
        <v>80.831149113552243</v>
      </c>
      <c r="G14" s="53">
        <f ca="1">VLOOKUP(C$1,'Fig 1b data'!$A$28:$AH$42,22+$A14,FALSE)</f>
        <v>80.745660969546236</v>
      </c>
      <c r="H14" s="53">
        <f ca="1">VLOOKUP(C$1,'Fig 1b data'!$A$28:$AH$42,23+$A14,FALSE)</f>
        <v>80.91663725755825</v>
      </c>
    </row>
    <row r="15" spans="1:12">
      <c r="A15" s="50">
        <v>12</v>
      </c>
      <c r="B15" s="100" t="s">
        <v>233</v>
      </c>
      <c r="C15" s="53">
        <f ca="1">VLOOKUP(C$1,'Fig 1b data'!$A$8:$AK$22,23+$A15,FALSE)</f>
        <v>76.875553977222467</v>
      </c>
      <c r="D15" s="53">
        <f ca="1">VLOOKUP(C$1,'Fig 1b data'!$A$8:$AK$22,24+$A15,FALSE)</f>
        <v>76.781034986614159</v>
      </c>
      <c r="E15" s="53">
        <f ca="1">VLOOKUP(C$1,'Fig 1b data'!$A$8:$AK$22,25+$A15,FALSE)</f>
        <v>76.970072967830774</v>
      </c>
      <c r="F15" s="53">
        <f ca="1">VLOOKUP(C$1,'Fig 1b data'!$A$28:$AK$42,23+$A15,FALSE)</f>
        <v>80.96573740463667</v>
      </c>
      <c r="G15" s="53">
        <f ca="1">VLOOKUP(C$1,'Fig 1b data'!$A$28:$AK$42,24+$A15,FALSE)</f>
        <v>80.881055062113475</v>
      </c>
      <c r="H15" s="53">
        <f ca="1">VLOOKUP(C$1,'Fig 1b data'!$A$28:$AK$42,25+$A15,FALSE)</f>
        <v>81.050419747159864</v>
      </c>
    </row>
    <row r="17" spans="1:2" customFormat="1">
      <c r="A17" s="193" t="s">
        <v>227</v>
      </c>
      <c r="B17" s="182"/>
    </row>
    <row r="18" spans="1:2" customFormat="1"/>
    <row r="19" spans="1:2" customFormat="1"/>
    <row r="20" spans="1:2" customFormat="1"/>
    <row r="21" spans="1:2" customFormat="1"/>
    <row r="22" spans="1:2" customFormat="1"/>
    <row r="23" spans="1:2" customFormat="1"/>
    <row r="24" spans="1:2" customFormat="1"/>
    <row r="25" spans="1:2" customFormat="1"/>
    <row r="26" spans="1:2" customFormat="1"/>
    <row r="27" spans="1:2" customFormat="1"/>
    <row r="28" spans="1:2" customFormat="1"/>
    <row r="29" spans="1:2" customFormat="1"/>
    <row r="30" spans="1:2" customFormat="1"/>
    <row r="31" spans="1:2" customFormat="1"/>
    <row r="32" spans="1: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1">
    <mergeCell ref="A17:B17"/>
  </mergeCells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zoomScaleNormal="100" workbookViewId="0">
      <selection sqref="A1:E1"/>
    </sheetView>
  </sheetViews>
  <sheetFormatPr defaultRowHeight="13.2"/>
  <cols>
    <col min="1" max="1" width="53.5546875" style="105" customWidth="1"/>
    <col min="2" max="37" width="13.6640625" style="103" customWidth="1"/>
    <col min="38" max="256" width="9.109375" style="103"/>
    <col min="257" max="257" width="53.5546875" style="103" customWidth="1"/>
    <col min="258" max="293" width="13.6640625" style="103" customWidth="1"/>
    <col min="294" max="512" width="9.109375" style="103"/>
    <col min="513" max="513" width="53.5546875" style="103" customWidth="1"/>
    <col min="514" max="549" width="13.6640625" style="103" customWidth="1"/>
    <col min="550" max="768" width="9.109375" style="103"/>
    <col min="769" max="769" width="53.5546875" style="103" customWidth="1"/>
    <col min="770" max="805" width="13.6640625" style="103" customWidth="1"/>
    <col min="806" max="1024" width="9.109375" style="103"/>
    <col min="1025" max="1025" width="53.5546875" style="103" customWidth="1"/>
    <col min="1026" max="1061" width="13.6640625" style="103" customWidth="1"/>
    <col min="1062" max="1280" width="9.109375" style="103"/>
    <col min="1281" max="1281" width="53.5546875" style="103" customWidth="1"/>
    <col min="1282" max="1317" width="13.6640625" style="103" customWidth="1"/>
    <col min="1318" max="1536" width="9.109375" style="103"/>
    <col min="1537" max="1537" width="53.5546875" style="103" customWidth="1"/>
    <col min="1538" max="1573" width="13.6640625" style="103" customWidth="1"/>
    <col min="1574" max="1792" width="9.109375" style="103"/>
    <col min="1793" max="1793" width="53.5546875" style="103" customWidth="1"/>
    <col min="1794" max="1829" width="13.6640625" style="103" customWidth="1"/>
    <col min="1830" max="2048" width="9.109375" style="103"/>
    <col min="2049" max="2049" width="53.5546875" style="103" customWidth="1"/>
    <col min="2050" max="2085" width="13.6640625" style="103" customWidth="1"/>
    <col min="2086" max="2304" width="9.109375" style="103"/>
    <col min="2305" max="2305" width="53.5546875" style="103" customWidth="1"/>
    <col min="2306" max="2341" width="13.6640625" style="103" customWidth="1"/>
    <col min="2342" max="2560" width="9.109375" style="103"/>
    <col min="2561" max="2561" width="53.5546875" style="103" customWidth="1"/>
    <col min="2562" max="2597" width="13.6640625" style="103" customWidth="1"/>
    <col min="2598" max="2816" width="9.109375" style="103"/>
    <col min="2817" max="2817" width="53.5546875" style="103" customWidth="1"/>
    <col min="2818" max="2853" width="13.6640625" style="103" customWidth="1"/>
    <col min="2854" max="3072" width="9.109375" style="103"/>
    <col min="3073" max="3073" width="53.5546875" style="103" customWidth="1"/>
    <col min="3074" max="3109" width="13.6640625" style="103" customWidth="1"/>
    <col min="3110" max="3328" width="9.109375" style="103"/>
    <col min="3329" max="3329" width="53.5546875" style="103" customWidth="1"/>
    <col min="3330" max="3365" width="13.6640625" style="103" customWidth="1"/>
    <col min="3366" max="3584" width="9.109375" style="103"/>
    <col min="3585" max="3585" width="53.5546875" style="103" customWidth="1"/>
    <col min="3586" max="3621" width="13.6640625" style="103" customWidth="1"/>
    <col min="3622" max="3840" width="9.109375" style="103"/>
    <col min="3841" max="3841" width="53.5546875" style="103" customWidth="1"/>
    <col min="3842" max="3877" width="13.6640625" style="103" customWidth="1"/>
    <col min="3878" max="4096" width="9.109375" style="103"/>
    <col min="4097" max="4097" width="53.5546875" style="103" customWidth="1"/>
    <col min="4098" max="4133" width="13.6640625" style="103" customWidth="1"/>
    <col min="4134" max="4352" width="9.109375" style="103"/>
    <col min="4353" max="4353" width="53.5546875" style="103" customWidth="1"/>
    <col min="4354" max="4389" width="13.6640625" style="103" customWidth="1"/>
    <col min="4390" max="4608" width="9.109375" style="103"/>
    <col min="4609" max="4609" width="53.5546875" style="103" customWidth="1"/>
    <col min="4610" max="4645" width="13.6640625" style="103" customWidth="1"/>
    <col min="4646" max="4864" width="9.109375" style="103"/>
    <col min="4865" max="4865" width="53.5546875" style="103" customWidth="1"/>
    <col min="4866" max="4901" width="13.6640625" style="103" customWidth="1"/>
    <col min="4902" max="5120" width="9.109375" style="103"/>
    <col min="5121" max="5121" width="53.5546875" style="103" customWidth="1"/>
    <col min="5122" max="5157" width="13.6640625" style="103" customWidth="1"/>
    <col min="5158" max="5376" width="9.109375" style="103"/>
    <col min="5377" max="5377" width="53.5546875" style="103" customWidth="1"/>
    <col min="5378" max="5413" width="13.6640625" style="103" customWidth="1"/>
    <col min="5414" max="5632" width="9.109375" style="103"/>
    <col min="5633" max="5633" width="53.5546875" style="103" customWidth="1"/>
    <col min="5634" max="5669" width="13.6640625" style="103" customWidth="1"/>
    <col min="5670" max="5888" width="9.109375" style="103"/>
    <col min="5889" max="5889" width="53.5546875" style="103" customWidth="1"/>
    <col min="5890" max="5925" width="13.6640625" style="103" customWidth="1"/>
    <col min="5926" max="6144" width="9.109375" style="103"/>
    <col min="6145" max="6145" width="53.5546875" style="103" customWidth="1"/>
    <col min="6146" max="6181" width="13.6640625" style="103" customWidth="1"/>
    <col min="6182" max="6400" width="9.109375" style="103"/>
    <col min="6401" max="6401" width="53.5546875" style="103" customWidth="1"/>
    <col min="6402" max="6437" width="13.6640625" style="103" customWidth="1"/>
    <col min="6438" max="6656" width="9.109375" style="103"/>
    <col min="6657" max="6657" width="53.5546875" style="103" customWidth="1"/>
    <col min="6658" max="6693" width="13.6640625" style="103" customWidth="1"/>
    <col min="6694" max="6912" width="9.109375" style="103"/>
    <col min="6913" max="6913" width="53.5546875" style="103" customWidth="1"/>
    <col min="6914" max="6949" width="13.6640625" style="103" customWidth="1"/>
    <col min="6950" max="7168" width="9.109375" style="103"/>
    <col min="7169" max="7169" width="53.5546875" style="103" customWidth="1"/>
    <col min="7170" max="7205" width="13.6640625" style="103" customWidth="1"/>
    <col min="7206" max="7424" width="9.109375" style="103"/>
    <col min="7425" max="7425" width="53.5546875" style="103" customWidth="1"/>
    <col min="7426" max="7461" width="13.6640625" style="103" customWidth="1"/>
    <col min="7462" max="7680" width="9.109375" style="103"/>
    <col min="7681" max="7681" width="53.5546875" style="103" customWidth="1"/>
    <col min="7682" max="7717" width="13.6640625" style="103" customWidth="1"/>
    <col min="7718" max="7936" width="9.109375" style="103"/>
    <col min="7937" max="7937" width="53.5546875" style="103" customWidth="1"/>
    <col min="7938" max="7973" width="13.6640625" style="103" customWidth="1"/>
    <col min="7974" max="8192" width="9.109375" style="103"/>
    <col min="8193" max="8193" width="53.5546875" style="103" customWidth="1"/>
    <col min="8194" max="8229" width="13.6640625" style="103" customWidth="1"/>
    <col min="8230" max="8448" width="9.109375" style="103"/>
    <col min="8449" max="8449" width="53.5546875" style="103" customWidth="1"/>
    <col min="8450" max="8485" width="13.6640625" style="103" customWidth="1"/>
    <col min="8486" max="8704" width="9.109375" style="103"/>
    <col min="8705" max="8705" width="53.5546875" style="103" customWidth="1"/>
    <col min="8706" max="8741" width="13.6640625" style="103" customWidth="1"/>
    <col min="8742" max="8960" width="9.109375" style="103"/>
    <col min="8961" max="8961" width="53.5546875" style="103" customWidth="1"/>
    <col min="8962" max="8997" width="13.6640625" style="103" customWidth="1"/>
    <col min="8998" max="9216" width="9.109375" style="103"/>
    <col min="9217" max="9217" width="53.5546875" style="103" customWidth="1"/>
    <col min="9218" max="9253" width="13.6640625" style="103" customWidth="1"/>
    <col min="9254" max="9472" width="9.109375" style="103"/>
    <col min="9473" max="9473" width="53.5546875" style="103" customWidth="1"/>
    <col min="9474" max="9509" width="13.6640625" style="103" customWidth="1"/>
    <col min="9510" max="9728" width="9.109375" style="103"/>
    <col min="9729" max="9729" width="53.5546875" style="103" customWidth="1"/>
    <col min="9730" max="9765" width="13.6640625" style="103" customWidth="1"/>
    <col min="9766" max="9984" width="9.109375" style="103"/>
    <col min="9985" max="9985" width="53.5546875" style="103" customWidth="1"/>
    <col min="9986" max="10021" width="13.6640625" style="103" customWidth="1"/>
    <col min="10022" max="10240" width="9.109375" style="103"/>
    <col min="10241" max="10241" width="53.5546875" style="103" customWidth="1"/>
    <col min="10242" max="10277" width="13.6640625" style="103" customWidth="1"/>
    <col min="10278" max="10496" width="9.109375" style="103"/>
    <col min="10497" max="10497" width="53.5546875" style="103" customWidth="1"/>
    <col min="10498" max="10533" width="13.6640625" style="103" customWidth="1"/>
    <col min="10534" max="10752" width="9.109375" style="103"/>
    <col min="10753" max="10753" width="53.5546875" style="103" customWidth="1"/>
    <col min="10754" max="10789" width="13.6640625" style="103" customWidth="1"/>
    <col min="10790" max="11008" width="9.109375" style="103"/>
    <col min="11009" max="11009" width="53.5546875" style="103" customWidth="1"/>
    <col min="11010" max="11045" width="13.6640625" style="103" customWidth="1"/>
    <col min="11046" max="11264" width="9.109375" style="103"/>
    <col min="11265" max="11265" width="53.5546875" style="103" customWidth="1"/>
    <col min="11266" max="11301" width="13.6640625" style="103" customWidth="1"/>
    <col min="11302" max="11520" width="9.109375" style="103"/>
    <col min="11521" max="11521" width="53.5546875" style="103" customWidth="1"/>
    <col min="11522" max="11557" width="13.6640625" style="103" customWidth="1"/>
    <col min="11558" max="11776" width="9.109375" style="103"/>
    <col min="11777" max="11777" width="53.5546875" style="103" customWidth="1"/>
    <col min="11778" max="11813" width="13.6640625" style="103" customWidth="1"/>
    <col min="11814" max="12032" width="9.109375" style="103"/>
    <col min="12033" max="12033" width="53.5546875" style="103" customWidth="1"/>
    <col min="12034" max="12069" width="13.6640625" style="103" customWidth="1"/>
    <col min="12070" max="12288" width="9.109375" style="103"/>
    <col min="12289" max="12289" width="53.5546875" style="103" customWidth="1"/>
    <col min="12290" max="12325" width="13.6640625" style="103" customWidth="1"/>
    <col min="12326" max="12544" width="9.109375" style="103"/>
    <col min="12545" max="12545" width="53.5546875" style="103" customWidth="1"/>
    <col min="12546" max="12581" width="13.6640625" style="103" customWidth="1"/>
    <col min="12582" max="12800" width="9.109375" style="103"/>
    <col min="12801" max="12801" width="53.5546875" style="103" customWidth="1"/>
    <col min="12802" max="12837" width="13.6640625" style="103" customWidth="1"/>
    <col min="12838" max="13056" width="9.109375" style="103"/>
    <col min="13057" max="13057" width="53.5546875" style="103" customWidth="1"/>
    <col min="13058" max="13093" width="13.6640625" style="103" customWidth="1"/>
    <col min="13094" max="13312" width="9.109375" style="103"/>
    <col min="13313" max="13313" width="53.5546875" style="103" customWidth="1"/>
    <col min="13314" max="13349" width="13.6640625" style="103" customWidth="1"/>
    <col min="13350" max="13568" width="9.109375" style="103"/>
    <col min="13569" max="13569" width="53.5546875" style="103" customWidth="1"/>
    <col min="13570" max="13605" width="13.6640625" style="103" customWidth="1"/>
    <col min="13606" max="13824" width="9.109375" style="103"/>
    <col min="13825" max="13825" width="53.5546875" style="103" customWidth="1"/>
    <col min="13826" max="13861" width="13.6640625" style="103" customWidth="1"/>
    <col min="13862" max="14080" width="9.109375" style="103"/>
    <col min="14081" max="14081" width="53.5546875" style="103" customWidth="1"/>
    <col min="14082" max="14117" width="13.6640625" style="103" customWidth="1"/>
    <col min="14118" max="14336" width="9.109375" style="103"/>
    <col min="14337" max="14337" width="53.5546875" style="103" customWidth="1"/>
    <col min="14338" max="14373" width="13.6640625" style="103" customWidth="1"/>
    <col min="14374" max="14592" width="9.109375" style="103"/>
    <col min="14593" max="14593" width="53.5546875" style="103" customWidth="1"/>
    <col min="14594" max="14629" width="13.6640625" style="103" customWidth="1"/>
    <col min="14630" max="14848" width="9.109375" style="103"/>
    <col min="14849" max="14849" width="53.5546875" style="103" customWidth="1"/>
    <col min="14850" max="14885" width="13.6640625" style="103" customWidth="1"/>
    <col min="14886" max="15104" width="9.109375" style="103"/>
    <col min="15105" max="15105" width="53.5546875" style="103" customWidth="1"/>
    <col min="15106" max="15141" width="13.6640625" style="103" customWidth="1"/>
    <col min="15142" max="15360" width="9.109375" style="103"/>
    <col min="15361" max="15361" width="53.5546875" style="103" customWidth="1"/>
    <col min="15362" max="15397" width="13.6640625" style="103" customWidth="1"/>
    <col min="15398" max="15616" width="9.109375" style="103"/>
    <col min="15617" max="15617" width="53.5546875" style="103" customWidth="1"/>
    <col min="15618" max="15653" width="13.6640625" style="103" customWidth="1"/>
    <col min="15654" max="15872" width="9.109375" style="103"/>
    <col min="15873" max="15873" width="53.5546875" style="103" customWidth="1"/>
    <col min="15874" max="15909" width="13.6640625" style="103" customWidth="1"/>
    <col min="15910" max="16128" width="9.109375" style="103"/>
    <col min="16129" max="16129" width="53.5546875" style="103" customWidth="1"/>
    <col min="16130" max="16165" width="13.6640625" style="103" customWidth="1"/>
    <col min="16166" max="16384" width="9.109375" style="103"/>
  </cols>
  <sheetData>
    <row r="1" spans="1:37" ht="15.6">
      <c r="A1" s="196" t="s">
        <v>347</v>
      </c>
      <c r="B1" s="196"/>
      <c r="C1" s="196"/>
      <c r="D1" s="196"/>
      <c r="E1" s="196"/>
      <c r="F1" s="197" t="s">
        <v>7</v>
      </c>
      <c r="G1" s="197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I1" s="102"/>
    </row>
    <row r="2" spans="1:37" s="105" customForma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I2" s="104"/>
    </row>
    <row r="3" spans="1:37" s="105" customFormat="1">
      <c r="A3" s="198" t="s">
        <v>171</v>
      </c>
      <c r="B3" s="195" t="s">
        <v>18</v>
      </c>
      <c r="C3" s="195"/>
      <c r="D3" s="195"/>
      <c r="E3" s="195" t="s">
        <v>19</v>
      </c>
      <c r="F3" s="195"/>
      <c r="G3" s="195"/>
      <c r="H3" s="195" t="s">
        <v>20</v>
      </c>
      <c r="I3" s="195"/>
      <c r="J3" s="195"/>
      <c r="K3" s="195" t="s">
        <v>21</v>
      </c>
      <c r="L3" s="195"/>
      <c r="M3" s="195"/>
      <c r="N3" s="195" t="s">
        <v>22</v>
      </c>
      <c r="O3" s="195"/>
      <c r="P3" s="195"/>
      <c r="Q3" s="195" t="s">
        <v>23</v>
      </c>
      <c r="R3" s="195"/>
      <c r="S3" s="195"/>
      <c r="T3" s="195" t="s">
        <v>24</v>
      </c>
      <c r="U3" s="195"/>
      <c r="V3" s="195"/>
      <c r="W3" s="195" t="s">
        <v>140</v>
      </c>
      <c r="X3" s="195"/>
      <c r="Y3" s="195"/>
      <c r="Z3" s="195" t="s">
        <v>167</v>
      </c>
      <c r="AA3" s="195"/>
      <c r="AB3" s="195"/>
      <c r="AC3" s="195" t="s">
        <v>168</v>
      </c>
      <c r="AD3" s="195"/>
      <c r="AE3" s="195"/>
      <c r="AF3" s="195" t="s">
        <v>234</v>
      </c>
      <c r="AG3" s="195"/>
      <c r="AH3" s="195"/>
      <c r="AI3" s="103"/>
      <c r="AJ3" s="103"/>
      <c r="AK3" s="103"/>
    </row>
    <row r="4" spans="1:37" s="105" customFormat="1">
      <c r="A4" s="199"/>
      <c r="B4" s="194" t="s">
        <v>172</v>
      </c>
      <c r="C4" s="194"/>
      <c r="D4" s="194"/>
      <c r="E4" s="194" t="s">
        <v>172</v>
      </c>
      <c r="F4" s="194"/>
      <c r="G4" s="194"/>
      <c r="H4" s="194" t="s">
        <v>172</v>
      </c>
      <c r="I4" s="194"/>
      <c r="J4" s="194"/>
      <c r="K4" s="194" t="s">
        <v>172</v>
      </c>
      <c r="L4" s="194"/>
      <c r="M4" s="194"/>
      <c r="N4" s="194" t="s">
        <v>172</v>
      </c>
      <c r="O4" s="194"/>
      <c r="P4" s="194"/>
      <c r="Q4" s="194" t="s">
        <v>172</v>
      </c>
      <c r="R4" s="194"/>
      <c r="S4" s="194"/>
      <c r="T4" s="194" t="s">
        <v>172</v>
      </c>
      <c r="U4" s="194"/>
      <c r="V4" s="194"/>
      <c r="W4" s="194" t="s">
        <v>172</v>
      </c>
      <c r="X4" s="194"/>
      <c r="Y4" s="194"/>
      <c r="Z4" s="194" t="s">
        <v>172</v>
      </c>
      <c r="AA4" s="194"/>
      <c r="AB4" s="194"/>
      <c r="AC4" s="194" t="s">
        <v>172</v>
      </c>
      <c r="AD4" s="194"/>
      <c r="AE4" s="194"/>
      <c r="AF4" s="194" t="s">
        <v>172</v>
      </c>
      <c r="AG4" s="194"/>
      <c r="AH4" s="194"/>
      <c r="AI4" s="103"/>
      <c r="AJ4" s="103"/>
      <c r="AK4" s="103"/>
    </row>
    <row r="5" spans="1:37" s="105" customFormat="1">
      <c r="A5" s="200"/>
      <c r="B5" s="108" t="s">
        <v>25</v>
      </c>
      <c r="C5" s="108" t="s">
        <v>173</v>
      </c>
      <c r="D5" s="108" t="s">
        <v>174</v>
      </c>
      <c r="E5" s="108" t="s">
        <v>25</v>
      </c>
      <c r="F5" s="108" t="s">
        <v>173</v>
      </c>
      <c r="G5" s="108" t="s">
        <v>174</v>
      </c>
      <c r="H5" s="108" t="s">
        <v>25</v>
      </c>
      <c r="I5" s="108" t="s">
        <v>173</v>
      </c>
      <c r="J5" s="108" t="s">
        <v>174</v>
      </c>
      <c r="K5" s="108" t="s">
        <v>25</v>
      </c>
      <c r="L5" s="108" t="s">
        <v>173</v>
      </c>
      <c r="M5" s="108" t="s">
        <v>174</v>
      </c>
      <c r="N5" s="108" t="s">
        <v>25</v>
      </c>
      <c r="O5" s="108" t="s">
        <v>173</v>
      </c>
      <c r="P5" s="108" t="s">
        <v>174</v>
      </c>
      <c r="Q5" s="108" t="s">
        <v>25</v>
      </c>
      <c r="R5" s="108" t="s">
        <v>173</v>
      </c>
      <c r="S5" s="108" t="s">
        <v>174</v>
      </c>
      <c r="T5" s="108" t="s">
        <v>25</v>
      </c>
      <c r="U5" s="108" t="s">
        <v>173</v>
      </c>
      <c r="V5" s="108" t="s">
        <v>174</v>
      </c>
      <c r="W5" s="108" t="s">
        <v>25</v>
      </c>
      <c r="X5" s="108" t="s">
        <v>173</v>
      </c>
      <c r="Y5" s="108" t="s">
        <v>174</v>
      </c>
      <c r="Z5" s="108" t="s">
        <v>25</v>
      </c>
      <c r="AA5" s="108" t="s">
        <v>173</v>
      </c>
      <c r="AB5" s="108" t="s">
        <v>174</v>
      </c>
      <c r="AC5" s="108" t="s">
        <v>25</v>
      </c>
      <c r="AD5" s="108" t="s">
        <v>173</v>
      </c>
      <c r="AE5" s="108" t="s">
        <v>174</v>
      </c>
      <c r="AF5" s="108" t="s">
        <v>25</v>
      </c>
      <c r="AG5" s="108" t="s">
        <v>173</v>
      </c>
      <c r="AH5" s="108" t="s">
        <v>174</v>
      </c>
      <c r="AI5" s="103"/>
      <c r="AJ5" s="103"/>
      <c r="AK5" s="103"/>
    </row>
    <row r="6" spans="1:37" s="106" customFormat="1">
      <c r="A6" s="109" t="s">
        <v>26</v>
      </c>
      <c r="B6" s="109">
        <v>73.502762392900991</v>
      </c>
      <c r="C6" s="109">
        <v>73.402782638374802</v>
      </c>
      <c r="D6" s="109">
        <v>73.602742147427179</v>
      </c>
      <c r="E6" s="109">
        <v>73.774566834358765</v>
      </c>
      <c r="F6" s="109">
        <v>73.674993469108117</v>
      </c>
      <c r="G6" s="109">
        <v>73.874140199609414</v>
      </c>
      <c r="H6" s="109">
        <v>74.225875336510299</v>
      </c>
      <c r="I6" s="109">
        <v>74.127258480843921</v>
      </c>
      <c r="J6" s="109">
        <v>74.324492192176677</v>
      </c>
      <c r="K6" s="109">
        <v>74.627417387877728</v>
      </c>
      <c r="L6" s="109">
        <v>74.528341093786992</v>
      </c>
      <c r="M6" s="109">
        <v>74.726493681968464</v>
      </c>
      <c r="N6" s="109">
        <v>74.852463955503509</v>
      </c>
      <c r="O6" s="109">
        <v>74.75341251100231</v>
      </c>
      <c r="P6" s="109">
        <v>74.951515400004709</v>
      </c>
      <c r="Q6" s="109">
        <v>75.066913674900135</v>
      </c>
      <c r="R6" s="109">
        <v>74.967952166398391</v>
      </c>
      <c r="S6" s="109">
        <v>75.16587518340188</v>
      </c>
      <c r="T6" s="109">
        <v>75.434818882824942</v>
      </c>
      <c r="U6" s="109">
        <v>75.336698551260199</v>
      </c>
      <c r="V6" s="109">
        <v>75.532939214389685</v>
      </c>
      <c r="W6" s="109">
        <v>75.900001256279594</v>
      </c>
      <c r="X6" s="109">
        <v>75.802920816216471</v>
      </c>
      <c r="Y6" s="109">
        <v>75.997081696342718</v>
      </c>
      <c r="Z6" s="109">
        <v>76.320560842729364</v>
      </c>
      <c r="AA6" s="109">
        <v>76.224254745142048</v>
      </c>
      <c r="AB6" s="109">
        <v>76.41686694031668</v>
      </c>
      <c r="AC6" s="109">
        <v>76.611449872424643</v>
      </c>
      <c r="AD6" s="109">
        <v>76.515927788476617</v>
      </c>
      <c r="AE6" s="109">
        <v>76.706971956372669</v>
      </c>
      <c r="AF6" s="109">
        <v>76.875553977222467</v>
      </c>
      <c r="AG6" s="109">
        <v>76.781034986614159</v>
      </c>
      <c r="AH6" s="109">
        <v>76.970072967830774</v>
      </c>
      <c r="AI6" s="103"/>
      <c r="AJ6" s="103"/>
      <c r="AK6" s="103"/>
    </row>
    <row r="7" spans="1:37">
      <c r="A7" s="110" t="s">
        <v>237</v>
      </c>
      <c r="B7" s="111">
        <v>74.147386792851037</v>
      </c>
      <c r="C7" s="111">
        <v>73.655566160722771</v>
      </c>
      <c r="D7" s="111">
        <v>74.639207424979304</v>
      </c>
      <c r="E7" s="111">
        <v>74.417966249729048</v>
      </c>
      <c r="F7" s="111">
        <v>73.922273147698021</v>
      </c>
      <c r="G7" s="111">
        <v>74.913659351760074</v>
      </c>
      <c r="H7" s="111">
        <v>74.951183887147295</v>
      </c>
      <c r="I7" s="111">
        <v>74.460851321819419</v>
      </c>
      <c r="J7" s="111">
        <v>75.44151645247517</v>
      </c>
      <c r="K7" s="111">
        <v>74.90412353661749</v>
      </c>
      <c r="L7" s="111">
        <v>74.406793645990859</v>
      </c>
      <c r="M7" s="111">
        <v>75.401453427244121</v>
      </c>
      <c r="N7" s="111">
        <v>75.182496518015441</v>
      </c>
      <c r="O7" s="111">
        <v>74.70616170595234</v>
      </c>
      <c r="P7" s="111">
        <v>75.658831330078542</v>
      </c>
      <c r="Q7" s="111">
        <v>75.383207416179161</v>
      </c>
      <c r="R7" s="111">
        <v>74.909339398510994</v>
      </c>
      <c r="S7" s="111">
        <v>75.857075433847328</v>
      </c>
      <c r="T7" s="111">
        <v>75.691123907277856</v>
      </c>
      <c r="U7" s="111">
        <v>75.226995667082676</v>
      </c>
      <c r="V7" s="111">
        <v>76.155252147473036</v>
      </c>
      <c r="W7" s="111">
        <v>76.251584726344305</v>
      </c>
      <c r="X7" s="111">
        <v>75.781180186930328</v>
      </c>
      <c r="Y7" s="111">
        <v>76.721989265758282</v>
      </c>
      <c r="Z7" s="111">
        <v>76.66312876361485</v>
      </c>
      <c r="AA7" s="111">
        <v>76.191134529670904</v>
      </c>
      <c r="AB7" s="111">
        <v>77.135122997558796</v>
      </c>
      <c r="AC7" s="111">
        <v>77.125624679695918</v>
      </c>
      <c r="AD7" s="111">
        <v>76.664720648592152</v>
      </c>
      <c r="AE7" s="111">
        <v>77.586528710799683</v>
      </c>
      <c r="AF7" s="111">
        <v>77.131308653081575</v>
      </c>
      <c r="AG7" s="111">
        <v>76.667518682213384</v>
      </c>
      <c r="AH7" s="111">
        <v>77.595098623949767</v>
      </c>
    </row>
    <row r="8" spans="1:37">
      <c r="A8" s="110" t="s">
        <v>238</v>
      </c>
      <c r="B8" s="111">
        <v>76.108964361709326</v>
      </c>
      <c r="C8" s="111">
        <v>75.638093944368222</v>
      </c>
      <c r="D8" s="111">
        <v>76.579834779050429</v>
      </c>
      <c r="E8" s="111">
        <v>76.275601485643989</v>
      </c>
      <c r="F8" s="111">
        <v>75.803436883992958</v>
      </c>
      <c r="G8" s="111">
        <v>76.74776608729502</v>
      </c>
      <c r="H8" s="111">
        <v>76.692785411771951</v>
      </c>
      <c r="I8" s="111">
        <v>76.223223082819075</v>
      </c>
      <c r="J8" s="111">
        <v>77.162347740724826</v>
      </c>
      <c r="K8" s="111">
        <v>76.994546293300914</v>
      </c>
      <c r="L8" s="111">
        <v>76.524074744906741</v>
      </c>
      <c r="M8" s="111">
        <v>77.465017841695087</v>
      </c>
      <c r="N8" s="111">
        <v>77.54341190203948</v>
      </c>
      <c r="O8" s="111">
        <v>77.089094017770492</v>
      </c>
      <c r="P8" s="111">
        <v>77.997729786308469</v>
      </c>
      <c r="Q8" s="111">
        <v>77.520230786692466</v>
      </c>
      <c r="R8" s="111">
        <v>77.069754895719242</v>
      </c>
      <c r="S8" s="111">
        <v>77.970706677665689</v>
      </c>
      <c r="T8" s="111">
        <v>78.027185492497949</v>
      </c>
      <c r="U8" s="111">
        <v>77.59159266426245</v>
      </c>
      <c r="V8" s="111">
        <v>78.462778320733449</v>
      </c>
      <c r="W8" s="111">
        <v>78.159150887908325</v>
      </c>
      <c r="X8" s="111">
        <v>77.721026281572136</v>
      </c>
      <c r="Y8" s="111">
        <v>78.597275494244514</v>
      </c>
      <c r="Z8" s="111">
        <v>78.576481252549698</v>
      </c>
      <c r="AA8" s="111">
        <v>78.141949952807508</v>
      </c>
      <c r="AB8" s="111">
        <v>79.011012552291888</v>
      </c>
      <c r="AC8" s="111">
        <v>78.942727895545119</v>
      </c>
      <c r="AD8" s="111">
        <v>78.513496197277831</v>
      </c>
      <c r="AE8" s="111">
        <v>79.371959593812406</v>
      </c>
      <c r="AF8" s="111">
        <v>79.242851521244532</v>
      </c>
      <c r="AG8" s="111">
        <v>78.829001343714282</v>
      </c>
      <c r="AH8" s="111">
        <v>79.656701698774782</v>
      </c>
    </row>
    <row r="9" spans="1:37">
      <c r="A9" s="110" t="s">
        <v>239</v>
      </c>
      <c r="B9" s="111">
        <v>75.290107195343808</v>
      </c>
      <c r="C9" s="111">
        <v>74.610400481447996</v>
      </c>
      <c r="D9" s="111">
        <v>75.969813909239619</v>
      </c>
      <c r="E9" s="111">
        <v>75.742995933035843</v>
      </c>
      <c r="F9" s="111">
        <v>75.081531382121142</v>
      </c>
      <c r="G9" s="111">
        <v>76.404460483950544</v>
      </c>
      <c r="H9" s="111">
        <v>75.773574586893545</v>
      </c>
      <c r="I9" s="111">
        <v>75.112529599234449</v>
      </c>
      <c r="J9" s="111">
        <v>76.434619574552642</v>
      </c>
      <c r="K9" s="111">
        <v>76.253333324211468</v>
      </c>
      <c r="L9" s="111">
        <v>75.597469045911595</v>
      </c>
      <c r="M9" s="111">
        <v>76.909197602511341</v>
      </c>
      <c r="N9" s="111">
        <v>76.136070036012143</v>
      </c>
      <c r="O9" s="111">
        <v>75.432327030809148</v>
      </c>
      <c r="P9" s="111">
        <v>76.839813041215137</v>
      </c>
      <c r="Q9" s="111">
        <v>76.951870695663359</v>
      </c>
      <c r="R9" s="111">
        <v>76.250280256907473</v>
      </c>
      <c r="S9" s="111">
        <v>77.653461134419246</v>
      </c>
      <c r="T9" s="111">
        <v>77.138744209767324</v>
      </c>
      <c r="U9" s="111">
        <v>76.418619562255955</v>
      </c>
      <c r="V9" s="111">
        <v>77.858868857278694</v>
      </c>
      <c r="W9" s="111">
        <v>77.792880268888126</v>
      </c>
      <c r="X9" s="111">
        <v>77.095066001903021</v>
      </c>
      <c r="Y9" s="111">
        <v>78.490694535873232</v>
      </c>
      <c r="Z9" s="111">
        <v>78.227629441423076</v>
      </c>
      <c r="AA9" s="111">
        <v>77.545276743066509</v>
      </c>
      <c r="AB9" s="111">
        <v>78.909982139779643</v>
      </c>
      <c r="AC9" s="111">
        <v>78.271020749696106</v>
      </c>
      <c r="AD9" s="111">
        <v>77.618311226524341</v>
      </c>
      <c r="AE9" s="111">
        <v>78.923730272867871</v>
      </c>
      <c r="AF9" s="111">
        <v>78.497907634913318</v>
      </c>
      <c r="AG9" s="111">
        <v>77.867732008285003</v>
      </c>
      <c r="AH9" s="111">
        <v>79.128083261541633</v>
      </c>
    </row>
    <row r="10" spans="1:37">
      <c r="A10" s="110" t="s">
        <v>260</v>
      </c>
      <c r="B10" s="111">
        <v>74.740627049741917</v>
      </c>
      <c r="C10" s="111">
        <v>74.028293055922575</v>
      </c>
      <c r="D10" s="111">
        <v>75.45296104356126</v>
      </c>
      <c r="E10" s="111">
        <v>74.650943598777218</v>
      </c>
      <c r="F10" s="111">
        <v>73.921279138087129</v>
      </c>
      <c r="G10" s="111">
        <v>75.380608059467306</v>
      </c>
      <c r="H10" s="111">
        <v>74.927781147623605</v>
      </c>
      <c r="I10" s="111">
        <v>74.183135422106972</v>
      </c>
      <c r="J10" s="111">
        <v>75.672426873140239</v>
      </c>
      <c r="K10" s="111">
        <v>75.601920827938798</v>
      </c>
      <c r="L10" s="111">
        <v>74.841002088725361</v>
      </c>
      <c r="M10" s="111">
        <v>76.362839567152236</v>
      </c>
      <c r="N10" s="111">
        <v>76.023258672049508</v>
      </c>
      <c r="O10" s="111">
        <v>75.259909093743886</v>
      </c>
      <c r="P10" s="111">
        <v>76.78660825035513</v>
      </c>
      <c r="Q10" s="111">
        <v>76.111327170261262</v>
      </c>
      <c r="R10" s="111">
        <v>75.352970059290229</v>
      </c>
      <c r="S10" s="111">
        <v>76.869684281232296</v>
      </c>
      <c r="T10" s="111">
        <v>76.338892691966805</v>
      </c>
      <c r="U10" s="111">
        <v>75.595731622488046</v>
      </c>
      <c r="V10" s="111">
        <v>77.082053761445565</v>
      </c>
      <c r="W10" s="111">
        <v>76.815138737347837</v>
      </c>
      <c r="X10" s="111">
        <v>76.102872763317762</v>
      </c>
      <c r="Y10" s="111">
        <v>77.527404711377912</v>
      </c>
      <c r="Z10" s="111">
        <v>77.333120494795367</v>
      </c>
      <c r="AA10" s="111">
        <v>76.635936253071421</v>
      </c>
      <c r="AB10" s="111">
        <v>78.030304736519312</v>
      </c>
      <c r="AC10" s="111">
        <v>77.26289270012127</v>
      </c>
      <c r="AD10" s="111">
        <v>76.552596556714789</v>
      </c>
      <c r="AE10" s="111">
        <v>77.973188843527751</v>
      </c>
      <c r="AF10" s="111">
        <v>78.207824270839495</v>
      </c>
      <c r="AG10" s="111">
        <v>77.506938251428437</v>
      </c>
      <c r="AH10" s="111">
        <v>78.908710290250553</v>
      </c>
    </row>
    <row r="11" spans="1:37">
      <c r="A11" s="110" t="s">
        <v>240</v>
      </c>
      <c r="B11" s="111">
        <v>73.539674762380372</v>
      </c>
      <c r="C11" s="111">
        <v>72.491651169601596</v>
      </c>
      <c r="D11" s="111">
        <v>74.587698355159148</v>
      </c>
      <c r="E11" s="111">
        <v>73.165205155380704</v>
      </c>
      <c r="F11" s="111">
        <v>72.075059254043907</v>
      </c>
      <c r="G11" s="111">
        <v>74.255351056717501</v>
      </c>
      <c r="H11" s="111">
        <v>73.244644864320392</v>
      </c>
      <c r="I11" s="111">
        <v>72.146199284361174</v>
      </c>
      <c r="J11" s="111">
        <v>74.343090444279611</v>
      </c>
      <c r="K11" s="111">
        <v>73.21101651303789</v>
      </c>
      <c r="L11" s="111">
        <v>72.11752624805014</v>
      </c>
      <c r="M11" s="111">
        <v>74.30450677802564</v>
      </c>
      <c r="N11" s="111">
        <v>74.108120325405196</v>
      </c>
      <c r="O11" s="111">
        <v>73.094641515839996</v>
      </c>
      <c r="P11" s="111">
        <v>75.121599134970396</v>
      </c>
      <c r="Q11" s="111">
        <v>74.550806373544603</v>
      </c>
      <c r="R11" s="111">
        <v>73.562425465979857</v>
      </c>
      <c r="S11" s="111">
        <v>75.539187281109349</v>
      </c>
      <c r="T11" s="111">
        <v>74.998870270385467</v>
      </c>
      <c r="U11" s="111">
        <v>74.038812090469818</v>
      </c>
      <c r="V11" s="111">
        <v>75.958928450301116</v>
      </c>
      <c r="W11" s="111">
        <v>75.64942262070366</v>
      </c>
      <c r="X11" s="111">
        <v>74.687167468984526</v>
      </c>
      <c r="Y11" s="111">
        <v>76.611677772422794</v>
      </c>
      <c r="Z11" s="111">
        <v>76.523531049414657</v>
      </c>
      <c r="AA11" s="111">
        <v>75.616197314373522</v>
      </c>
      <c r="AB11" s="111">
        <v>77.430864784455792</v>
      </c>
      <c r="AC11" s="111">
        <v>77.012664166697505</v>
      </c>
      <c r="AD11" s="111">
        <v>76.089570540679091</v>
      </c>
      <c r="AE11" s="111">
        <v>77.935757792715918</v>
      </c>
      <c r="AF11" s="111">
        <v>77.028204367053476</v>
      </c>
      <c r="AG11" s="111">
        <v>76.133357702580639</v>
      </c>
      <c r="AH11" s="111">
        <v>77.923051031526313</v>
      </c>
    </row>
    <row r="12" spans="1:37">
      <c r="A12" s="110" t="s">
        <v>261</v>
      </c>
      <c r="B12" s="111">
        <v>74.807839573870538</v>
      </c>
      <c r="C12" s="111">
        <v>74.178231633078966</v>
      </c>
      <c r="D12" s="111">
        <v>75.437447514662111</v>
      </c>
      <c r="E12" s="111">
        <v>75.431086925035672</v>
      </c>
      <c r="F12" s="111">
        <v>74.836328584614179</v>
      </c>
      <c r="G12" s="111">
        <v>76.025845265457164</v>
      </c>
      <c r="H12" s="111">
        <v>75.692122155420861</v>
      </c>
      <c r="I12" s="111">
        <v>75.114195370923213</v>
      </c>
      <c r="J12" s="111">
        <v>76.27004893991851</v>
      </c>
      <c r="K12" s="111">
        <v>76.122492316322862</v>
      </c>
      <c r="L12" s="111">
        <v>75.541943669890756</v>
      </c>
      <c r="M12" s="111">
        <v>76.703040962754969</v>
      </c>
      <c r="N12" s="111">
        <v>76.251494902920953</v>
      </c>
      <c r="O12" s="111">
        <v>75.655337715827983</v>
      </c>
      <c r="P12" s="111">
        <v>76.847652090013923</v>
      </c>
      <c r="Q12" s="111">
        <v>76.518716658524923</v>
      </c>
      <c r="R12" s="111">
        <v>75.921150784995817</v>
      </c>
      <c r="S12" s="111">
        <v>77.116282532054029</v>
      </c>
      <c r="T12" s="111">
        <v>76.911236048903774</v>
      </c>
      <c r="U12" s="111">
        <v>76.324379269503183</v>
      </c>
      <c r="V12" s="111">
        <v>77.498092828304365</v>
      </c>
      <c r="W12" s="111">
        <v>76.827016256833573</v>
      </c>
      <c r="X12" s="111">
        <v>76.242704033741404</v>
      </c>
      <c r="Y12" s="111">
        <v>77.411328479925743</v>
      </c>
      <c r="Z12" s="111">
        <v>77.334331080608237</v>
      </c>
      <c r="AA12" s="111">
        <v>76.743089186627444</v>
      </c>
      <c r="AB12" s="111">
        <v>77.925572974589031</v>
      </c>
      <c r="AC12" s="111">
        <v>77.516259156882796</v>
      </c>
      <c r="AD12" s="111">
        <v>76.916478816388832</v>
      </c>
      <c r="AE12" s="111">
        <v>78.116039497376761</v>
      </c>
      <c r="AF12" s="111">
        <v>78.037678519196589</v>
      </c>
      <c r="AG12" s="111">
        <v>77.443533497145793</v>
      </c>
      <c r="AH12" s="111">
        <v>78.631823541247385</v>
      </c>
    </row>
    <row r="13" spans="1:37">
      <c r="A13" s="110" t="s">
        <v>241</v>
      </c>
      <c r="B13" s="111">
        <v>71.942649011385484</v>
      </c>
      <c r="C13" s="111">
        <v>71.307670932848723</v>
      </c>
      <c r="D13" s="111">
        <v>72.577627089922245</v>
      </c>
      <c r="E13" s="111">
        <v>72.405439543462407</v>
      </c>
      <c r="F13" s="111">
        <v>71.790719750161585</v>
      </c>
      <c r="G13" s="111">
        <v>73.020159336763228</v>
      </c>
      <c r="H13" s="111">
        <v>72.917103772398548</v>
      </c>
      <c r="I13" s="111">
        <v>72.309282771865867</v>
      </c>
      <c r="J13" s="111">
        <v>73.524924772931229</v>
      </c>
      <c r="K13" s="111">
        <v>73.522851800849807</v>
      </c>
      <c r="L13" s="111">
        <v>72.90175271877429</v>
      </c>
      <c r="M13" s="111">
        <v>74.143950882925324</v>
      </c>
      <c r="N13" s="111">
        <v>73.66007370949049</v>
      </c>
      <c r="O13" s="111">
        <v>73.017593094042127</v>
      </c>
      <c r="P13" s="111">
        <v>74.302554324938853</v>
      </c>
      <c r="Q13" s="111">
        <v>73.639151344027752</v>
      </c>
      <c r="R13" s="111">
        <v>72.98516093782996</v>
      </c>
      <c r="S13" s="111">
        <v>74.293141750225544</v>
      </c>
      <c r="T13" s="111">
        <v>73.607472258496884</v>
      </c>
      <c r="U13" s="111">
        <v>72.963257258623671</v>
      </c>
      <c r="V13" s="111">
        <v>74.251687258370097</v>
      </c>
      <c r="W13" s="111">
        <v>73.711931873584845</v>
      </c>
      <c r="X13" s="111">
        <v>73.062913319573767</v>
      </c>
      <c r="Y13" s="111">
        <v>74.360950427595924</v>
      </c>
      <c r="Z13" s="111">
        <v>74.023643412965868</v>
      </c>
      <c r="AA13" s="111">
        <v>73.382554785899515</v>
      </c>
      <c r="AB13" s="111">
        <v>74.66473204003222</v>
      </c>
      <c r="AC13" s="111">
        <v>74.338703076909098</v>
      </c>
      <c r="AD13" s="111">
        <v>73.705178369560954</v>
      </c>
      <c r="AE13" s="111">
        <v>74.972227784257242</v>
      </c>
      <c r="AF13" s="111">
        <v>75.108952207398261</v>
      </c>
      <c r="AG13" s="111">
        <v>74.494119436945709</v>
      </c>
      <c r="AH13" s="111">
        <v>75.723784977850812</v>
      </c>
    </row>
    <row r="14" spans="1:37">
      <c r="A14" s="110" t="s">
        <v>262</v>
      </c>
      <c r="B14" s="111">
        <v>74.183890432267248</v>
      </c>
      <c r="C14" s="111">
        <v>73.582358730370871</v>
      </c>
      <c r="D14" s="111">
        <v>74.785422134163625</v>
      </c>
      <c r="E14" s="111">
        <v>74.43184187187579</v>
      </c>
      <c r="F14" s="111">
        <v>73.820612056387731</v>
      </c>
      <c r="G14" s="111">
        <v>75.043071687363849</v>
      </c>
      <c r="H14" s="111">
        <v>75.506073082783871</v>
      </c>
      <c r="I14" s="111">
        <v>74.908965153097569</v>
      </c>
      <c r="J14" s="111">
        <v>76.103181012470174</v>
      </c>
      <c r="K14" s="111">
        <v>75.559704253949008</v>
      </c>
      <c r="L14" s="111">
        <v>74.960484016968934</v>
      </c>
      <c r="M14" s="111">
        <v>76.158924490929081</v>
      </c>
      <c r="N14" s="111">
        <v>75.972155532442585</v>
      </c>
      <c r="O14" s="111">
        <v>75.38495452202551</v>
      </c>
      <c r="P14" s="111">
        <v>76.559356542859661</v>
      </c>
      <c r="Q14" s="111">
        <v>75.82748997047095</v>
      </c>
      <c r="R14" s="111">
        <v>75.2338565941198</v>
      </c>
      <c r="S14" s="111">
        <v>76.4211233468221</v>
      </c>
      <c r="T14" s="111">
        <v>76.146842788356366</v>
      </c>
      <c r="U14" s="111">
        <v>75.578409142791486</v>
      </c>
      <c r="V14" s="111">
        <v>76.715276433921247</v>
      </c>
      <c r="W14" s="111">
        <v>76.309008700014104</v>
      </c>
      <c r="X14" s="111">
        <v>75.739315890067445</v>
      </c>
      <c r="Y14" s="111">
        <v>76.878701509960763</v>
      </c>
      <c r="Z14" s="111">
        <v>76.558207854605342</v>
      </c>
      <c r="AA14" s="111">
        <v>76.009755315346226</v>
      </c>
      <c r="AB14" s="111">
        <v>77.106660393864459</v>
      </c>
      <c r="AC14" s="111">
        <v>76.832811520859181</v>
      </c>
      <c r="AD14" s="111">
        <v>76.268568710574058</v>
      </c>
      <c r="AE14" s="111">
        <v>77.397054331144304</v>
      </c>
      <c r="AF14" s="111">
        <v>76.831118318086922</v>
      </c>
      <c r="AG14" s="111">
        <v>76.266022870188905</v>
      </c>
      <c r="AH14" s="111">
        <v>77.396213765984939</v>
      </c>
    </row>
    <row r="15" spans="1:37">
      <c r="A15" s="110" t="s">
        <v>242</v>
      </c>
      <c r="B15" s="111">
        <v>72.538531876009543</v>
      </c>
      <c r="C15" s="111">
        <v>71.840975440304575</v>
      </c>
      <c r="D15" s="111">
        <v>73.236088311714511</v>
      </c>
      <c r="E15" s="111">
        <v>73.517261140055226</v>
      </c>
      <c r="F15" s="111">
        <v>72.840353598975724</v>
      </c>
      <c r="G15" s="111">
        <v>74.194168681134727</v>
      </c>
      <c r="H15" s="111">
        <v>73.729051956596294</v>
      </c>
      <c r="I15" s="111">
        <v>73.057444837626392</v>
      </c>
      <c r="J15" s="111">
        <v>74.400659075566196</v>
      </c>
      <c r="K15" s="111">
        <v>74.484676787616124</v>
      </c>
      <c r="L15" s="111">
        <v>73.821549121817085</v>
      </c>
      <c r="M15" s="111">
        <v>75.147804453415162</v>
      </c>
      <c r="N15" s="111">
        <v>74.050299716645554</v>
      </c>
      <c r="O15" s="111">
        <v>73.364601148306363</v>
      </c>
      <c r="P15" s="111">
        <v>74.735998284984746</v>
      </c>
      <c r="Q15" s="111">
        <v>74.597932942639872</v>
      </c>
      <c r="R15" s="111">
        <v>73.943495493533916</v>
      </c>
      <c r="S15" s="111">
        <v>75.252370391745828</v>
      </c>
      <c r="T15" s="111">
        <v>74.612662072995292</v>
      </c>
      <c r="U15" s="111">
        <v>73.963534706883451</v>
      </c>
      <c r="V15" s="111">
        <v>75.261789439107133</v>
      </c>
      <c r="W15" s="111">
        <v>75.463204932764228</v>
      </c>
      <c r="X15" s="111">
        <v>74.837236505876461</v>
      </c>
      <c r="Y15" s="111">
        <v>76.089173359651994</v>
      </c>
      <c r="Z15" s="111">
        <v>75.774722444683562</v>
      </c>
      <c r="AA15" s="111">
        <v>75.140445327376227</v>
      </c>
      <c r="AB15" s="111">
        <v>76.408999561990896</v>
      </c>
      <c r="AC15" s="111">
        <v>76.13819217715313</v>
      </c>
      <c r="AD15" s="111">
        <v>75.493541750673771</v>
      </c>
      <c r="AE15" s="111">
        <v>76.782842603632488</v>
      </c>
      <c r="AF15" s="111">
        <v>75.7582414342954</v>
      </c>
      <c r="AG15" s="111">
        <v>75.094145119565383</v>
      </c>
      <c r="AH15" s="111">
        <v>76.422337749025417</v>
      </c>
    </row>
    <row r="16" spans="1:37">
      <c r="A16" s="110" t="s">
        <v>243</v>
      </c>
      <c r="B16" s="111">
        <v>77.149649069610334</v>
      </c>
      <c r="C16" s="111">
        <v>76.489800662131486</v>
      </c>
      <c r="D16" s="111">
        <v>77.809497477089181</v>
      </c>
      <c r="E16" s="111">
        <v>76.960145503741572</v>
      </c>
      <c r="F16" s="111">
        <v>76.271849470034184</v>
      </c>
      <c r="G16" s="111">
        <v>77.64844153744896</v>
      </c>
      <c r="H16" s="111">
        <v>77.612793387096332</v>
      </c>
      <c r="I16" s="111">
        <v>76.951661804162626</v>
      </c>
      <c r="J16" s="111">
        <v>78.273924970030038</v>
      </c>
      <c r="K16" s="111">
        <v>77.95056118344155</v>
      </c>
      <c r="L16" s="111">
        <v>77.291556153885651</v>
      </c>
      <c r="M16" s="111">
        <v>78.60956621299745</v>
      </c>
      <c r="N16" s="111">
        <v>78.029703562061627</v>
      </c>
      <c r="O16" s="111">
        <v>77.386450124144218</v>
      </c>
      <c r="P16" s="111">
        <v>78.672956999979036</v>
      </c>
      <c r="Q16" s="111">
        <v>78.082501156639523</v>
      </c>
      <c r="R16" s="111">
        <v>77.403554147873422</v>
      </c>
      <c r="S16" s="111">
        <v>78.761448165405625</v>
      </c>
      <c r="T16" s="111">
        <v>78.441040272311312</v>
      </c>
      <c r="U16" s="111">
        <v>77.752169147495067</v>
      </c>
      <c r="V16" s="111">
        <v>79.129911397127557</v>
      </c>
      <c r="W16" s="111">
        <v>79.567819750349912</v>
      </c>
      <c r="X16" s="111">
        <v>78.904435580447583</v>
      </c>
      <c r="Y16" s="111">
        <v>80.231203920252241</v>
      </c>
      <c r="Z16" s="111">
        <v>79.878624844206598</v>
      </c>
      <c r="AA16" s="111">
        <v>79.216039689424676</v>
      </c>
      <c r="AB16" s="111">
        <v>80.541209998988521</v>
      </c>
      <c r="AC16" s="111">
        <v>80.05035668502795</v>
      </c>
      <c r="AD16" s="111">
        <v>79.394859265527302</v>
      </c>
      <c r="AE16" s="111">
        <v>80.705854104528598</v>
      </c>
      <c r="AF16" s="111">
        <v>80.524496644733532</v>
      </c>
      <c r="AG16" s="111">
        <v>79.872556573870298</v>
      </c>
      <c r="AH16" s="111">
        <v>81.176436715596765</v>
      </c>
    </row>
    <row r="17" spans="1:37">
      <c r="A17" s="110" t="s">
        <v>244</v>
      </c>
      <c r="B17" s="111">
        <v>75.625922306756735</v>
      </c>
      <c r="C17" s="111">
        <v>74.879703071409011</v>
      </c>
      <c r="D17" s="111">
        <v>76.372141542104458</v>
      </c>
      <c r="E17" s="111">
        <v>75.606026545240184</v>
      </c>
      <c r="F17" s="111">
        <v>74.864567665812004</v>
      </c>
      <c r="G17" s="111">
        <v>76.347485424668363</v>
      </c>
      <c r="H17" s="111">
        <v>76.131121260627594</v>
      </c>
      <c r="I17" s="111">
        <v>75.422431450504931</v>
      </c>
      <c r="J17" s="111">
        <v>76.839811070750258</v>
      </c>
      <c r="K17" s="111">
        <v>76.346133568726614</v>
      </c>
      <c r="L17" s="111">
        <v>75.643536472233464</v>
      </c>
      <c r="M17" s="111">
        <v>77.048730665219765</v>
      </c>
      <c r="N17" s="111">
        <v>76.237225789309406</v>
      </c>
      <c r="O17" s="111">
        <v>75.519779799165107</v>
      </c>
      <c r="P17" s="111">
        <v>76.954671779453705</v>
      </c>
      <c r="Q17" s="111">
        <v>76.692424432658711</v>
      </c>
      <c r="R17" s="111">
        <v>75.988734931664681</v>
      </c>
      <c r="S17" s="111">
        <v>77.396113933652742</v>
      </c>
      <c r="T17" s="111">
        <v>76.818385647862485</v>
      </c>
      <c r="U17" s="111">
        <v>76.0994182492135</v>
      </c>
      <c r="V17" s="111">
        <v>77.53735304651147</v>
      </c>
      <c r="W17" s="111">
        <v>77.434896214510232</v>
      </c>
      <c r="X17" s="111">
        <v>76.720470861220605</v>
      </c>
      <c r="Y17" s="111">
        <v>78.149321567799859</v>
      </c>
      <c r="Z17" s="111">
        <v>77.63409962568808</v>
      </c>
      <c r="AA17" s="111">
        <v>76.894341665073156</v>
      </c>
      <c r="AB17" s="111">
        <v>78.373857586303004</v>
      </c>
      <c r="AC17" s="111">
        <v>78.210494151291471</v>
      </c>
      <c r="AD17" s="111">
        <v>77.500982311062145</v>
      </c>
      <c r="AE17" s="111">
        <v>78.920005991520796</v>
      </c>
      <c r="AF17" s="111">
        <v>78.513348184104984</v>
      </c>
      <c r="AG17" s="111">
        <v>77.839679820273318</v>
      </c>
      <c r="AH17" s="111">
        <v>79.187016547936651</v>
      </c>
    </row>
    <row r="18" spans="1:37">
      <c r="A18" s="110" t="s">
        <v>263</v>
      </c>
      <c r="B18" s="111">
        <v>75.993559610711998</v>
      </c>
      <c r="C18" s="111">
        <v>75.247832147087351</v>
      </c>
      <c r="D18" s="111">
        <v>76.739287074336644</v>
      </c>
      <c r="E18" s="111">
        <v>76.464194111784209</v>
      </c>
      <c r="F18" s="111">
        <v>75.732109622123474</v>
      </c>
      <c r="G18" s="111">
        <v>77.196278601444945</v>
      </c>
      <c r="H18" s="111">
        <v>76.880519285393092</v>
      </c>
      <c r="I18" s="111">
        <v>76.153582920475515</v>
      </c>
      <c r="J18" s="111">
        <v>77.607455650310669</v>
      </c>
      <c r="K18" s="111">
        <v>77.308126684509091</v>
      </c>
      <c r="L18" s="111">
        <v>76.551744461924628</v>
      </c>
      <c r="M18" s="111">
        <v>78.064508907093554</v>
      </c>
      <c r="N18" s="111">
        <v>77.462712483214887</v>
      </c>
      <c r="O18" s="111">
        <v>76.712087154977581</v>
      </c>
      <c r="P18" s="111">
        <v>78.213337811452192</v>
      </c>
      <c r="Q18" s="111">
        <v>77.540919702303526</v>
      </c>
      <c r="R18" s="111">
        <v>76.781902868461486</v>
      </c>
      <c r="S18" s="111">
        <v>78.299936536145566</v>
      </c>
      <c r="T18" s="111">
        <v>77.998773792018241</v>
      </c>
      <c r="U18" s="111">
        <v>77.234808398502537</v>
      </c>
      <c r="V18" s="111">
        <v>78.762739185533945</v>
      </c>
      <c r="W18" s="111">
        <v>78.482476847368503</v>
      </c>
      <c r="X18" s="111">
        <v>77.716465699595972</v>
      </c>
      <c r="Y18" s="111">
        <v>79.248487995141033</v>
      </c>
      <c r="Z18" s="111">
        <v>79.099513002793913</v>
      </c>
      <c r="AA18" s="111">
        <v>78.350237439793958</v>
      </c>
      <c r="AB18" s="111">
        <v>79.848788565793868</v>
      </c>
      <c r="AC18" s="111">
        <v>79.922301007000613</v>
      </c>
      <c r="AD18" s="111">
        <v>79.189605749965665</v>
      </c>
      <c r="AE18" s="111">
        <v>80.65499626403556</v>
      </c>
      <c r="AF18" s="111">
        <v>79.660797310383785</v>
      </c>
      <c r="AG18" s="111">
        <v>78.906504187758699</v>
      </c>
      <c r="AH18" s="111">
        <v>80.415090433008871</v>
      </c>
    </row>
    <row r="19" spans="1:37">
      <c r="A19" s="110" t="s">
        <v>245</v>
      </c>
      <c r="B19" s="111">
        <v>74.80309072223821</v>
      </c>
      <c r="C19" s="111">
        <v>74.469997110788142</v>
      </c>
      <c r="D19" s="111">
        <v>75.136184333688277</v>
      </c>
      <c r="E19" s="111">
        <v>75.229048917682832</v>
      </c>
      <c r="F19" s="111">
        <v>74.895630255179739</v>
      </c>
      <c r="G19" s="111">
        <v>75.562467580185924</v>
      </c>
      <c r="H19" s="111">
        <v>75.337222111100004</v>
      </c>
      <c r="I19" s="111">
        <v>75.00898429735922</v>
      </c>
      <c r="J19" s="111">
        <v>75.665459924840789</v>
      </c>
      <c r="K19" s="111">
        <v>75.650106511629332</v>
      </c>
      <c r="L19" s="111">
        <v>75.315069122321987</v>
      </c>
      <c r="M19" s="111">
        <v>75.985143900936677</v>
      </c>
      <c r="N19" s="111">
        <v>75.987262043267179</v>
      </c>
      <c r="O19" s="111">
        <v>75.653238994619059</v>
      </c>
      <c r="P19" s="111">
        <v>76.3212850919153</v>
      </c>
      <c r="Q19" s="111">
        <v>76.259078338508459</v>
      </c>
      <c r="R19" s="111">
        <v>75.920038328692996</v>
      </c>
      <c r="S19" s="111">
        <v>76.598118348323922</v>
      </c>
      <c r="T19" s="111">
        <v>76.635774285249838</v>
      </c>
      <c r="U19" s="111">
        <v>76.301748207144584</v>
      </c>
      <c r="V19" s="111">
        <v>76.969800363355091</v>
      </c>
      <c r="W19" s="111">
        <v>76.929677667014687</v>
      </c>
      <c r="X19" s="111">
        <v>76.602989166375949</v>
      </c>
      <c r="Y19" s="111">
        <v>77.256366167653425</v>
      </c>
      <c r="Z19" s="111">
        <v>77.338605300696344</v>
      </c>
      <c r="AA19" s="111">
        <v>77.019756148537056</v>
      </c>
      <c r="AB19" s="111">
        <v>77.657454452855632</v>
      </c>
      <c r="AC19" s="111">
        <v>77.38468640606358</v>
      </c>
      <c r="AD19" s="111">
        <v>77.061917532957068</v>
      </c>
      <c r="AE19" s="111">
        <v>77.707455279170091</v>
      </c>
      <c r="AF19" s="111">
        <v>77.567669369679308</v>
      </c>
      <c r="AG19" s="111">
        <v>77.244325935731752</v>
      </c>
      <c r="AH19" s="111">
        <v>77.891012803626865</v>
      </c>
    </row>
    <row r="20" spans="1:37">
      <c r="A20" s="110" t="s">
        <v>246</v>
      </c>
      <c r="B20" s="111">
        <v>73.758877840155321</v>
      </c>
      <c r="C20" s="111">
        <v>73.196810173492565</v>
      </c>
      <c r="D20" s="111">
        <v>74.320945506818077</v>
      </c>
      <c r="E20" s="111">
        <v>73.926677977970158</v>
      </c>
      <c r="F20" s="111">
        <v>73.362616682689165</v>
      </c>
      <c r="G20" s="111">
        <v>74.490739273251151</v>
      </c>
      <c r="H20" s="111">
        <v>74.458548976690125</v>
      </c>
      <c r="I20" s="111">
        <v>73.890195750668127</v>
      </c>
      <c r="J20" s="111">
        <v>75.026902202712122</v>
      </c>
      <c r="K20" s="111">
        <v>74.580717461396006</v>
      </c>
      <c r="L20" s="111">
        <v>74.013818565200125</v>
      </c>
      <c r="M20" s="111">
        <v>75.147616357591886</v>
      </c>
      <c r="N20" s="111">
        <v>74.928845802438616</v>
      </c>
      <c r="O20" s="111">
        <v>74.370618853669129</v>
      </c>
      <c r="P20" s="111">
        <v>75.487072751208103</v>
      </c>
      <c r="Q20" s="111">
        <v>75.221784973771179</v>
      </c>
      <c r="R20" s="111">
        <v>74.681448209807172</v>
      </c>
      <c r="S20" s="111">
        <v>75.762121737735185</v>
      </c>
      <c r="T20" s="111">
        <v>76.064039834708993</v>
      </c>
      <c r="U20" s="111">
        <v>75.518089784914153</v>
      </c>
      <c r="V20" s="111">
        <v>76.609989884503833</v>
      </c>
      <c r="W20" s="111">
        <v>76.51036375637662</v>
      </c>
      <c r="X20" s="111">
        <v>75.968466887428264</v>
      </c>
      <c r="Y20" s="111">
        <v>77.052260625324976</v>
      </c>
      <c r="Z20" s="111">
        <v>76.967702034458213</v>
      </c>
      <c r="AA20" s="111">
        <v>76.430466814833792</v>
      </c>
      <c r="AB20" s="111">
        <v>77.504937254082634</v>
      </c>
      <c r="AC20" s="111">
        <v>76.921383943210685</v>
      </c>
      <c r="AD20" s="111">
        <v>76.390928464414586</v>
      </c>
      <c r="AE20" s="111">
        <v>77.451839422006785</v>
      </c>
      <c r="AF20" s="111">
        <v>76.777706212795465</v>
      </c>
      <c r="AG20" s="111">
        <v>76.231778444990979</v>
      </c>
      <c r="AH20" s="111">
        <v>77.323633980599951</v>
      </c>
    </row>
    <row r="21" spans="1:37">
      <c r="A21" s="110" t="s">
        <v>247</v>
      </c>
      <c r="B21" s="111">
        <v>69.051575802736082</v>
      </c>
      <c r="C21" s="111">
        <v>68.753844166163105</v>
      </c>
      <c r="D21" s="111">
        <v>69.349307439309058</v>
      </c>
      <c r="E21" s="111">
        <v>69.256244203883071</v>
      </c>
      <c r="F21" s="111">
        <v>68.957088564562483</v>
      </c>
      <c r="G21" s="111">
        <v>69.555399843203659</v>
      </c>
      <c r="H21" s="111">
        <v>69.886534477639103</v>
      </c>
      <c r="I21" s="111">
        <v>69.589062866531208</v>
      </c>
      <c r="J21" s="111">
        <v>70.184006088746997</v>
      </c>
      <c r="K21" s="111">
        <v>70.386650627570546</v>
      </c>
      <c r="L21" s="111">
        <v>70.088057448645344</v>
      </c>
      <c r="M21" s="111">
        <v>70.685243806495748</v>
      </c>
      <c r="N21" s="111">
        <v>70.722350283107815</v>
      </c>
      <c r="O21" s="111">
        <v>70.426222010005276</v>
      </c>
      <c r="P21" s="111">
        <v>71.018478556210354</v>
      </c>
      <c r="Q21" s="111">
        <v>70.728907606288971</v>
      </c>
      <c r="R21" s="111">
        <v>70.428889938313432</v>
      </c>
      <c r="S21" s="111">
        <v>71.028925274264509</v>
      </c>
      <c r="T21" s="111">
        <v>71.168710954782327</v>
      </c>
      <c r="U21" s="111">
        <v>70.871140011560158</v>
      </c>
      <c r="V21" s="111">
        <v>71.466281898004496</v>
      </c>
      <c r="W21" s="111">
        <v>71.757342392596712</v>
      </c>
      <c r="X21" s="111">
        <v>71.46090290001051</v>
      </c>
      <c r="Y21" s="111">
        <v>72.053781885182914</v>
      </c>
      <c r="Z21" s="111">
        <v>72.193151280729154</v>
      </c>
      <c r="AA21" s="111">
        <v>71.89982780013392</v>
      </c>
      <c r="AB21" s="111">
        <v>72.486474761324388</v>
      </c>
      <c r="AC21" s="111">
        <v>72.614715002850289</v>
      </c>
      <c r="AD21" s="111">
        <v>72.325300592339374</v>
      </c>
      <c r="AE21" s="111">
        <v>72.904129413361204</v>
      </c>
      <c r="AF21" s="111">
        <v>73.005413899576865</v>
      </c>
      <c r="AG21" s="111">
        <v>72.720388538743293</v>
      </c>
      <c r="AH21" s="111">
        <v>73.290439260410437</v>
      </c>
    </row>
    <row r="22" spans="1:37">
      <c r="A22" s="110" t="s">
        <v>264</v>
      </c>
      <c r="B22" s="111">
        <v>76.031883974937344</v>
      </c>
      <c r="C22" s="111">
        <v>75.418216174453406</v>
      </c>
      <c r="D22" s="111">
        <v>76.645551775421282</v>
      </c>
      <c r="E22" s="111">
        <v>76.138489957386795</v>
      </c>
      <c r="F22" s="111">
        <v>75.499613469456122</v>
      </c>
      <c r="G22" s="111">
        <v>76.777366445317469</v>
      </c>
      <c r="H22" s="111">
        <v>76.183149207381092</v>
      </c>
      <c r="I22" s="111">
        <v>75.537041238239965</v>
      </c>
      <c r="J22" s="111">
        <v>76.829257176522219</v>
      </c>
      <c r="K22" s="111">
        <v>76.748600166137166</v>
      </c>
      <c r="L22" s="111">
        <v>76.101420403998873</v>
      </c>
      <c r="M22" s="111">
        <v>77.395779928275459</v>
      </c>
      <c r="N22" s="111">
        <v>77.034060213230674</v>
      </c>
      <c r="O22" s="111">
        <v>76.388968119116058</v>
      </c>
      <c r="P22" s="111">
        <v>77.679152307345291</v>
      </c>
      <c r="Q22" s="111">
        <v>77.392172485159406</v>
      </c>
      <c r="R22" s="111">
        <v>76.778115451043945</v>
      </c>
      <c r="S22" s="111">
        <v>78.006229519274868</v>
      </c>
      <c r="T22" s="111">
        <v>77.217398975152918</v>
      </c>
      <c r="U22" s="111">
        <v>76.581389704654143</v>
      </c>
      <c r="V22" s="111">
        <v>77.853408245651693</v>
      </c>
      <c r="W22" s="111">
        <v>77.282242050655739</v>
      </c>
      <c r="X22" s="111">
        <v>76.636012405138544</v>
      </c>
      <c r="Y22" s="111">
        <v>77.928471696172934</v>
      </c>
      <c r="Z22" s="111">
        <v>77.748353829433512</v>
      </c>
      <c r="AA22" s="111">
        <v>77.112304392233725</v>
      </c>
      <c r="AB22" s="111">
        <v>78.384403266633299</v>
      </c>
      <c r="AC22" s="111">
        <v>77.978022245753394</v>
      </c>
      <c r="AD22" s="111">
        <v>77.342384359928317</v>
      </c>
      <c r="AE22" s="111">
        <v>78.61366013157847</v>
      </c>
      <c r="AF22" s="111">
        <v>78.373769365357219</v>
      </c>
      <c r="AG22" s="111">
        <v>77.763231463187722</v>
      </c>
      <c r="AH22" s="111">
        <v>78.984307267526717</v>
      </c>
    </row>
    <row r="23" spans="1:37">
      <c r="A23" s="110" t="s">
        <v>265</v>
      </c>
      <c r="B23" s="111">
        <v>74.392797485988226</v>
      </c>
      <c r="C23" s="111">
        <v>73.91220071290843</v>
      </c>
      <c r="D23" s="111">
        <v>74.873394259068021</v>
      </c>
      <c r="E23" s="111">
        <v>74.538822116808859</v>
      </c>
      <c r="F23" s="111">
        <v>74.060625027241471</v>
      </c>
      <c r="G23" s="111">
        <v>75.017019206376247</v>
      </c>
      <c r="H23" s="111">
        <v>75.030221603662412</v>
      </c>
      <c r="I23" s="111">
        <v>74.559030782661708</v>
      </c>
      <c r="J23" s="111">
        <v>75.501412424663116</v>
      </c>
      <c r="K23" s="111">
        <v>75.270728325100478</v>
      </c>
      <c r="L23" s="111">
        <v>74.79181811143178</v>
      </c>
      <c r="M23" s="111">
        <v>75.749638538769176</v>
      </c>
      <c r="N23" s="111">
        <v>75.975781848790845</v>
      </c>
      <c r="O23" s="111">
        <v>75.507074398392064</v>
      </c>
      <c r="P23" s="111">
        <v>76.444489299189627</v>
      </c>
      <c r="Q23" s="111">
        <v>76.059906183771446</v>
      </c>
      <c r="R23" s="111">
        <v>75.580955083446781</v>
      </c>
      <c r="S23" s="111">
        <v>76.53885728409611</v>
      </c>
      <c r="T23" s="111">
        <v>76.527191634185755</v>
      </c>
      <c r="U23" s="111">
        <v>76.042567132580146</v>
      </c>
      <c r="V23" s="111">
        <v>77.011816135791364</v>
      </c>
      <c r="W23" s="111">
        <v>76.62085698073507</v>
      </c>
      <c r="X23" s="111">
        <v>76.134507833750177</v>
      </c>
      <c r="Y23" s="111">
        <v>77.107206127719962</v>
      </c>
      <c r="Z23" s="111">
        <v>76.740344362456284</v>
      </c>
      <c r="AA23" s="111">
        <v>76.24886969312351</v>
      </c>
      <c r="AB23" s="111">
        <v>77.231819031789058</v>
      </c>
      <c r="AC23" s="111">
        <v>77.233391322291524</v>
      </c>
      <c r="AD23" s="111">
        <v>76.756258362449486</v>
      </c>
      <c r="AE23" s="111">
        <v>77.710524282133562</v>
      </c>
      <c r="AF23" s="111">
        <v>77.654240242795467</v>
      </c>
      <c r="AG23" s="111">
        <v>77.185315906753729</v>
      </c>
      <c r="AH23" s="111">
        <v>78.123164578837205</v>
      </c>
    </row>
    <row r="24" spans="1:37">
      <c r="A24" s="110" t="s">
        <v>266</v>
      </c>
      <c r="B24" s="111">
        <v>70.177370729357889</v>
      </c>
      <c r="C24" s="111">
        <v>69.381304073940541</v>
      </c>
      <c r="D24" s="111">
        <v>70.973437384775238</v>
      </c>
      <c r="E24" s="111">
        <v>70.294909650886083</v>
      </c>
      <c r="F24" s="111">
        <v>69.474494154461127</v>
      </c>
      <c r="G24" s="111">
        <v>71.11532514731104</v>
      </c>
      <c r="H24" s="111">
        <v>71.089167913128463</v>
      </c>
      <c r="I24" s="111">
        <v>70.26459267244411</v>
      </c>
      <c r="J24" s="111">
        <v>71.913743153812817</v>
      </c>
      <c r="K24" s="111">
        <v>72.23828803398483</v>
      </c>
      <c r="L24" s="111">
        <v>71.426683495695926</v>
      </c>
      <c r="M24" s="111">
        <v>73.049892572273734</v>
      </c>
      <c r="N24" s="111">
        <v>72.620812628893901</v>
      </c>
      <c r="O24" s="111">
        <v>71.787839843768779</v>
      </c>
      <c r="P24" s="111">
        <v>73.453785414019023</v>
      </c>
      <c r="Q24" s="111">
        <v>73.007675689883953</v>
      </c>
      <c r="R24" s="111">
        <v>72.178066096906363</v>
      </c>
      <c r="S24" s="111">
        <v>73.837285282861544</v>
      </c>
      <c r="T24" s="111">
        <v>73.362993582420359</v>
      </c>
      <c r="U24" s="111">
        <v>72.536437421535638</v>
      </c>
      <c r="V24" s="111">
        <v>74.189549743305079</v>
      </c>
      <c r="W24" s="111">
        <v>73.287098473916828</v>
      </c>
      <c r="X24" s="111">
        <v>72.482510122589076</v>
      </c>
      <c r="Y24" s="111">
        <v>74.091686825244579</v>
      </c>
      <c r="Z24" s="111">
        <v>73.275899309683837</v>
      </c>
      <c r="AA24" s="111">
        <v>72.464625414732325</v>
      </c>
      <c r="AB24" s="111">
        <v>74.087173204635349</v>
      </c>
      <c r="AC24" s="111">
        <v>73.73371124306189</v>
      </c>
      <c r="AD24" s="111">
        <v>72.937629863441899</v>
      </c>
      <c r="AE24" s="111">
        <v>74.529792622681882</v>
      </c>
      <c r="AF24" s="111">
        <v>74.664784024114823</v>
      </c>
      <c r="AG24" s="111">
        <v>73.902689370243223</v>
      </c>
      <c r="AH24" s="111">
        <v>75.426878677986423</v>
      </c>
    </row>
    <row r="25" spans="1:37">
      <c r="A25" s="110" t="s">
        <v>267</v>
      </c>
      <c r="B25" s="111">
        <v>73.270052368582398</v>
      </c>
      <c r="C25" s="111">
        <v>72.488007740502596</v>
      </c>
      <c r="D25" s="111">
        <v>74.0520969966622</v>
      </c>
      <c r="E25" s="111">
        <v>73.219151110092128</v>
      </c>
      <c r="F25" s="111">
        <v>72.446146310673512</v>
      </c>
      <c r="G25" s="111">
        <v>73.992155909510743</v>
      </c>
      <c r="H25" s="111">
        <v>74.117338548490977</v>
      </c>
      <c r="I25" s="111">
        <v>73.394706503161856</v>
      </c>
      <c r="J25" s="111">
        <v>74.839970593820098</v>
      </c>
      <c r="K25" s="111">
        <v>73.767870202828036</v>
      </c>
      <c r="L25" s="111">
        <v>73.008774574586184</v>
      </c>
      <c r="M25" s="111">
        <v>74.526965831069887</v>
      </c>
      <c r="N25" s="111">
        <v>74.104840594851524</v>
      </c>
      <c r="O25" s="111">
        <v>73.342545963843634</v>
      </c>
      <c r="P25" s="111">
        <v>74.867135225859414</v>
      </c>
      <c r="Q25" s="111">
        <v>74.117771419669182</v>
      </c>
      <c r="R25" s="111">
        <v>73.329307831367544</v>
      </c>
      <c r="S25" s="111">
        <v>74.906235007970821</v>
      </c>
      <c r="T25" s="111">
        <v>74.680580938334586</v>
      </c>
      <c r="U25" s="111">
        <v>73.906412678460086</v>
      </c>
      <c r="V25" s="111">
        <v>75.454749198209086</v>
      </c>
      <c r="W25" s="111">
        <v>75.229191090447969</v>
      </c>
      <c r="X25" s="111">
        <v>74.469630433787401</v>
      </c>
      <c r="Y25" s="111">
        <v>75.988751747108537</v>
      </c>
      <c r="Z25" s="111">
        <v>75.629460287087412</v>
      </c>
      <c r="AA25" s="111">
        <v>74.882928255180758</v>
      </c>
      <c r="AB25" s="111">
        <v>76.375992318994065</v>
      </c>
      <c r="AC25" s="111">
        <v>76.03301136919022</v>
      </c>
      <c r="AD25" s="111">
        <v>75.28217756708176</v>
      </c>
      <c r="AE25" s="111">
        <v>76.78384517129868</v>
      </c>
      <c r="AF25" s="111">
        <v>76.162988370432146</v>
      </c>
      <c r="AG25" s="111">
        <v>75.405827519588485</v>
      </c>
      <c r="AH25" s="111">
        <v>76.920149221275807</v>
      </c>
    </row>
    <row r="26" spans="1:37">
      <c r="A26" s="110" t="s">
        <v>248</v>
      </c>
      <c r="B26" s="111">
        <v>74.681015653142794</v>
      </c>
      <c r="C26" s="111">
        <v>73.912207651555562</v>
      </c>
      <c r="D26" s="111">
        <v>75.449823654730025</v>
      </c>
      <c r="E26" s="111">
        <v>74.966192571425751</v>
      </c>
      <c r="F26" s="111">
        <v>74.204023099478476</v>
      </c>
      <c r="G26" s="111">
        <v>75.728362043373025</v>
      </c>
      <c r="H26" s="111">
        <v>75.270993018977563</v>
      </c>
      <c r="I26" s="111">
        <v>74.461980028840614</v>
      </c>
      <c r="J26" s="111">
        <v>76.080006009114513</v>
      </c>
      <c r="K26" s="111">
        <v>75.147358766970399</v>
      </c>
      <c r="L26" s="111">
        <v>74.290099501512586</v>
      </c>
      <c r="M26" s="111">
        <v>76.004618032428212</v>
      </c>
      <c r="N26" s="111">
        <v>76.041660920362702</v>
      </c>
      <c r="O26" s="111">
        <v>75.220813357813711</v>
      </c>
      <c r="P26" s="111">
        <v>76.862508482911693</v>
      </c>
      <c r="Q26" s="111">
        <v>76.44021792887068</v>
      </c>
      <c r="R26" s="111">
        <v>75.675306072043597</v>
      </c>
      <c r="S26" s="111">
        <v>77.205129785697764</v>
      </c>
      <c r="T26" s="111">
        <v>76.68299990654819</v>
      </c>
      <c r="U26" s="111">
        <v>75.95652335253304</v>
      </c>
      <c r="V26" s="111">
        <v>77.40947646056334</v>
      </c>
      <c r="W26" s="111">
        <v>76.718893903570802</v>
      </c>
      <c r="X26" s="111">
        <v>75.973097668971846</v>
      </c>
      <c r="Y26" s="111">
        <v>77.464690138169757</v>
      </c>
      <c r="Z26" s="111">
        <v>77.070745801704106</v>
      </c>
      <c r="AA26" s="111">
        <v>76.304850825398319</v>
      </c>
      <c r="AB26" s="111">
        <v>77.836640778009894</v>
      </c>
      <c r="AC26" s="111">
        <v>77.591826515017303</v>
      </c>
      <c r="AD26" s="111">
        <v>76.832225834983817</v>
      </c>
      <c r="AE26" s="111">
        <v>78.351427195050789</v>
      </c>
      <c r="AF26" s="111">
        <v>77.254705979799212</v>
      </c>
      <c r="AG26" s="111">
        <v>76.485351645807938</v>
      </c>
      <c r="AH26" s="111">
        <v>78.024060313790486</v>
      </c>
    </row>
    <row r="27" spans="1:37">
      <c r="A27" s="110" t="s">
        <v>268</v>
      </c>
      <c r="B27" s="111">
        <v>74.178627622394259</v>
      </c>
      <c r="C27" s="111">
        <v>73.410224142306333</v>
      </c>
      <c r="D27" s="111">
        <v>74.947031102482185</v>
      </c>
      <c r="E27" s="111">
        <v>74.952905581029583</v>
      </c>
      <c r="F27" s="111">
        <v>74.194730864598029</v>
      </c>
      <c r="G27" s="111">
        <v>75.711080297461137</v>
      </c>
      <c r="H27" s="111">
        <v>75.607740762387166</v>
      </c>
      <c r="I27" s="111">
        <v>74.858433009835082</v>
      </c>
      <c r="J27" s="111">
        <v>76.357048514939251</v>
      </c>
      <c r="K27" s="111">
        <v>75.931372467689883</v>
      </c>
      <c r="L27" s="111">
        <v>75.172995941918771</v>
      </c>
      <c r="M27" s="111">
        <v>76.689748993460995</v>
      </c>
      <c r="N27" s="111">
        <v>76.054345419432266</v>
      </c>
      <c r="O27" s="111">
        <v>75.32691745048011</v>
      </c>
      <c r="P27" s="111">
        <v>76.781773388384423</v>
      </c>
      <c r="Q27" s="111">
        <v>76.574675359700407</v>
      </c>
      <c r="R27" s="111">
        <v>75.861312227046156</v>
      </c>
      <c r="S27" s="111">
        <v>77.288038492354659</v>
      </c>
      <c r="T27" s="111">
        <v>76.926007633292215</v>
      </c>
      <c r="U27" s="111">
        <v>76.213800720512509</v>
      </c>
      <c r="V27" s="111">
        <v>77.638214546071922</v>
      </c>
      <c r="W27" s="111">
        <v>77.143018504684321</v>
      </c>
      <c r="X27" s="111">
        <v>76.421367663823744</v>
      </c>
      <c r="Y27" s="111">
        <v>77.864669345544897</v>
      </c>
      <c r="Z27" s="111">
        <v>77.153383364016875</v>
      </c>
      <c r="AA27" s="111">
        <v>76.433532505152911</v>
      </c>
      <c r="AB27" s="111">
        <v>77.873234222880839</v>
      </c>
      <c r="AC27" s="111">
        <v>77.357959954363778</v>
      </c>
      <c r="AD27" s="111">
        <v>76.644735986728165</v>
      </c>
      <c r="AE27" s="111">
        <v>78.071183921999392</v>
      </c>
      <c r="AF27" s="111">
        <v>77.91530304196371</v>
      </c>
      <c r="AG27" s="111">
        <v>77.218262432194734</v>
      </c>
      <c r="AH27" s="111">
        <v>78.612343651732687</v>
      </c>
    </row>
    <row r="28" spans="1:37" s="112" customFormat="1" ht="15">
      <c r="A28" s="110" t="s">
        <v>249</v>
      </c>
      <c r="B28" s="111">
        <v>72.665569813245781</v>
      </c>
      <c r="C28" s="111">
        <v>72.022967909997831</v>
      </c>
      <c r="D28" s="111">
        <v>73.308171716493732</v>
      </c>
      <c r="E28" s="111">
        <v>73.249088699489761</v>
      </c>
      <c r="F28" s="111">
        <v>72.634660207672482</v>
      </c>
      <c r="G28" s="111">
        <v>73.863517191307039</v>
      </c>
      <c r="H28" s="111">
        <v>73.828407115235123</v>
      </c>
      <c r="I28" s="111">
        <v>73.227596640600567</v>
      </c>
      <c r="J28" s="111">
        <v>74.42921758986968</v>
      </c>
      <c r="K28" s="111">
        <v>73.99978771132804</v>
      </c>
      <c r="L28" s="111">
        <v>73.38185724501993</v>
      </c>
      <c r="M28" s="111">
        <v>74.617718177636149</v>
      </c>
      <c r="N28" s="111">
        <v>73.823696052982157</v>
      </c>
      <c r="O28" s="111">
        <v>73.188264257263711</v>
      </c>
      <c r="P28" s="111">
        <v>74.459127848700604</v>
      </c>
      <c r="Q28" s="111">
        <v>73.957948803499875</v>
      </c>
      <c r="R28" s="111">
        <v>73.314433894459142</v>
      </c>
      <c r="S28" s="111">
        <v>74.601463712540607</v>
      </c>
      <c r="T28" s="111">
        <v>74.151339125411837</v>
      </c>
      <c r="U28" s="111">
        <v>73.515196785528715</v>
      </c>
      <c r="V28" s="111">
        <v>74.78748146529496</v>
      </c>
      <c r="W28" s="111">
        <v>75.235996715211101</v>
      </c>
      <c r="X28" s="111">
        <v>74.610027775458477</v>
      </c>
      <c r="Y28" s="111">
        <v>75.861965654963726</v>
      </c>
      <c r="Z28" s="111">
        <v>75.276749454113016</v>
      </c>
      <c r="AA28" s="111">
        <v>74.627659219138508</v>
      </c>
      <c r="AB28" s="111">
        <v>75.925839689087525</v>
      </c>
      <c r="AC28" s="111">
        <v>76.028926277816225</v>
      </c>
      <c r="AD28" s="111">
        <v>75.383758389987079</v>
      </c>
      <c r="AE28" s="111">
        <v>76.674094165645371</v>
      </c>
      <c r="AF28" s="111">
        <v>75.940078961568304</v>
      </c>
      <c r="AG28" s="111">
        <v>75.305029796911782</v>
      </c>
      <c r="AH28" s="111">
        <v>76.575128126224826</v>
      </c>
      <c r="AI28" s="103"/>
      <c r="AJ28" s="103"/>
      <c r="AK28" s="103"/>
    </row>
    <row r="29" spans="1:37" s="112" customFormat="1" ht="15">
      <c r="A29" s="110" t="s">
        <v>250</v>
      </c>
      <c r="B29" s="111">
        <v>71.943122471122905</v>
      </c>
      <c r="C29" s="111">
        <v>71.541165599337575</v>
      </c>
      <c r="D29" s="111">
        <v>72.345079342908235</v>
      </c>
      <c r="E29" s="111">
        <v>72.410238971536941</v>
      </c>
      <c r="F29" s="111">
        <v>72.014022353788889</v>
      </c>
      <c r="G29" s="111">
        <v>72.806455589284994</v>
      </c>
      <c r="H29" s="111">
        <v>72.775254674455937</v>
      </c>
      <c r="I29" s="111">
        <v>72.383856811754725</v>
      </c>
      <c r="J29" s="111">
        <v>73.166652537157148</v>
      </c>
      <c r="K29" s="111">
        <v>73.066474514853468</v>
      </c>
      <c r="L29" s="111">
        <v>72.673653245653895</v>
      </c>
      <c r="M29" s="111">
        <v>73.45929578405304</v>
      </c>
      <c r="N29" s="111">
        <v>72.835339912301365</v>
      </c>
      <c r="O29" s="111">
        <v>72.441618062253198</v>
      </c>
      <c r="P29" s="111">
        <v>73.229061762349531</v>
      </c>
      <c r="Q29" s="111">
        <v>73.245266132848755</v>
      </c>
      <c r="R29" s="111">
        <v>72.856793643316564</v>
      </c>
      <c r="S29" s="111">
        <v>73.633738622380946</v>
      </c>
      <c r="T29" s="111">
        <v>73.929593328188886</v>
      </c>
      <c r="U29" s="111">
        <v>73.549593508991165</v>
      </c>
      <c r="V29" s="111">
        <v>74.309593147386607</v>
      </c>
      <c r="W29" s="111">
        <v>74.49464158408712</v>
      </c>
      <c r="X29" s="111">
        <v>74.11737469647602</v>
      </c>
      <c r="Y29" s="111">
        <v>74.87190847169822</v>
      </c>
      <c r="Z29" s="111">
        <v>74.750437200761738</v>
      </c>
      <c r="AA29" s="111">
        <v>74.368940984353387</v>
      </c>
      <c r="AB29" s="111">
        <v>75.131933417170089</v>
      </c>
      <c r="AC29" s="111">
        <v>74.926502654210054</v>
      </c>
      <c r="AD29" s="111">
        <v>74.543319796457851</v>
      </c>
      <c r="AE29" s="111">
        <v>75.309685511962257</v>
      </c>
      <c r="AF29" s="111">
        <v>75.088398005484052</v>
      </c>
      <c r="AG29" s="111">
        <v>74.706732768803278</v>
      </c>
      <c r="AH29" s="111">
        <v>75.470063242164827</v>
      </c>
      <c r="AI29" s="103"/>
      <c r="AJ29" s="103"/>
      <c r="AK29" s="103"/>
    </row>
    <row r="30" spans="1:37" s="112" customFormat="1" ht="15">
      <c r="A30" s="110" t="s">
        <v>251</v>
      </c>
      <c r="B30" s="111">
        <v>75.929772927614692</v>
      </c>
      <c r="C30" s="111">
        <v>74.434198264292959</v>
      </c>
      <c r="D30" s="111">
        <v>77.425347590936425</v>
      </c>
      <c r="E30" s="111">
        <v>76.568166884117019</v>
      </c>
      <c r="F30" s="111">
        <v>75.098798377236278</v>
      </c>
      <c r="G30" s="111">
        <v>78.03753539099776</v>
      </c>
      <c r="H30" s="111">
        <v>76.413600358703903</v>
      </c>
      <c r="I30" s="111">
        <v>74.986927707683449</v>
      </c>
      <c r="J30" s="111">
        <v>77.840273009724356</v>
      </c>
      <c r="K30" s="111">
        <v>76.287073753405238</v>
      </c>
      <c r="L30" s="111">
        <v>74.856093154246608</v>
      </c>
      <c r="M30" s="111">
        <v>77.718054352563868</v>
      </c>
      <c r="N30" s="111">
        <v>75.26072289008134</v>
      </c>
      <c r="O30" s="111">
        <v>73.730848867689801</v>
      </c>
      <c r="P30" s="111">
        <v>76.790596912472878</v>
      </c>
      <c r="Q30" s="111">
        <v>74.953023940117532</v>
      </c>
      <c r="R30" s="111">
        <v>73.330401766939005</v>
      </c>
      <c r="S30" s="111">
        <v>76.57564611329606</v>
      </c>
      <c r="T30" s="111">
        <v>76.167410940460755</v>
      </c>
      <c r="U30" s="111">
        <v>74.558979705177507</v>
      </c>
      <c r="V30" s="111">
        <v>77.775842175744003</v>
      </c>
      <c r="W30" s="111">
        <v>78.040802194195848</v>
      </c>
      <c r="X30" s="111">
        <v>76.405205325684946</v>
      </c>
      <c r="Y30" s="111">
        <v>79.67639906270675</v>
      </c>
      <c r="Z30" s="111">
        <v>79.650713056081898</v>
      </c>
      <c r="AA30" s="111">
        <v>78.091366148839072</v>
      </c>
      <c r="AB30" s="111">
        <v>81.210059963324724</v>
      </c>
      <c r="AC30" s="111">
        <v>79.70521905688301</v>
      </c>
      <c r="AD30" s="111">
        <v>78.1134496797427</v>
      </c>
      <c r="AE30" s="111">
        <v>81.296988434023319</v>
      </c>
      <c r="AF30" s="111">
        <v>78.762685603605945</v>
      </c>
      <c r="AG30" s="111">
        <v>77.187131729429012</v>
      </c>
      <c r="AH30" s="111">
        <v>80.338239477782878</v>
      </c>
      <c r="AI30" s="103"/>
      <c r="AJ30" s="103"/>
      <c r="AK30" s="103"/>
    </row>
    <row r="31" spans="1:37" s="112" customFormat="1" ht="15">
      <c r="A31" s="110" t="s">
        <v>269</v>
      </c>
      <c r="B31" s="111">
        <v>76.029234081762922</v>
      </c>
      <c r="C31" s="111">
        <v>75.406694526946112</v>
      </c>
      <c r="D31" s="111">
        <v>76.651773636579733</v>
      </c>
      <c r="E31" s="111">
        <v>76.181389783249614</v>
      </c>
      <c r="F31" s="111">
        <v>75.572008443448539</v>
      </c>
      <c r="G31" s="111">
        <v>76.790771123050689</v>
      </c>
      <c r="H31" s="111">
        <v>76.341390444746821</v>
      </c>
      <c r="I31" s="111">
        <v>75.727664315443945</v>
      </c>
      <c r="J31" s="111">
        <v>76.955116574049697</v>
      </c>
      <c r="K31" s="111">
        <v>76.400441824247096</v>
      </c>
      <c r="L31" s="111">
        <v>75.796800834886682</v>
      </c>
      <c r="M31" s="111">
        <v>77.004082813607511</v>
      </c>
      <c r="N31" s="111">
        <v>76.755122741086794</v>
      </c>
      <c r="O31" s="111">
        <v>76.153387356213088</v>
      </c>
      <c r="P31" s="111">
        <v>77.3568581259605</v>
      </c>
      <c r="Q31" s="111">
        <v>77.411991365825912</v>
      </c>
      <c r="R31" s="111">
        <v>76.842234132469827</v>
      </c>
      <c r="S31" s="111">
        <v>77.981748599181998</v>
      </c>
      <c r="T31" s="111">
        <v>78.071369334414371</v>
      </c>
      <c r="U31" s="111">
        <v>77.499807759693539</v>
      </c>
      <c r="V31" s="111">
        <v>78.642930909135202</v>
      </c>
      <c r="W31" s="111">
        <v>78.961789679893371</v>
      </c>
      <c r="X31" s="111">
        <v>78.406747799047892</v>
      </c>
      <c r="Y31" s="111">
        <v>79.516831560738851</v>
      </c>
      <c r="Z31" s="111">
        <v>79.293848521849966</v>
      </c>
      <c r="AA31" s="111">
        <v>78.742453891286289</v>
      </c>
      <c r="AB31" s="111">
        <v>79.845243152413644</v>
      </c>
      <c r="AC31" s="111">
        <v>79.495336983385641</v>
      </c>
      <c r="AD31" s="111">
        <v>78.971555825847929</v>
      </c>
      <c r="AE31" s="111">
        <v>80.019118140923354</v>
      </c>
      <c r="AF31" s="111">
        <v>79.273277645087234</v>
      </c>
      <c r="AG31" s="111">
        <v>78.748378596396094</v>
      </c>
      <c r="AH31" s="111">
        <v>79.798176693778373</v>
      </c>
      <c r="AI31" s="103"/>
      <c r="AJ31" s="103"/>
      <c r="AK31" s="103"/>
    </row>
    <row r="32" spans="1:37" s="112" customFormat="1" ht="15">
      <c r="A32" s="110" t="s">
        <v>252</v>
      </c>
      <c r="B32" s="111">
        <v>71.901460163803478</v>
      </c>
      <c r="C32" s="111">
        <v>71.341438066162056</v>
      </c>
      <c r="D32" s="111">
        <v>72.4614822614449</v>
      </c>
      <c r="E32" s="111">
        <v>71.848218254350371</v>
      </c>
      <c r="F32" s="111">
        <v>71.276127969569657</v>
      </c>
      <c r="G32" s="111">
        <v>72.420308539131085</v>
      </c>
      <c r="H32" s="111">
        <v>72.641269835499543</v>
      </c>
      <c r="I32" s="111">
        <v>72.10525887444058</v>
      </c>
      <c r="J32" s="111">
        <v>73.177280796558506</v>
      </c>
      <c r="K32" s="111">
        <v>73.434367840207386</v>
      </c>
      <c r="L32" s="111">
        <v>72.921366051057419</v>
      </c>
      <c r="M32" s="111">
        <v>73.947369629357354</v>
      </c>
      <c r="N32" s="111">
        <v>73.747754432783893</v>
      </c>
      <c r="O32" s="111">
        <v>73.229226601090957</v>
      </c>
      <c r="P32" s="111">
        <v>74.266282264476828</v>
      </c>
      <c r="Q32" s="111">
        <v>73.74885825864132</v>
      </c>
      <c r="R32" s="111">
        <v>73.198199668236384</v>
      </c>
      <c r="S32" s="111">
        <v>74.299516849046256</v>
      </c>
      <c r="T32" s="111">
        <v>73.834273398206719</v>
      </c>
      <c r="U32" s="111">
        <v>73.265153067210889</v>
      </c>
      <c r="V32" s="111">
        <v>74.403393729202548</v>
      </c>
      <c r="W32" s="111">
        <v>74.002824607074359</v>
      </c>
      <c r="X32" s="111">
        <v>73.435730480797417</v>
      </c>
      <c r="Y32" s="111">
        <v>74.569918733351301</v>
      </c>
      <c r="Z32" s="111">
        <v>74.766173315927873</v>
      </c>
      <c r="AA32" s="111">
        <v>74.223594062270806</v>
      </c>
      <c r="AB32" s="111">
        <v>75.308752569584939</v>
      </c>
      <c r="AC32" s="111">
        <v>75.2561099405806</v>
      </c>
      <c r="AD32" s="111">
        <v>74.719784975942659</v>
      </c>
      <c r="AE32" s="111">
        <v>75.792434905218542</v>
      </c>
      <c r="AF32" s="111">
        <v>75.723143871380984</v>
      </c>
      <c r="AG32" s="111">
        <v>75.191502005371916</v>
      </c>
      <c r="AH32" s="111">
        <v>76.254785737390051</v>
      </c>
      <c r="AI32" s="103"/>
      <c r="AJ32" s="103"/>
      <c r="AK32" s="103"/>
    </row>
    <row r="33" spans="1:37" s="112" customFormat="1" ht="15">
      <c r="A33" s="110" t="s">
        <v>270</v>
      </c>
      <c r="B33" s="111">
        <v>75.44601642156141</v>
      </c>
      <c r="C33" s="111">
        <v>74.758115777253636</v>
      </c>
      <c r="D33" s="111">
        <v>76.133917065869184</v>
      </c>
      <c r="E33" s="111">
        <v>75.292874607923252</v>
      </c>
      <c r="F33" s="111">
        <v>74.568367687577165</v>
      </c>
      <c r="G33" s="111">
        <v>76.01738152826934</v>
      </c>
      <c r="H33" s="111">
        <v>75.890946524306543</v>
      </c>
      <c r="I33" s="111">
        <v>75.17315051451726</v>
      </c>
      <c r="J33" s="111">
        <v>76.608742534095825</v>
      </c>
      <c r="K33" s="111">
        <v>76.591553022020662</v>
      </c>
      <c r="L33" s="111">
        <v>75.893990221988403</v>
      </c>
      <c r="M33" s="111">
        <v>77.289115822052921</v>
      </c>
      <c r="N33" s="111">
        <v>76.742078642652871</v>
      </c>
      <c r="O33" s="111">
        <v>76.060367744080281</v>
      </c>
      <c r="P33" s="111">
        <v>77.42378954122546</v>
      </c>
      <c r="Q33" s="111">
        <v>77.321634937468374</v>
      </c>
      <c r="R33" s="111">
        <v>76.659680411209251</v>
      </c>
      <c r="S33" s="111">
        <v>77.983589463727498</v>
      </c>
      <c r="T33" s="111">
        <v>77.380041690929389</v>
      </c>
      <c r="U33" s="111">
        <v>76.702143608270262</v>
      </c>
      <c r="V33" s="111">
        <v>78.057939773588515</v>
      </c>
      <c r="W33" s="111">
        <v>77.775842214539821</v>
      </c>
      <c r="X33" s="111">
        <v>77.099682321811542</v>
      </c>
      <c r="Y33" s="111">
        <v>78.4520021072681</v>
      </c>
      <c r="Z33" s="111">
        <v>78.115189030173539</v>
      </c>
      <c r="AA33" s="111">
        <v>77.442580960972435</v>
      </c>
      <c r="AB33" s="111">
        <v>78.787797099374643</v>
      </c>
      <c r="AC33" s="111">
        <v>78.72401046602333</v>
      </c>
      <c r="AD33" s="111">
        <v>78.068882966312529</v>
      </c>
      <c r="AE33" s="111">
        <v>79.379137965734131</v>
      </c>
      <c r="AF33" s="111">
        <v>79.294419990379907</v>
      </c>
      <c r="AG33" s="111">
        <v>78.667037352348359</v>
      </c>
      <c r="AH33" s="111">
        <v>79.921802628411456</v>
      </c>
      <c r="AI33" s="103"/>
      <c r="AJ33" s="103"/>
      <c r="AK33" s="103"/>
    </row>
    <row r="34" spans="1:37" s="112" customFormat="1" ht="15">
      <c r="A34" s="110" t="s">
        <v>253</v>
      </c>
      <c r="B34" s="111">
        <v>73.539982553609818</v>
      </c>
      <c r="C34" s="111">
        <v>71.871857758987957</v>
      </c>
      <c r="D34" s="111">
        <v>75.208107348231678</v>
      </c>
      <c r="E34" s="111">
        <v>74.107973582146002</v>
      </c>
      <c r="F34" s="111">
        <v>72.419855934936052</v>
      </c>
      <c r="G34" s="111">
        <v>75.796091229355952</v>
      </c>
      <c r="H34" s="111">
        <v>75.243834483148248</v>
      </c>
      <c r="I34" s="111">
        <v>73.550604916555216</v>
      </c>
      <c r="J34" s="111">
        <v>76.937064049741281</v>
      </c>
      <c r="K34" s="111">
        <v>76.44027977913855</v>
      </c>
      <c r="L34" s="111">
        <v>74.740732393118847</v>
      </c>
      <c r="M34" s="111">
        <v>78.139827165158252</v>
      </c>
      <c r="N34" s="111">
        <v>75.939087520717251</v>
      </c>
      <c r="O34" s="111">
        <v>74.15285570093981</v>
      </c>
      <c r="P34" s="111">
        <v>77.725319340494693</v>
      </c>
      <c r="Q34" s="111">
        <v>74.876075856662268</v>
      </c>
      <c r="R34" s="111">
        <v>73.048502953880416</v>
      </c>
      <c r="S34" s="111">
        <v>76.703648759444121</v>
      </c>
      <c r="T34" s="111">
        <v>76.010729718138194</v>
      </c>
      <c r="U34" s="111">
        <v>74.357463262747729</v>
      </c>
      <c r="V34" s="111">
        <v>77.663996173528659</v>
      </c>
      <c r="W34" s="111">
        <v>77.039731050806182</v>
      </c>
      <c r="X34" s="111">
        <v>75.597380258734745</v>
      </c>
      <c r="Y34" s="111">
        <v>78.482081842877619</v>
      </c>
      <c r="Z34" s="111">
        <v>78.011612594514872</v>
      </c>
      <c r="AA34" s="111">
        <v>76.668770073602388</v>
      </c>
      <c r="AB34" s="111">
        <v>79.354455115427356</v>
      </c>
      <c r="AC34" s="111">
        <v>77.432819242407405</v>
      </c>
      <c r="AD34" s="111">
        <v>76.020720415680685</v>
      </c>
      <c r="AE34" s="111">
        <v>78.844918069134124</v>
      </c>
      <c r="AF34" s="111">
        <v>77.850744531288839</v>
      </c>
      <c r="AG34" s="111">
        <v>76.401493615297881</v>
      </c>
      <c r="AH34" s="111">
        <v>79.299995447279798</v>
      </c>
      <c r="AI34" s="103"/>
      <c r="AJ34" s="103"/>
      <c r="AK34" s="103"/>
    </row>
    <row r="35" spans="1:37" s="112" customFormat="1" ht="15">
      <c r="A35" s="110" t="s">
        <v>254</v>
      </c>
      <c r="B35" s="111">
        <v>74.019657773281352</v>
      </c>
      <c r="C35" s="111">
        <v>73.324068996866686</v>
      </c>
      <c r="D35" s="111">
        <v>74.715246549696019</v>
      </c>
      <c r="E35" s="111">
        <v>74.408919962738821</v>
      </c>
      <c r="F35" s="111">
        <v>73.715524785542272</v>
      </c>
      <c r="G35" s="111">
        <v>75.102315139935371</v>
      </c>
      <c r="H35" s="111">
        <v>74.986879615466762</v>
      </c>
      <c r="I35" s="111">
        <v>74.281878788875403</v>
      </c>
      <c r="J35" s="111">
        <v>75.691880442058121</v>
      </c>
      <c r="K35" s="111">
        <v>75.74371097152688</v>
      </c>
      <c r="L35" s="111">
        <v>75.051312731892565</v>
      </c>
      <c r="M35" s="111">
        <v>76.436109211161195</v>
      </c>
      <c r="N35" s="111">
        <v>75.671092741981653</v>
      </c>
      <c r="O35" s="111">
        <v>74.958662329245371</v>
      </c>
      <c r="P35" s="111">
        <v>76.383523154717935</v>
      </c>
      <c r="Q35" s="111">
        <v>75.538166893918145</v>
      </c>
      <c r="R35" s="111">
        <v>74.808777311785903</v>
      </c>
      <c r="S35" s="111">
        <v>76.267556476050387</v>
      </c>
      <c r="T35" s="111">
        <v>75.864147814913522</v>
      </c>
      <c r="U35" s="111">
        <v>75.138931135643574</v>
      </c>
      <c r="V35" s="111">
        <v>76.589364494183471</v>
      </c>
      <c r="W35" s="111">
        <v>76.378441840485706</v>
      </c>
      <c r="X35" s="111">
        <v>75.707041804011808</v>
      </c>
      <c r="Y35" s="111">
        <v>77.049841876959604</v>
      </c>
      <c r="Z35" s="111">
        <v>77.14966250237282</v>
      </c>
      <c r="AA35" s="111">
        <v>76.515918589169544</v>
      </c>
      <c r="AB35" s="111">
        <v>77.783406415576096</v>
      </c>
      <c r="AC35" s="111">
        <v>77.341199542264349</v>
      </c>
      <c r="AD35" s="111">
        <v>76.696049561857976</v>
      </c>
      <c r="AE35" s="111">
        <v>77.986349522670722</v>
      </c>
      <c r="AF35" s="111">
        <v>77.734153886633308</v>
      </c>
      <c r="AG35" s="111">
        <v>77.073125211326158</v>
      </c>
      <c r="AH35" s="111">
        <v>78.395182561940459</v>
      </c>
      <c r="AI35" s="103"/>
      <c r="AJ35" s="103"/>
      <c r="AK35" s="103"/>
    </row>
    <row r="36" spans="1:37" s="112" customFormat="1" ht="15">
      <c r="A36" s="110" t="s">
        <v>255</v>
      </c>
      <c r="B36" s="111">
        <v>73.997784711869841</v>
      </c>
      <c r="C36" s="111">
        <v>73.609063914069083</v>
      </c>
      <c r="D36" s="111">
        <v>74.386505509670599</v>
      </c>
      <c r="E36" s="111">
        <v>73.870904561238561</v>
      </c>
      <c r="F36" s="111">
        <v>73.486448745712266</v>
      </c>
      <c r="G36" s="111">
        <v>74.255360376764855</v>
      </c>
      <c r="H36" s="111">
        <v>74.238955999708125</v>
      </c>
      <c r="I36" s="111">
        <v>73.857333655826906</v>
      </c>
      <c r="J36" s="111">
        <v>74.620578343589344</v>
      </c>
      <c r="K36" s="111">
        <v>74.389564724772399</v>
      </c>
      <c r="L36" s="111">
        <v>73.997425215775124</v>
      </c>
      <c r="M36" s="111">
        <v>74.781704233769673</v>
      </c>
      <c r="N36" s="111">
        <v>74.353014721067467</v>
      </c>
      <c r="O36" s="111">
        <v>73.951148319471429</v>
      </c>
      <c r="P36" s="111">
        <v>74.754881122663505</v>
      </c>
      <c r="Q36" s="111">
        <v>74.471279983217684</v>
      </c>
      <c r="R36" s="111">
        <v>74.077433251818306</v>
      </c>
      <c r="S36" s="111">
        <v>74.865126714617062</v>
      </c>
      <c r="T36" s="111">
        <v>74.873123651682803</v>
      </c>
      <c r="U36" s="111">
        <v>74.482076826829868</v>
      </c>
      <c r="V36" s="111">
        <v>75.264170476535739</v>
      </c>
      <c r="W36" s="111">
        <v>75.740943758788688</v>
      </c>
      <c r="X36" s="111">
        <v>75.356870013781574</v>
      </c>
      <c r="Y36" s="111">
        <v>76.125017503795803</v>
      </c>
      <c r="Z36" s="111">
        <v>76.314022715267114</v>
      </c>
      <c r="AA36" s="111">
        <v>75.924872835928085</v>
      </c>
      <c r="AB36" s="111">
        <v>76.703172594606144</v>
      </c>
      <c r="AC36" s="111">
        <v>76.369133775739982</v>
      </c>
      <c r="AD36" s="111">
        <v>75.986686457387876</v>
      </c>
      <c r="AE36" s="111">
        <v>76.751581094092089</v>
      </c>
      <c r="AF36" s="111">
        <v>76.506329033861363</v>
      </c>
      <c r="AG36" s="111">
        <v>76.12531326596303</v>
      </c>
      <c r="AH36" s="111">
        <v>76.887344801759696</v>
      </c>
      <c r="AI36" s="103"/>
      <c r="AJ36" s="103"/>
      <c r="AK36" s="103"/>
    </row>
    <row r="37" spans="1:37" s="112" customFormat="1" ht="15">
      <c r="A37" s="110" t="s">
        <v>256</v>
      </c>
      <c r="B37" s="111">
        <v>75.48984309089704</v>
      </c>
      <c r="C37" s="111">
        <v>74.753699728539772</v>
      </c>
      <c r="D37" s="111">
        <v>76.225986453254308</v>
      </c>
      <c r="E37" s="111">
        <v>75.713090778847999</v>
      </c>
      <c r="F37" s="111">
        <v>74.994288141992158</v>
      </c>
      <c r="G37" s="111">
        <v>76.43189341570384</v>
      </c>
      <c r="H37" s="111">
        <v>76.391943927773141</v>
      </c>
      <c r="I37" s="111">
        <v>75.693364269999137</v>
      </c>
      <c r="J37" s="111">
        <v>77.090523585547146</v>
      </c>
      <c r="K37" s="111">
        <v>76.73166515466481</v>
      </c>
      <c r="L37" s="111">
        <v>76.04025446555417</v>
      </c>
      <c r="M37" s="111">
        <v>77.42307584377545</v>
      </c>
      <c r="N37" s="111">
        <v>76.926390277273214</v>
      </c>
      <c r="O37" s="111">
        <v>76.224572954480578</v>
      </c>
      <c r="P37" s="111">
        <v>77.628207600065849</v>
      </c>
      <c r="Q37" s="111">
        <v>77.156659272590872</v>
      </c>
      <c r="R37" s="111">
        <v>76.42114981494521</v>
      </c>
      <c r="S37" s="111">
        <v>77.892168730236534</v>
      </c>
      <c r="T37" s="111">
        <v>77.43377800104517</v>
      </c>
      <c r="U37" s="111">
        <v>76.670101760244435</v>
      </c>
      <c r="V37" s="111">
        <v>78.197454241845904</v>
      </c>
      <c r="W37" s="111">
        <v>77.928501436258301</v>
      </c>
      <c r="X37" s="111">
        <v>77.17674198906775</v>
      </c>
      <c r="Y37" s="111">
        <v>78.680260883448852</v>
      </c>
      <c r="Z37" s="111">
        <v>78.364488535521787</v>
      </c>
      <c r="AA37" s="111">
        <v>77.604905285005742</v>
      </c>
      <c r="AB37" s="111">
        <v>79.124071786037831</v>
      </c>
      <c r="AC37" s="111">
        <v>78.388210637654382</v>
      </c>
      <c r="AD37" s="111">
        <v>77.653721945828707</v>
      </c>
      <c r="AE37" s="111">
        <v>79.122699329480056</v>
      </c>
      <c r="AF37" s="111">
        <v>78.532279151353066</v>
      </c>
      <c r="AG37" s="111">
        <v>77.798367114365476</v>
      </c>
      <c r="AH37" s="111">
        <v>79.266191188340656</v>
      </c>
      <c r="AI37" s="103"/>
      <c r="AJ37" s="103"/>
      <c r="AK37" s="103"/>
    </row>
    <row r="38" spans="1:37" s="112" customFormat="1" ht="15">
      <c r="A38" s="110" t="s">
        <v>271</v>
      </c>
      <c r="B38" s="111">
        <v>70.790949007980359</v>
      </c>
      <c r="C38" s="111">
        <v>69.99542030705814</v>
      </c>
      <c r="D38" s="111">
        <v>71.586477708902578</v>
      </c>
      <c r="E38" s="111">
        <v>70.761551014107098</v>
      </c>
      <c r="F38" s="111">
        <v>69.958502618323408</v>
      </c>
      <c r="G38" s="111">
        <v>71.564599409890789</v>
      </c>
      <c r="H38" s="111">
        <v>70.981538081110699</v>
      </c>
      <c r="I38" s="111">
        <v>70.160029581544521</v>
      </c>
      <c r="J38" s="111">
        <v>71.803046580676877</v>
      </c>
      <c r="K38" s="111">
        <v>71.796208612195471</v>
      </c>
      <c r="L38" s="111">
        <v>70.978736955939652</v>
      </c>
      <c r="M38" s="111">
        <v>72.61368026845129</v>
      </c>
      <c r="N38" s="111">
        <v>71.972428915036417</v>
      </c>
      <c r="O38" s="111">
        <v>71.177338408377736</v>
      </c>
      <c r="P38" s="111">
        <v>72.767519421695098</v>
      </c>
      <c r="Q38" s="111">
        <v>72.142358780247719</v>
      </c>
      <c r="R38" s="111">
        <v>71.381941312755586</v>
      </c>
      <c r="S38" s="111">
        <v>72.902776247739851</v>
      </c>
      <c r="T38" s="111">
        <v>72.591188453723149</v>
      </c>
      <c r="U38" s="111">
        <v>71.839645540925957</v>
      </c>
      <c r="V38" s="111">
        <v>73.34273136652034</v>
      </c>
      <c r="W38" s="111">
        <v>73.746217132539201</v>
      </c>
      <c r="X38" s="111">
        <v>73.002560324811796</v>
      </c>
      <c r="Y38" s="111">
        <v>74.489873940266605</v>
      </c>
      <c r="Z38" s="111">
        <v>74.280370429529526</v>
      </c>
      <c r="AA38" s="111">
        <v>73.542654088874329</v>
      </c>
      <c r="AB38" s="111">
        <v>75.018086770184723</v>
      </c>
      <c r="AC38" s="111">
        <v>74.145931948596385</v>
      </c>
      <c r="AD38" s="111">
        <v>73.3984154138207</v>
      </c>
      <c r="AE38" s="111">
        <v>74.893448483372069</v>
      </c>
      <c r="AF38" s="111">
        <v>74.165547193893957</v>
      </c>
      <c r="AG38" s="111">
        <v>73.430901067560455</v>
      </c>
      <c r="AH38" s="111">
        <v>74.900193320227459</v>
      </c>
      <c r="AI38" s="103"/>
      <c r="AJ38" s="103"/>
      <c r="AK38" s="103"/>
    </row>
    <row r="39" spans="1:37" s="112" customFormat="1" ht="15">
      <c r="A39" s="110" t="s">
        <v>272</v>
      </c>
      <c r="B39" s="111">
        <v>73.495453607127885</v>
      </c>
      <c r="C39" s="111">
        <v>72.96716635923454</v>
      </c>
      <c r="D39" s="111">
        <v>74.023740855021231</v>
      </c>
      <c r="E39" s="111">
        <v>74.277518139906107</v>
      </c>
      <c r="F39" s="111">
        <v>73.75573000255946</v>
      </c>
      <c r="G39" s="111">
        <v>74.799306277252754</v>
      </c>
      <c r="H39" s="111">
        <v>74.256995664541051</v>
      </c>
      <c r="I39" s="111">
        <v>73.721329244300534</v>
      </c>
      <c r="J39" s="111">
        <v>74.792662084781568</v>
      </c>
      <c r="K39" s="111">
        <v>75.133962767222897</v>
      </c>
      <c r="L39" s="111">
        <v>74.592798789651738</v>
      </c>
      <c r="M39" s="111">
        <v>75.675126744794056</v>
      </c>
      <c r="N39" s="111">
        <v>75.370912974594958</v>
      </c>
      <c r="O39" s="111">
        <v>74.815361620240097</v>
      </c>
      <c r="P39" s="111">
        <v>75.92646432894982</v>
      </c>
      <c r="Q39" s="111">
        <v>75.92470941503187</v>
      </c>
      <c r="R39" s="111">
        <v>75.376083642561696</v>
      </c>
      <c r="S39" s="111">
        <v>76.473335187502045</v>
      </c>
      <c r="T39" s="111">
        <v>75.962125301998839</v>
      </c>
      <c r="U39" s="111">
        <v>75.427989754540931</v>
      </c>
      <c r="V39" s="111">
        <v>76.496260849456746</v>
      </c>
      <c r="W39" s="111">
        <v>76.221237506828984</v>
      </c>
      <c r="X39" s="111">
        <v>75.711498795710483</v>
      </c>
      <c r="Y39" s="111">
        <v>76.730976217947486</v>
      </c>
      <c r="Z39" s="111">
        <v>76.805361485915171</v>
      </c>
      <c r="AA39" s="111">
        <v>76.299235614175203</v>
      </c>
      <c r="AB39" s="111">
        <v>77.311487357655139</v>
      </c>
      <c r="AC39" s="111">
        <v>77.097320183479752</v>
      </c>
      <c r="AD39" s="111">
        <v>76.582465460754051</v>
      </c>
      <c r="AE39" s="111">
        <v>77.612174906205453</v>
      </c>
      <c r="AF39" s="111">
        <v>77.546513485054604</v>
      </c>
      <c r="AG39" s="111">
        <v>77.034220343572329</v>
      </c>
      <c r="AH39" s="111">
        <v>78.058806626536878</v>
      </c>
      <c r="AI39" s="103"/>
      <c r="AJ39" s="103"/>
      <c r="AK39" s="103"/>
    </row>
    <row r="40" spans="1:37" s="112" customFormat="1" ht="15">
      <c r="A40" s="113" t="s">
        <v>257</v>
      </c>
      <c r="B40" s="107">
        <v>71.73837583078155</v>
      </c>
      <c r="C40" s="107">
        <v>70.328512324991905</v>
      </c>
      <c r="D40" s="107">
        <v>73.148239336571194</v>
      </c>
      <c r="E40" s="107">
        <v>72.381411996584873</v>
      </c>
      <c r="F40" s="107">
        <v>71.08475709128237</v>
      </c>
      <c r="G40" s="107">
        <v>73.678066901887377</v>
      </c>
      <c r="H40" s="107">
        <v>72.306432199249002</v>
      </c>
      <c r="I40" s="107">
        <v>70.91797280476068</v>
      </c>
      <c r="J40" s="107">
        <v>73.694891593737324</v>
      </c>
      <c r="K40" s="107">
        <v>73.245532308004996</v>
      </c>
      <c r="L40" s="107">
        <v>71.776240247517933</v>
      </c>
      <c r="M40" s="107">
        <v>74.71482436849206</v>
      </c>
      <c r="N40" s="107">
        <v>73.240032595516169</v>
      </c>
      <c r="O40" s="107">
        <v>71.691326287680027</v>
      </c>
      <c r="P40" s="107">
        <v>74.788738903352311</v>
      </c>
      <c r="Q40" s="107">
        <v>73.86830763748786</v>
      </c>
      <c r="R40" s="107">
        <v>72.374240967458036</v>
      </c>
      <c r="S40" s="107">
        <v>75.362374307517683</v>
      </c>
      <c r="T40" s="107">
        <v>73.929017630294197</v>
      </c>
      <c r="U40" s="107">
        <v>72.533286683966637</v>
      </c>
      <c r="V40" s="107">
        <v>75.324748576621758</v>
      </c>
      <c r="W40" s="107">
        <v>74.522367447667463</v>
      </c>
      <c r="X40" s="107">
        <v>73.190808226101836</v>
      </c>
      <c r="Y40" s="107">
        <v>75.85392666923309</v>
      </c>
      <c r="Z40" s="107">
        <v>75.667453871797861</v>
      </c>
      <c r="AA40" s="107">
        <v>74.408355038599225</v>
      </c>
      <c r="AB40" s="107">
        <v>76.926552704996496</v>
      </c>
      <c r="AC40" s="107">
        <v>76.365136098782259</v>
      </c>
      <c r="AD40" s="107">
        <v>75.190089835056639</v>
      </c>
      <c r="AE40" s="107">
        <v>77.540182362507878</v>
      </c>
      <c r="AF40" s="107">
        <v>77.171999143084975</v>
      </c>
      <c r="AG40" s="107">
        <v>76.014014589992513</v>
      </c>
      <c r="AH40" s="107">
        <v>78.329983696177436</v>
      </c>
      <c r="AI40" s="103"/>
      <c r="AJ40" s="103"/>
      <c r="AK40" s="103"/>
    </row>
    <row r="41" spans="1:37">
      <c r="A41" s="104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</row>
    <row r="42" spans="1:37">
      <c r="A42" s="104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  <row r="43" spans="1:37">
      <c r="A43" s="198" t="s">
        <v>206</v>
      </c>
      <c r="B43" s="195" t="s">
        <v>18</v>
      </c>
      <c r="C43" s="195"/>
      <c r="D43" s="195"/>
      <c r="E43" s="195" t="s">
        <v>19</v>
      </c>
      <c r="F43" s="195"/>
      <c r="G43" s="195"/>
      <c r="H43" s="195" t="s">
        <v>20</v>
      </c>
      <c r="I43" s="195"/>
      <c r="J43" s="195"/>
      <c r="K43" s="195" t="s">
        <v>21</v>
      </c>
      <c r="L43" s="195"/>
      <c r="M43" s="195"/>
      <c r="N43" s="195" t="s">
        <v>22</v>
      </c>
      <c r="O43" s="195"/>
      <c r="P43" s="195"/>
      <c r="Q43" s="195" t="s">
        <v>23</v>
      </c>
      <c r="R43" s="195"/>
      <c r="S43" s="195"/>
      <c r="T43" s="195" t="s">
        <v>24</v>
      </c>
      <c r="U43" s="195"/>
      <c r="V43" s="195"/>
      <c r="W43" s="195" t="s">
        <v>140</v>
      </c>
      <c r="X43" s="195"/>
      <c r="Y43" s="195"/>
      <c r="Z43" s="195" t="s">
        <v>167</v>
      </c>
      <c r="AA43" s="195"/>
      <c r="AB43" s="195"/>
      <c r="AC43" s="195" t="s">
        <v>168</v>
      </c>
      <c r="AD43" s="195"/>
      <c r="AE43" s="195"/>
      <c r="AF43" s="195" t="s">
        <v>234</v>
      </c>
      <c r="AG43" s="195"/>
      <c r="AH43" s="195"/>
    </row>
    <row r="44" spans="1:37">
      <c r="A44" s="199"/>
      <c r="B44" s="194" t="s">
        <v>172</v>
      </c>
      <c r="C44" s="194"/>
      <c r="D44" s="194"/>
      <c r="E44" s="194" t="s">
        <v>172</v>
      </c>
      <c r="F44" s="194"/>
      <c r="G44" s="194"/>
      <c r="H44" s="194" t="s">
        <v>172</v>
      </c>
      <c r="I44" s="194"/>
      <c r="J44" s="194"/>
      <c r="K44" s="194" t="s">
        <v>172</v>
      </c>
      <c r="L44" s="194"/>
      <c r="M44" s="194"/>
      <c r="N44" s="194" t="s">
        <v>172</v>
      </c>
      <c r="O44" s="194"/>
      <c r="P44" s="194"/>
      <c r="Q44" s="194" t="s">
        <v>172</v>
      </c>
      <c r="R44" s="194"/>
      <c r="S44" s="194"/>
      <c r="T44" s="194" t="s">
        <v>172</v>
      </c>
      <c r="U44" s="194"/>
      <c r="V44" s="194"/>
      <c r="W44" s="194" t="s">
        <v>172</v>
      </c>
      <c r="X44" s="194"/>
      <c r="Y44" s="194"/>
      <c r="Z44" s="194" t="s">
        <v>172</v>
      </c>
      <c r="AA44" s="194"/>
      <c r="AB44" s="194"/>
      <c r="AC44" s="194" t="s">
        <v>172</v>
      </c>
      <c r="AD44" s="194"/>
      <c r="AE44" s="194"/>
      <c r="AF44" s="194" t="s">
        <v>172</v>
      </c>
      <c r="AG44" s="194"/>
      <c r="AH44" s="194"/>
    </row>
    <row r="45" spans="1:37">
      <c r="A45" s="200"/>
      <c r="B45" s="108" t="s">
        <v>28</v>
      </c>
      <c r="C45" s="108" t="s">
        <v>207</v>
      </c>
      <c r="D45" s="108" t="s">
        <v>208</v>
      </c>
      <c r="E45" s="108" t="s">
        <v>28</v>
      </c>
      <c r="F45" s="108" t="s">
        <v>207</v>
      </c>
      <c r="G45" s="108" t="s">
        <v>208</v>
      </c>
      <c r="H45" s="108" t="s">
        <v>28</v>
      </c>
      <c r="I45" s="108" t="s">
        <v>207</v>
      </c>
      <c r="J45" s="108" t="s">
        <v>208</v>
      </c>
      <c r="K45" s="108" t="s">
        <v>28</v>
      </c>
      <c r="L45" s="108" t="s">
        <v>207</v>
      </c>
      <c r="M45" s="108" t="s">
        <v>208</v>
      </c>
      <c r="N45" s="108" t="s">
        <v>28</v>
      </c>
      <c r="O45" s="108" t="s">
        <v>207</v>
      </c>
      <c r="P45" s="108" t="s">
        <v>208</v>
      </c>
      <c r="Q45" s="108" t="s">
        <v>28</v>
      </c>
      <c r="R45" s="108" t="s">
        <v>207</v>
      </c>
      <c r="S45" s="108" t="s">
        <v>208</v>
      </c>
      <c r="T45" s="108" t="s">
        <v>28</v>
      </c>
      <c r="U45" s="108" t="s">
        <v>207</v>
      </c>
      <c r="V45" s="108" t="s">
        <v>208</v>
      </c>
      <c r="W45" s="108" t="s">
        <v>28</v>
      </c>
      <c r="X45" s="108" t="s">
        <v>207</v>
      </c>
      <c r="Y45" s="108" t="s">
        <v>208</v>
      </c>
      <c r="Z45" s="108" t="s">
        <v>28</v>
      </c>
      <c r="AA45" s="108" t="s">
        <v>207</v>
      </c>
      <c r="AB45" s="108" t="s">
        <v>208</v>
      </c>
      <c r="AC45" s="108" t="s">
        <v>28</v>
      </c>
      <c r="AD45" s="108" t="s">
        <v>207</v>
      </c>
      <c r="AE45" s="108" t="s">
        <v>208</v>
      </c>
      <c r="AF45" s="108" t="s">
        <v>28</v>
      </c>
      <c r="AG45" s="108" t="s">
        <v>207</v>
      </c>
      <c r="AH45" s="108" t="s">
        <v>208</v>
      </c>
    </row>
    <row r="46" spans="1:37">
      <c r="A46" s="109" t="s">
        <v>26</v>
      </c>
      <c r="B46" s="109">
        <v>78.841498415839794</v>
      </c>
      <c r="C46" s="109">
        <v>78.751044640932633</v>
      </c>
      <c r="D46" s="109">
        <v>78.931952190746955</v>
      </c>
      <c r="E46" s="109">
        <v>78.987733198825183</v>
      </c>
      <c r="F46" s="109">
        <v>78.898342367967402</v>
      </c>
      <c r="G46" s="109">
        <v>79.077124029682963</v>
      </c>
      <c r="H46" s="109">
        <v>79.18909812570439</v>
      </c>
      <c r="I46" s="109">
        <v>79.099743803381827</v>
      </c>
      <c r="J46" s="109">
        <v>79.278452448026954</v>
      </c>
      <c r="K46" s="109">
        <v>79.535780995547555</v>
      </c>
      <c r="L46" s="109">
        <v>79.446818405291154</v>
      </c>
      <c r="M46" s="109">
        <v>79.624743585803955</v>
      </c>
      <c r="N46" s="109">
        <v>79.716714091877094</v>
      </c>
      <c r="O46" s="109">
        <v>79.6277453704907</v>
      </c>
      <c r="P46" s="109">
        <v>79.805682813263488</v>
      </c>
      <c r="Q46" s="109">
        <v>79.892936759285931</v>
      </c>
      <c r="R46" s="109">
        <v>79.804902555863592</v>
      </c>
      <c r="S46" s="109">
        <v>79.98097096270827</v>
      </c>
      <c r="T46" s="109">
        <v>80.125312377844708</v>
      </c>
      <c r="U46" s="109">
        <v>80.037781696019323</v>
      </c>
      <c r="V46" s="109">
        <v>80.212843059670092</v>
      </c>
      <c r="W46" s="109">
        <v>80.406034349239306</v>
      </c>
      <c r="X46" s="109">
        <v>80.31915208344914</v>
      </c>
      <c r="Y46" s="109">
        <v>80.492916615029472</v>
      </c>
      <c r="Z46" s="109">
        <v>80.725187897096689</v>
      </c>
      <c r="AA46" s="109">
        <v>80.638522678000101</v>
      </c>
      <c r="AB46" s="109">
        <v>80.811853116193276</v>
      </c>
      <c r="AC46" s="109">
        <v>80.831149113552243</v>
      </c>
      <c r="AD46" s="109">
        <v>80.745660969546236</v>
      </c>
      <c r="AE46" s="109">
        <v>80.91663725755825</v>
      </c>
      <c r="AF46" s="109">
        <v>80.96573740463667</v>
      </c>
      <c r="AG46" s="109">
        <v>80.881055062113475</v>
      </c>
      <c r="AH46" s="109">
        <v>81.050419747159864</v>
      </c>
    </row>
    <row r="47" spans="1:37">
      <c r="A47" s="110" t="s">
        <v>237</v>
      </c>
      <c r="B47" s="111">
        <v>79.985349733635971</v>
      </c>
      <c r="C47" s="111">
        <v>79.546318533670487</v>
      </c>
      <c r="D47" s="111">
        <v>80.424380933601455</v>
      </c>
      <c r="E47" s="111">
        <v>79.929716277602836</v>
      </c>
      <c r="F47" s="111">
        <v>79.485463336866644</v>
      </c>
      <c r="G47" s="111">
        <v>80.373969218339028</v>
      </c>
      <c r="H47" s="111">
        <v>79.937883863542794</v>
      </c>
      <c r="I47" s="111">
        <v>79.484170062377601</v>
      </c>
      <c r="J47" s="111">
        <v>80.391597664707987</v>
      </c>
      <c r="K47" s="111">
        <v>80.134466295382069</v>
      </c>
      <c r="L47" s="111">
        <v>79.670322838090854</v>
      </c>
      <c r="M47" s="111">
        <v>80.598609752673283</v>
      </c>
      <c r="N47" s="111">
        <v>80.238716253695287</v>
      </c>
      <c r="O47" s="111">
        <v>79.783235586775376</v>
      </c>
      <c r="P47" s="111">
        <v>80.694196920615198</v>
      </c>
      <c r="Q47" s="111">
        <v>80.399221706290689</v>
      </c>
      <c r="R47" s="111">
        <v>79.963209628305322</v>
      </c>
      <c r="S47" s="111">
        <v>80.835233784276056</v>
      </c>
      <c r="T47" s="111">
        <v>80.654329141291257</v>
      </c>
      <c r="U47" s="111">
        <v>80.239142612016025</v>
      </c>
      <c r="V47" s="111">
        <v>81.069515670566489</v>
      </c>
      <c r="W47" s="111">
        <v>80.898508145255477</v>
      </c>
      <c r="X47" s="111">
        <v>80.488328685143514</v>
      </c>
      <c r="Y47" s="111">
        <v>81.308687605367439</v>
      </c>
      <c r="Z47" s="111">
        <v>81.195371349335616</v>
      </c>
      <c r="AA47" s="111">
        <v>80.769843963146073</v>
      </c>
      <c r="AB47" s="111">
        <v>81.620898735525159</v>
      </c>
      <c r="AC47" s="111">
        <v>81.187785058572288</v>
      </c>
      <c r="AD47" s="111">
        <v>80.760138852529352</v>
      </c>
      <c r="AE47" s="111">
        <v>81.615431264615225</v>
      </c>
      <c r="AF47" s="111">
        <v>81.3590729192818</v>
      </c>
      <c r="AG47" s="111">
        <v>80.931046326431471</v>
      </c>
      <c r="AH47" s="111">
        <v>81.78709951213213</v>
      </c>
    </row>
    <row r="48" spans="1:37">
      <c r="A48" s="110" t="s">
        <v>238</v>
      </c>
      <c r="B48" s="111">
        <v>80.74390799929354</v>
      </c>
      <c r="C48" s="111">
        <v>80.309921295039999</v>
      </c>
      <c r="D48" s="111">
        <v>81.177894703547082</v>
      </c>
      <c r="E48" s="111">
        <v>80.766325770738035</v>
      </c>
      <c r="F48" s="111">
        <v>80.352010962070395</v>
      </c>
      <c r="G48" s="111">
        <v>81.180640579405676</v>
      </c>
      <c r="H48" s="111">
        <v>80.960675315628635</v>
      </c>
      <c r="I48" s="111">
        <v>80.546041173262878</v>
      </c>
      <c r="J48" s="111">
        <v>81.375309457994391</v>
      </c>
      <c r="K48" s="111">
        <v>81.120244000764501</v>
      </c>
      <c r="L48" s="111">
        <v>80.716141445900718</v>
      </c>
      <c r="M48" s="111">
        <v>81.524346555628284</v>
      </c>
      <c r="N48" s="111">
        <v>81.273284147450028</v>
      </c>
      <c r="O48" s="111">
        <v>80.866306842131365</v>
      </c>
      <c r="P48" s="111">
        <v>81.68026145276869</v>
      </c>
      <c r="Q48" s="111">
        <v>81.149036793056638</v>
      </c>
      <c r="R48" s="111">
        <v>80.743946822539783</v>
      </c>
      <c r="S48" s="111">
        <v>81.554126763573493</v>
      </c>
      <c r="T48" s="111">
        <v>81.408955669416528</v>
      </c>
      <c r="U48" s="111">
        <v>81.009164299609338</v>
      </c>
      <c r="V48" s="111">
        <v>81.808747039223718</v>
      </c>
      <c r="W48" s="111">
        <v>81.660007497659947</v>
      </c>
      <c r="X48" s="111">
        <v>81.27276076703852</v>
      </c>
      <c r="Y48" s="111">
        <v>82.047254228281375</v>
      </c>
      <c r="Z48" s="111">
        <v>82.084917831156716</v>
      </c>
      <c r="AA48" s="111">
        <v>81.70536926090908</v>
      </c>
      <c r="AB48" s="111">
        <v>82.464466401404351</v>
      </c>
      <c r="AC48" s="111">
        <v>82.062808540849247</v>
      </c>
      <c r="AD48" s="111">
        <v>81.678165959106707</v>
      </c>
      <c r="AE48" s="111">
        <v>82.447451122591787</v>
      </c>
      <c r="AF48" s="111">
        <v>82.186740193121352</v>
      </c>
      <c r="AG48" s="111">
        <v>81.804326234151048</v>
      </c>
      <c r="AH48" s="111">
        <v>82.569154152091656</v>
      </c>
    </row>
    <row r="49" spans="1:34">
      <c r="A49" s="110" t="s">
        <v>239</v>
      </c>
      <c r="B49" s="111">
        <v>79.931006761326486</v>
      </c>
      <c r="C49" s="111">
        <v>79.373958056577109</v>
      </c>
      <c r="D49" s="111">
        <v>80.488055466075863</v>
      </c>
      <c r="E49" s="111">
        <v>79.459396063959602</v>
      </c>
      <c r="F49" s="111">
        <v>78.85478052917469</v>
      </c>
      <c r="G49" s="111">
        <v>80.064011598744514</v>
      </c>
      <c r="H49" s="111">
        <v>79.479880737425503</v>
      </c>
      <c r="I49" s="111">
        <v>78.845029442735409</v>
      </c>
      <c r="J49" s="111">
        <v>80.114732032115597</v>
      </c>
      <c r="K49" s="111">
        <v>79.876682660859402</v>
      </c>
      <c r="L49" s="111">
        <v>79.23522669182195</v>
      </c>
      <c r="M49" s="111">
        <v>80.518138629896853</v>
      </c>
      <c r="N49" s="111">
        <v>80.647748617302938</v>
      </c>
      <c r="O49" s="111">
        <v>80.057939345326616</v>
      </c>
      <c r="P49" s="111">
        <v>81.237557889279259</v>
      </c>
      <c r="Q49" s="111">
        <v>80.878772036228355</v>
      </c>
      <c r="R49" s="111">
        <v>80.311603065689653</v>
      </c>
      <c r="S49" s="111">
        <v>81.445941006767058</v>
      </c>
      <c r="T49" s="111">
        <v>80.919932573132769</v>
      </c>
      <c r="U49" s="111">
        <v>80.325109677803979</v>
      </c>
      <c r="V49" s="111">
        <v>81.514755468461559</v>
      </c>
      <c r="W49" s="111">
        <v>80.619175499162083</v>
      </c>
      <c r="X49" s="111">
        <v>79.993238912016238</v>
      </c>
      <c r="Y49" s="111">
        <v>81.245112086307927</v>
      </c>
      <c r="Z49" s="111">
        <v>80.924086274050012</v>
      </c>
      <c r="AA49" s="111">
        <v>80.271368362470369</v>
      </c>
      <c r="AB49" s="111">
        <v>81.576804185629655</v>
      </c>
      <c r="AC49" s="111">
        <v>81.101281075324394</v>
      </c>
      <c r="AD49" s="111">
        <v>80.463954557227424</v>
      </c>
      <c r="AE49" s="111">
        <v>81.738607593421364</v>
      </c>
      <c r="AF49" s="111">
        <v>81.561446144304085</v>
      </c>
      <c r="AG49" s="111">
        <v>80.945029594004495</v>
      </c>
      <c r="AH49" s="111">
        <v>82.177862694603675</v>
      </c>
    </row>
    <row r="50" spans="1:34">
      <c r="A50" s="110" t="s">
        <v>260</v>
      </c>
      <c r="B50" s="111">
        <v>79.608062951055629</v>
      </c>
      <c r="C50" s="111">
        <v>78.929628592140318</v>
      </c>
      <c r="D50" s="111">
        <v>80.28649730997094</v>
      </c>
      <c r="E50" s="111">
        <v>79.946455430847607</v>
      </c>
      <c r="F50" s="111">
        <v>79.303368192049803</v>
      </c>
      <c r="G50" s="111">
        <v>80.589542669645411</v>
      </c>
      <c r="H50" s="111">
        <v>80.603232443531141</v>
      </c>
      <c r="I50" s="111">
        <v>80.001871949572646</v>
      </c>
      <c r="J50" s="111">
        <v>81.204592937489636</v>
      </c>
      <c r="K50" s="111">
        <v>80.47772417004424</v>
      </c>
      <c r="L50" s="111">
        <v>79.82487163272657</v>
      </c>
      <c r="M50" s="111">
        <v>81.130576707361911</v>
      </c>
      <c r="N50" s="111">
        <v>79.985956373421985</v>
      </c>
      <c r="O50" s="111">
        <v>79.265265185235549</v>
      </c>
      <c r="P50" s="111">
        <v>80.70664756160842</v>
      </c>
      <c r="Q50" s="111">
        <v>79.827943154978982</v>
      </c>
      <c r="R50" s="111">
        <v>79.092476206935686</v>
      </c>
      <c r="S50" s="111">
        <v>80.563410103022278</v>
      </c>
      <c r="T50" s="111">
        <v>80.358996163323496</v>
      </c>
      <c r="U50" s="111">
        <v>79.671707066820829</v>
      </c>
      <c r="V50" s="111">
        <v>81.046285259826163</v>
      </c>
      <c r="W50" s="111">
        <v>80.854311232513041</v>
      </c>
      <c r="X50" s="111">
        <v>80.213544521552208</v>
      </c>
      <c r="Y50" s="111">
        <v>81.495077943473873</v>
      </c>
      <c r="Z50" s="111">
        <v>81.307779954306142</v>
      </c>
      <c r="AA50" s="111">
        <v>80.646223348237413</v>
      </c>
      <c r="AB50" s="111">
        <v>81.96933656037487</v>
      </c>
      <c r="AC50" s="111">
        <v>81.196892712611458</v>
      </c>
      <c r="AD50" s="111">
        <v>80.510607686747477</v>
      </c>
      <c r="AE50" s="111">
        <v>81.883177738475439</v>
      </c>
      <c r="AF50" s="111">
        <v>81.47504585323</v>
      </c>
      <c r="AG50" s="111">
        <v>80.78208429590083</v>
      </c>
      <c r="AH50" s="111">
        <v>82.16800741055917</v>
      </c>
    </row>
    <row r="51" spans="1:34">
      <c r="A51" s="110" t="s">
        <v>240</v>
      </c>
      <c r="B51" s="111">
        <v>78.671250216426884</v>
      </c>
      <c r="C51" s="111">
        <v>77.69030827527655</v>
      </c>
      <c r="D51" s="111">
        <v>79.652192157577218</v>
      </c>
      <c r="E51" s="111">
        <v>79.275430244394855</v>
      </c>
      <c r="F51" s="111">
        <v>78.325041586655132</v>
      </c>
      <c r="G51" s="111">
        <v>80.225818902134577</v>
      </c>
      <c r="H51" s="111">
        <v>78.73338588045236</v>
      </c>
      <c r="I51" s="111">
        <v>77.73499453341951</v>
      </c>
      <c r="J51" s="111">
        <v>79.73177722748521</v>
      </c>
      <c r="K51" s="111">
        <v>78.817686578111193</v>
      </c>
      <c r="L51" s="111">
        <v>77.875950763576853</v>
      </c>
      <c r="M51" s="111">
        <v>79.759422392645533</v>
      </c>
      <c r="N51" s="111">
        <v>79.50365223995172</v>
      </c>
      <c r="O51" s="111">
        <v>78.574050885876503</v>
      </c>
      <c r="P51" s="111">
        <v>80.433253594026937</v>
      </c>
      <c r="Q51" s="111">
        <v>80.473984107628851</v>
      </c>
      <c r="R51" s="111">
        <v>79.620051871136397</v>
      </c>
      <c r="S51" s="111">
        <v>81.327916344121306</v>
      </c>
      <c r="T51" s="111">
        <v>80.978541806123459</v>
      </c>
      <c r="U51" s="111">
        <v>80.132472155875718</v>
      </c>
      <c r="V51" s="111">
        <v>81.824611456371201</v>
      </c>
      <c r="W51" s="111">
        <v>80.633480987867628</v>
      </c>
      <c r="X51" s="111">
        <v>79.788693347668953</v>
      </c>
      <c r="Y51" s="111">
        <v>81.478268628066303</v>
      </c>
      <c r="Z51" s="111">
        <v>80.771734152886765</v>
      </c>
      <c r="AA51" s="111">
        <v>79.896566569506049</v>
      </c>
      <c r="AB51" s="111">
        <v>81.64690173626748</v>
      </c>
      <c r="AC51" s="111">
        <v>80.568780974391174</v>
      </c>
      <c r="AD51" s="111">
        <v>79.713928445005138</v>
      </c>
      <c r="AE51" s="111">
        <v>81.423633503777211</v>
      </c>
      <c r="AF51" s="111">
        <v>79.905538835026249</v>
      </c>
      <c r="AG51" s="111">
        <v>79.053417369926208</v>
      </c>
      <c r="AH51" s="111">
        <v>80.75766030012629</v>
      </c>
    </row>
    <row r="52" spans="1:34">
      <c r="A52" s="110" t="s">
        <v>261</v>
      </c>
      <c r="B52" s="111">
        <v>79.683310792446619</v>
      </c>
      <c r="C52" s="111">
        <v>79.150502138665715</v>
      </c>
      <c r="D52" s="111">
        <v>80.216119446227523</v>
      </c>
      <c r="E52" s="111">
        <v>79.52932757266727</v>
      </c>
      <c r="F52" s="111">
        <v>79.001632975987619</v>
      </c>
      <c r="G52" s="111">
        <v>80.057022169346922</v>
      </c>
      <c r="H52" s="111">
        <v>79.795621782880502</v>
      </c>
      <c r="I52" s="111">
        <v>79.296172615951718</v>
      </c>
      <c r="J52" s="111">
        <v>80.295070949809286</v>
      </c>
      <c r="K52" s="111">
        <v>80.32240147464411</v>
      </c>
      <c r="L52" s="111">
        <v>79.849872905901378</v>
      </c>
      <c r="M52" s="111">
        <v>80.794930043386842</v>
      </c>
      <c r="N52" s="111">
        <v>80.261403150028826</v>
      </c>
      <c r="O52" s="111">
        <v>79.776840859501604</v>
      </c>
      <c r="P52" s="111">
        <v>80.745965440556049</v>
      </c>
      <c r="Q52" s="111">
        <v>80.547461680762083</v>
      </c>
      <c r="R52" s="111">
        <v>80.047554556188629</v>
      </c>
      <c r="S52" s="111">
        <v>81.047368805335537</v>
      </c>
      <c r="T52" s="111">
        <v>80.649399970973846</v>
      </c>
      <c r="U52" s="111">
        <v>80.128856644717331</v>
      </c>
      <c r="V52" s="111">
        <v>81.169943297230361</v>
      </c>
      <c r="W52" s="111">
        <v>81.481473149620555</v>
      </c>
      <c r="X52" s="111">
        <v>80.977172374819844</v>
      </c>
      <c r="Y52" s="111">
        <v>81.985773924421267</v>
      </c>
      <c r="Z52" s="111">
        <v>81.610679488994549</v>
      </c>
      <c r="AA52" s="111">
        <v>81.117248461445072</v>
      </c>
      <c r="AB52" s="111">
        <v>82.104110516544026</v>
      </c>
      <c r="AC52" s="111">
        <v>81.90684920973878</v>
      </c>
      <c r="AD52" s="111">
        <v>81.441566664360735</v>
      </c>
      <c r="AE52" s="111">
        <v>82.372131755116826</v>
      </c>
      <c r="AF52" s="111">
        <v>81.538727591369309</v>
      </c>
      <c r="AG52" s="111">
        <v>81.054839785329293</v>
      </c>
      <c r="AH52" s="111">
        <v>82.022615397409325</v>
      </c>
    </row>
    <row r="53" spans="1:34">
      <c r="A53" s="110" t="s">
        <v>241</v>
      </c>
      <c r="B53" s="111">
        <v>77.725370344544274</v>
      </c>
      <c r="C53" s="111">
        <v>77.138517328919932</v>
      </c>
      <c r="D53" s="111">
        <v>78.312223360168616</v>
      </c>
      <c r="E53" s="111">
        <v>78.335107708237317</v>
      </c>
      <c r="F53" s="111">
        <v>77.784888873126931</v>
      </c>
      <c r="G53" s="111">
        <v>78.885326543347702</v>
      </c>
      <c r="H53" s="111">
        <v>78.282667090928257</v>
      </c>
      <c r="I53" s="111">
        <v>77.727945864435156</v>
      </c>
      <c r="J53" s="111">
        <v>78.837388317421357</v>
      </c>
      <c r="K53" s="111">
        <v>79.06583618025897</v>
      </c>
      <c r="L53" s="111">
        <v>78.514779116567311</v>
      </c>
      <c r="M53" s="111">
        <v>79.616893243950628</v>
      </c>
      <c r="N53" s="111">
        <v>79.24335976001386</v>
      </c>
      <c r="O53" s="111">
        <v>78.66540290613726</v>
      </c>
      <c r="P53" s="111">
        <v>79.82131661389046</v>
      </c>
      <c r="Q53" s="111">
        <v>79.546566145711353</v>
      </c>
      <c r="R53" s="111">
        <v>78.988688362819985</v>
      </c>
      <c r="S53" s="111">
        <v>80.10444392860272</v>
      </c>
      <c r="T53" s="111">
        <v>79.185093193332321</v>
      </c>
      <c r="U53" s="111">
        <v>78.610601953409287</v>
      </c>
      <c r="V53" s="111">
        <v>79.759584433255355</v>
      </c>
      <c r="W53" s="111">
        <v>78.975780389709129</v>
      </c>
      <c r="X53" s="111">
        <v>78.408540144436614</v>
      </c>
      <c r="Y53" s="111">
        <v>79.543020634981644</v>
      </c>
      <c r="Z53" s="111">
        <v>79.087079590649822</v>
      </c>
      <c r="AA53" s="111">
        <v>78.500918841045788</v>
      </c>
      <c r="AB53" s="111">
        <v>79.673240340253855</v>
      </c>
      <c r="AC53" s="111">
        <v>79.288387649874807</v>
      </c>
      <c r="AD53" s="111">
        <v>78.727092426957341</v>
      </c>
      <c r="AE53" s="111">
        <v>79.849682872792272</v>
      </c>
      <c r="AF53" s="111">
        <v>79.734671056216115</v>
      </c>
      <c r="AG53" s="111">
        <v>79.182115495975964</v>
      </c>
      <c r="AH53" s="111">
        <v>80.287226616456266</v>
      </c>
    </row>
    <row r="54" spans="1:34">
      <c r="A54" s="110" t="s">
        <v>262</v>
      </c>
      <c r="B54" s="111">
        <v>78.269039240255111</v>
      </c>
      <c r="C54" s="111">
        <v>77.708135318606367</v>
      </c>
      <c r="D54" s="111">
        <v>78.829943161903856</v>
      </c>
      <c r="E54" s="111">
        <v>78.485829378703286</v>
      </c>
      <c r="F54" s="111">
        <v>77.917046105211867</v>
      </c>
      <c r="G54" s="111">
        <v>79.054612652194706</v>
      </c>
      <c r="H54" s="111">
        <v>78.899068815094438</v>
      </c>
      <c r="I54" s="111">
        <v>78.354662513152448</v>
      </c>
      <c r="J54" s="111">
        <v>79.443475117036428</v>
      </c>
      <c r="K54" s="111">
        <v>79.449795869005897</v>
      </c>
      <c r="L54" s="111">
        <v>78.90347122075535</v>
      </c>
      <c r="M54" s="111">
        <v>79.996120517256443</v>
      </c>
      <c r="N54" s="111">
        <v>79.719135656853027</v>
      </c>
      <c r="O54" s="111">
        <v>79.179114132351813</v>
      </c>
      <c r="P54" s="111">
        <v>80.25915718135424</v>
      </c>
      <c r="Q54" s="111">
        <v>80.102031670557082</v>
      </c>
      <c r="R54" s="111">
        <v>79.568781140585699</v>
      </c>
      <c r="S54" s="111">
        <v>80.635282200528465</v>
      </c>
      <c r="T54" s="111">
        <v>80.119533775428664</v>
      </c>
      <c r="U54" s="111">
        <v>79.588127088191399</v>
      </c>
      <c r="V54" s="111">
        <v>80.650940462665929</v>
      </c>
      <c r="W54" s="111">
        <v>80.449776638003257</v>
      </c>
      <c r="X54" s="111">
        <v>79.937162050400815</v>
      </c>
      <c r="Y54" s="111">
        <v>80.9623912256057</v>
      </c>
      <c r="Z54" s="111">
        <v>80.964271970034105</v>
      </c>
      <c r="AA54" s="111">
        <v>80.464490455354834</v>
      </c>
      <c r="AB54" s="111">
        <v>81.464053484713375</v>
      </c>
      <c r="AC54" s="111">
        <v>81.295678381469969</v>
      </c>
      <c r="AD54" s="111">
        <v>80.809869637076517</v>
      </c>
      <c r="AE54" s="111">
        <v>81.781487125863421</v>
      </c>
      <c r="AF54" s="111">
        <v>81.299415558215415</v>
      </c>
      <c r="AG54" s="111">
        <v>80.809224883231863</v>
      </c>
      <c r="AH54" s="111">
        <v>81.789606233198967</v>
      </c>
    </row>
    <row r="55" spans="1:34">
      <c r="A55" s="110" t="s">
        <v>242</v>
      </c>
      <c r="B55" s="111">
        <v>77.9327641796515</v>
      </c>
      <c r="C55" s="111">
        <v>77.386291308565347</v>
      </c>
      <c r="D55" s="111">
        <v>78.479237050737652</v>
      </c>
      <c r="E55" s="111">
        <v>78.395222496154389</v>
      </c>
      <c r="F55" s="111">
        <v>77.876044068582942</v>
      </c>
      <c r="G55" s="111">
        <v>78.914400923725836</v>
      </c>
      <c r="H55" s="111">
        <v>77.934702933680342</v>
      </c>
      <c r="I55" s="111">
        <v>77.376487468532943</v>
      </c>
      <c r="J55" s="111">
        <v>78.49291839882774</v>
      </c>
      <c r="K55" s="111">
        <v>78.149715900584297</v>
      </c>
      <c r="L55" s="111">
        <v>77.556602745451556</v>
      </c>
      <c r="M55" s="111">
        <v>78.742829055717039</v>
      </c>
      <c r="N55" s="111">
        <v>77.883642997881154</v>
      </c>
      <c r="O55" s="111">
        <v>77.257534037525389</v>
      </c>
      <c r="P55" s="111">
        <v>78.509751958236919</v>
      </c>
      <c r="Q55" s="111">
        <v>78.425051599048828</v>
      </c>
      <c r="R55" s="111">
        <v>77.812083993027116</v>
      </c>
      <c r="S55" s="111">
        <v>79.03801920507054</v>
      </c>
      <c r="T55" s="111">
        <v>78.709091840777944</v>
      </c>
      <c r="U55" s="111">
        <v>78.096320457991268</v>
      </c>
      <c r="V55" s="111">
        <v>79.32186322356462</v>
      </c>
      <c r="W55" s="111">
        <v>79.499503927252931</v>
      </c>
      <c r="X55" s="111">
        <v>78.919149927777369</v>
      </c>
      <c r="Y55" s="111">
        <v>80.079857926728494</v>
      </c>
      <c r="Z55" s="111">
        <v>79.912496871712435</v>
      </c>
      <c r="AA55" s="111">
        <v>79.326961809353605</v>
      </c>
      <c r="AB55" s="111">
        <v>80.498031934071264</v>
      </c>
      <c r="AC55" s="111">
        <v>80.243519385215819</v>
      </c>
      <c r="AD55" s="111">
        <v>79.673667308981265</v>
      </c>
      <c r="AE55" s="111">
        <v>80.813371461450373</v>
      </c>
      <c r="AF55" s="111">
        <v>79.700278634302961</v>
      </c>
      <c r="AG55" s="111">
        <v>79.106230641952138</v>
      </c>
      <c r="AH55" s="111">
        <v>80.294326626653785</v>
      </c>
    </row>
    <row r="56" spans="1:34">
      <c r="A56" s="110" t="s">
        <v>243</v>
      </c>
      <c r="B56" s="111">
        <v>80.444759469235834</v>
      </c>
      <c r="C56" s="111">
        <v>79.836347468171695</v>
      </c>
      <c r="D56" s="111">
        <v>81.053171470299972</v>
      </c>
      <c r="E56" s="111">
        <v>80.356955351221288</v>
      </c>
      <c r="F56" s="111">
        <v>79.69360025602866</v>
      </c>
      <c r="G56" s="111">
        <v>81.020310446413916</v>
      </c>
      <c r="H56" s="111">
        <v>81.053615721474799</v>
      </c>
      <c r="I56" s="111">
        <v>80.392340800781213</v>
      </c>
      <c r="J56" s="111">
        <v>81.714890642168385</v>
      </c>
      <c r="K56" s="111">
        <v>81.556688937352092</v>
      </c>
      <c r="L56" s="111">
        <v>80.912025772269217</v>
      </c>
      <c r="M56" s="111">
        <v>82.201352102434967</v>
      </c>
      <c r="N56" s="111">
        <v>82.357340193672798</v>
      </c>
      <c r="O56" s="111">
        <v>81.794255113230207</v>
      </c>
      <c r="P56" s="111">
        <v>82.920425274115388</v>
      </c>
      <c r="Q56" s="111">
        <v>82.415999429530544</v>
      </c>
      <c r="R56" s="111">
        <v>81.855997269423383</v>
      </c>
      <c r="S56" s="111">
        <v>82.976001589637704</v>
      </c>
      <c r="T56" s="111">
        <v>82.903921338667956</v>
      </c>
      <c r="U56" s="111">
        <v>82.330683551352706</v>
      </c>
      <c r="V56" s="111">
        <v>83.477159125983206</v>
      </c>
      <c r="W56" s="111">
        <v>82.493894853711524</v>
      </c>
      <c r="X56" s="111">
        <v>81.842024202263232</v>
      </c>
      <c r="Y56" s="111">
        <v>83.145765505159815</v>
      </c>
      <c r="Z56" s="111">
        <v>83.144839704664008</v>
      </c>
      <c r="AA56" s="111">
        <v>82.520117590456934</v>
      </c>
      <c r="AB56" s="111">
        <v>83.769561818871082</v>
      </c>
      <c r="AC56" s="111">
        <v>83.446709333436701</v>
      </c>
      <c r="AD56" s="111">
        <v>82.836825727571735</v>
      </c>
      <c r="AE56" s="111">
        <v>84.056592939301666</v>
      </c>
      <c r="AF56" s="111">
        <v>83.850791984330385</v>
      </c>
      <c r="AG56" s="111">
        <v>83.304318361813884</v>
      </c>
      <c r="AH56" s="111">
        <v>84.397265606846886</v>
      </c>
    </row>
    <row r="57" spans="1:34">
      <c r="A57" s="110" t="s">
        <v>244</v>
      </c>
      <c r="B57" s="111">
        <v>80.09154637287827</v>
      </c>
      <c r="C57" s="111">
        <v>79.4883487153228</v>
      </c>
      <c r="D57" s="111">
        <v>80.694744030433739</v>
      </c>
      <c r="E57" s="111">
        <v>80.060019206484739</v>
      </c>
      <c r="F57" s="111">
        <v>79.44266379450319</v>
      </c>
      <c r="G57" s="111">
        <v>80.677374618466288</v>
      </c>
      <c r="H57" s="111">
        <v>80.083523094898652</v>
      </c>
      <c r="I57" s="111">
        <v>79.432619030182806</v>
      </c>
      <c r="J57" s="111">
        <v>80.734427159614498</v>
      </c>
      <c r="K57" s="111">
        <v>80.734358160288011</v>
      </c>
      <c r="L57" s="111">
        <v>80.082556319939314</v>
      </c>
      <c r="M57" s="111">
        <v>81.386160000636707</v>
      </c>
      <c r="N57" s="111">
        <v>81.027677009740472</v>
      </c>
      <c r="O57" s="111">
        <v>80.384100461637203</v>
      </c>
      <c r="P57" s="111">
        <v>81.671253557843741</v>
      </c>
      <c r="Q57" s="111">
        <v>81.302459041032293</v>
      </c>
      <c r="R57" s="111">
        <v>80.689458059324139</v>
      </c>
      <c r="S57" s="111">
        <v>81.915460022740447</v>
      </c>
      <c r="T57" s="111">
        <v>81.217512009762942</v>
      </c>
      <c r="U57" s="111">
        <v>80.600192969985741</v>
      </c>
      <c r="V57" s="111">
        <v>81.834831049540142</v>
      </c>
      <c r="W57" s="111">
        <v>81.173236949322444</v>
      </c>
      <c r="X57" s="111">
        <v>80.55396750877506</v>
      </c>
      <c r="Y57" s="111">
        <v>81.792506389869828</v>
      </c>
      <c r="Z57" s="111">
        <v>81.293931680469882</v>
      </c>
      <c r="AA57" s="111">
        <v>80.662838869331736</v>
      </c>
      <c r="AB57" s="111">
        <v>81.925024491608028</v>
      </c>
      <c r="AC57" s="111">
        <v>81.501594140959369</v>
      </c>
      <c r="AD57" s="111">
        <v>80.888789198466895</v>
      </c>
      <c r="AE57" s="111">
        <v>82.114399083451843</v>
      </c>
      <c r="AF57" s="111">
        <v>81.633868640526387</v>
      </c>
      <c r="AG57" s="111">
        <v>81.010538189032772</v>
      </c>
      <c r="AH57" s="111">
        <v>82.257199092020002</v>
      </c>
    </row>
    <row r="58" spans="1:34">
      <c r="A58" s="110" t="s">
        <v>263</v>
      </c>
      <c r="B58" s="111">
        <v>81.070981077512613</v>
      </c>
      <c r="C58" s="111">
        <v>80.398049745616618</v>
      </c>
      <c r="D58" s="111">
        <v>81.743912409408608</v>
      </c>
      <c r="E58" s="111">
        <v>80.547458428533034</v>
      </c>
      <c r="F58" s="111">
        <v>79.857293151191826</v>
      </c>
      <c r="G58" s="111">
        <v>81.237623705874242</v>
      </c>
      <c r="H58" s="111">
        <v>81.043564287144108</v>
      </c>
      <c r="I58" s="111">
        <v>80.371918372231875</v>
      </c>
      <c r="J58" s="111">
        <v>81.71521020205634</v>
      </c>
      <c r="K58" s="111">
        <v>81.907148671937904</v>
      </c>
      <c r="L58" s="111">
        <v>81.26105727841454</v>
      </c>
      <c r="M58" s="111">
        <v>82.553240065461267</v>
      </c>
      <c r="N58" s="111">
        <v>82.504927523910155</v>
      </c>
      <c r="O58" s="111">
        <v>81.856692513154925</v>
      </c>
      <c r="P58" s="111">
        <v>83.153162534665384</v>
      </c>
      <c r="Q58" s="111">
        <v>82.014569005539656</v>
      </c>
      <c r="R58" s="111">
        <v>81.344745978145809</v>
      </c>
      <c r="S58" s="111">
        <v>82.684392032933502</v>
      </c>
      <c r="T58" s="111">
        <v>82.06552788751803</v>
      </c>
      <c r="U58" s="111">
        <v>81.364899392134603</v>
      </c>
      <c r="V58" s="111">
        <v>82.766156382901457</v>
      </c>
      <c r="W58" s="111">
        <v>82.365773779537875</v>
      </c>
      <c r="X58" s="111">
        <v>81.705419323411846</v>
      </c>
      <c r="Y58" s="111">
        <v>83.026128235663904</v>
      </c>
      <c r="Z58" s="111">
        <v>83.111209449819214</v>
      </c>
      <c r="AA58" s="111">
        <v>82.474475250427048</v>
      </c>
      <c r="AB58" s="111">
        <v>83.747943649211379</v>
      </c>
      <c r="AC58" s="111">
        <v>82.901923428635016</v>
      </c>
      <c r="AD58" s="111">
        <v>82.273614397715235</v>
      </c>
      <c r="AE58" s="111">
        <v>83.530232459554796</v>
      </c>
      <c r="AF58" s="111">
        <v>82.975095486837759</v>
      </c>
      <c r="AG58" s="111">
        <v>82.345453754485121</v>
      </c>
      <c r="AH58" s="111">
        <v>83.604737219190397</v>
      </c>
    </row>
    <row r="59" spans="1:34">
      <c r="A59" s="110" t="s">
        <v>245</v>
      </c>
      <c r="B59" s="111">
        <v>80.077534762110446</v>
      </c>
      <c r="C59" s="111">
        <v>79.761147168220518</v>
      </c>
      <c r="D59" s="111">
        <v>80.393922356000374</v>
      </c>
      <c r="E59" s="111">
        <v>80.313378133143217</v>
      </c>
      <c r="F59" s="111">
        <v>80.000423867462345</v>
      </c>
      <c r="G59" s="111">
        <v>80.62633239882409</v>
      </c>
      <c r="H59" s="111">
        <v>80.466441917481873</v>
      </c>
      <c r="I59" s="111">
        <v>80.154242173185608</v>
      </c>
      <c r="J59" s="111">
        <v>80.778641661778138</v>
      </c>
      <c r="K59" s="111">
        <v>80.769624365787536</v>
      </c>
      <c r="L59" s="111">
        <v>80.459142897534946</v>
      </c>
      <c r="M59" s="111">
        <v>81.080105834040126</v>
      </c>
      <c r="N59" s="111">
        <v>80.852257912957413</v>
      </c>
      <c r="O59" s="111">
        <v>80.541109319650545</v>
      </c>
      <c r="P59" s="111">
        <v>81.16340650626428</v>
      </c>
      <c r="Q59" s="111">
        <v>81.1729294816097</v>
      </c>
      <c r="R59" s="111">
        <v>80.866085345313522</v>
      </c>
      <c r="S59" s="111">
        <v>81.479773617905877</v>
      </c>
      <c r="T59" s="111">
        <v>81.232831040725245</v>
      </c>
      <c r="U59" s="111">
        <v>80.927565950440183</v>
      </c>
      <c r="V59" s="111">
        <v>81.538096131010306</v>
      </c>
      <c r="W59" s="111">
        <v>81.548442996938121</v>
      </c>
      <c r="X59" s="111">
        <v>81.245599252522382</v>
      </c>
      <c r="Y59" s="111">
        <v>81.85128674135386</v>
      </c>
      <c r="Z59" s="111">
        <v>81.691045414980806</v>
      </c>
      <c r="AA59" s="111">
        <v>81.392330747242099</v>
      </c>
      <c r="AB59" s="111">
        <v>81.989760082719513</v>
      </c>
      <c r="AC59" s="111">
        <v>81.872739342355388</v>
      </c>
      <c r="AD59" s="111">
        <v>81.582922862884047</v>
      </c>
      <c r="AE59" s="111">
        <v>82.162555821826729</v>
      </c>
      <c r="AF59" s="111">
        <v>81.946152864090408</v>
      </c>
      <c r="AG59" s="111">
        <v>81.661861209855928</v>
      </c>
      <c r="AH59" s="111">
        <v>82.230444518324887</v>
      </c>
    </row>
    <row r="60" spans="1:34">
      <c r="A60" s="110" t="s">
        <v>246</v>
      </c>
      <c r="B60" s="111">
        <v>78.570254234040746</v>
      </c>
      <c r="C60" s="111">
        <v>78.040802413073251</v>
      </c>
      <c r="D60" s="111">
        <v>79.099706055008241</v>
      </c>
      <c r="E60" s="111">
        <v>78.828460253576239</v>
      </c>
      <c r="F60" s="111">
        <v>78.343590294387525</v>
      </c>
      <c r="G60" s="111">
        <v>79.313330212764953</v>
      </c>
      <c r="H60" s="111">
        <v>79.146254427819485</v>
      </c>
      <c r="I60" s="111">
        <v>78.656373368358473</v>
      </c>
      <c r="J60" s="111">
        <v>79.636135487280498</v>
      </c>
      <c r="K60" s="111">
        <v>79.44124559673449</v>
      </c>
      <c r="L60" s="111">
        <v>78.96377952175888</v>
      </c>
      <c r="M60" s="111">
        <v>79.918711671710099</v>
      </c>
      <c r="N60" s="111">
        <v>79.451845741091205</v>
      </c>
      <c r="O60" s="111">
        <v>78.971835473915746</v>
      </c>
      <c r="P60" s="111">
        <v>79.931856008266664</v>
      </c>
      <c r="Q60" s="111">
        <v>79.541078223366441</v>
      </c>
      <c r="R60" s="111">
        <v>79.077374766081931</v>
      </c>
      <c r="S60" s="111">
        <v>80.00478168065095</v>
      </c>
      <c r="T60" s="111">
        <v>79.746436772571954</v>
      </c>
      <c r="U60" s="111">
        <v>79.273766894305808</v>
      </c>
      <c r="V60" s="111">
        <v>80.2191066508381</v>
      </c>
      <c r="W60" s="111">
        <v>80.300793419199152</v>
      </c>
      <c r="X60" s="111">
        <v>79.816288399807888</v>
      </c>
      <c r="Y60" s="111">
        <v>80.785298438590416</v>
      </c>
      <c r="Z60" s="111">
        <v>80.396756847413997</v>
      </c>
      <c r="AA60" s="111">
        <v>79.88335935876934</v>
      </c>
      <c r="AB60" s="111">
        <v>80.910154336058653</v>
      </c>
      <c r="AC60" s="111">
        <v>80.595768568965397</v>
      </c>
      <c r="AD60" s="111">
        <v>80.08643556384591</v>
      </c>
      <c r="AE60" s="111">
        <v>81.105101574084884</v>
      </c>
      <c r="AF60" s="111">
        <v>80.68220196477121</v>
      </c>
      <c r="AG60" s="111">
        <v>80.183710752981057</v>
      </c>
      <c r="AH60" s="111">
        <v>81.180693176561363</v>
      </c>
    </row>
    <row r="61" spans="1:34">
      <c r="A61" s="110" t="s">
        <v>247</v>
      </c>
      <c r="B61" s="111">
        <v>76.409915342765188</v>
      </c>
      <c r="C61" s="111">
        <v>76.123259699372653</v>
      </c>
      <c r="D61" s="111">
        <v>76.696570986157724</v>
      </c>
      <c r="E61" s="111">
        <v>76.389479876501724</v>
      </c>
      <c r="F61" s="111">
        <v>76.100230405776955</v>
      </c>
      <c r="G61" s="111">
        <v>76.678729347226493</v>
      </c>
      <c r="H61" s="111">
        <v>76.644293759700957</v>
      </c>
      <c r="I61" s="111">
        <v>76.36224826140274</v>
      </c>
      <c r="J61" s="111">
        <v>76.926339257999174</v>
      </c>
      <c r="K61" s="111">
        <v>76.891973051602918</v>
      </c>
      <c r="L61" s="111">
        <v>76.609209373825323</v>
      </c>
      <c r="M61" s="111">
        <v>77.174736729380513</v>
      </c>
      <c r="N61" s="111">
        <v>77.026240507227158</v>
      </c>
      <c r="O61" s="111">
        <v>76.743405761511767</v>
      </c>
      <c r="P61" s="111">
        <v>77.309075252942549</v>
      </c>
      <c r="Q61" s="111">
        <v>77.183856752920221</v>
      </c>
      <c r="R61" s="111">
        <v>76.90274785451976</v>
      </c>
      <c r="S61" s="111">
        <v>77.464965651320682</v>
      </c>
      <c r="T61" s="111">
        <v>77.446620341394251</v>
      </c>
      <c r="U61" s="111">
        <v>77.165486100066005</v>
      </c>
      <c r="V61" s="111">
        <v>77.727754582722497</v>
      </c>
      <c r="W61" s="111">
        <v>77.962153124174392</v>
      </c>
      <c r="X61" s="111">
        <v>77.68396956487895</v>
      </c>
      <c r="Y61" s="111">
        <v>78.240336683469835</v>
      </c>
      <c r="Z61" s="111">
        <v>78.3581669370502</v>
      </c>
      <c r="AA61" s="111">
        <v>78.077437494084336</v>
      </c>
      <c r="AB61" s="111">
        <v>78.638896380016064</v>
      </c>
      <c r="AC61" s="111">
        <v>78.537088252858965</v>
      </c>
      <c r="AD61" s="111">
        <v>78.26247197767502</v>
      </c>
      <c r="AE61" s="111">
        <v>78.81170452804291</v>
      </c>
      <c r="AF61" s="111">
        <v>78.545413872650343</v>
      </c>
      <c r="AG61" s="111">
        <v>78.273626297257394</v>
      </c>
      <c r="AH61" s="111">
        <v>78.817201448043292</v>
      </c>
    </row>
    <row r="62" spans="1:34">
      <c r="A62" s="110" t="s">
        <v>264</v>
      </c>
      <c r="B62" s="111">
        <v>80.535058128456527</v>
      </c>
      <c r="C62" s="111">
        <v>79.971697697656964</v>
      </c>
      <c r="D62" s="111">
        <v>81.098418559256089</v>
      </c>
      <c r="E62" s="111">
        <v>80.437594046393471</v>
      </c>
      <c r="F62" s="111">
        <v>79.878614171776064</v>
      </c>
      <c r="G62" s="111">
        <v>80.996573921010878</v>
      </c>
      <c r="H62" s="111">
        <v>80.551776761228808</v>
      </c>
      <c r="I62" s="111">
        <v>79.970027921523936</v>
      </c>
      <c r="J62" s="111">
        <v>81.13352560093368</v>
      </c>
      <c r="K62" s="111">
        <v>80.642767490546234</v>
      </c>
      <c r="L62" s="111">
        <v>80.04638788660381</v>
      </c>
      <c r="M62" s="111">
        <v>81.239147094488658</v>
      </c>
      <c r="N62" s="111">
        <v>80.893447774573076</v>
      </c>
      <c r="O62" s="111">
        <v>80.292387975951584</v>
      </c>
      <c r="P62" s="111">
        <v>81.494507573194568</v>
      </c>
      <c r="Q62" s="111">
        <v>80.846685738042027</v>
      </c>
      <c r="R62" s="111">
        <v>80.252005857230543</v>
      </c>
      <c r="S62" s="111">
        <v>81.44136561885351</v>
      </c>
      <c r="T62" s="111">
        <v>80.893318344849988</v>
      </c>
      <c r="U62" s="111">
        <v>80.299055066721792</v>
      </c>
      <c r="V62" s="111">
        <v>81.487581622978183</v>
      </c>
      <c r="W62" s="111">
        <v>81.388317216692741</v>
      </c>
      <c r="X62" s="111">
        <v>80.80579368183696</v>
      </c>
      <c r="Y62" s="111">
        <v>81.970840751548522</v>
      </c>
      <c r="Z62" s="111">
        <v>82.061594008209866</v>
      </c>
      <c r="AA62" s="111">
        <v>81.497499537176566</v>
      </c>
      <c r="AB62" s="111">
        <v>82.625688479243166</v>
      </c>
      <c r="AC62" s="111">
        <v>81.981697699112857</v>
      </c>
      <c r="AD62" s="111">
        <v>81.419781663834854</v>
      </c>
      <c r="AE62" s="111">
        <v>82.54361373439086</v>
      </c>
      <c r="AF62" s="111">
        <v>81.740755658469553</v>
      </c>
      <c r="AG62" s="111">
        <v>81.1791648629317</v>
      </c>
      <c r="AH62" s="111">
        <v>82.302346454007406</v>
      </c>
    </row>
    <row r="63" spans="1:34">
      <c r="A63" s="110" t="s">
        <v>265</v>
      </c>
      <c r="B63" s="111">
        <v>79.395178614353384</v>
      </c>
      <c r="C63" s="111">
        <v>78.943850667060502</v>
      </c>
      <c r="D63" s="111">
        <v>79.846506561646265</v>
      </c>
      <c r="E63" s="111">
        <v>79.757913648964575</v>
      </c>
      <c r="F63" s="111">
        <v>79.317546615190508</v>
      </c>
      <c r="G63" s="111">
        <v>80.198280682738641</v>
      </c>
      <c r="H63" s="111">
        <v>80.307840896090255</v>
      </c>
      <c r="I63" s="111">
        <v>79.874120767381925</v>
      </c>
      <c r="J63" s="111">
        <v>80.741561024798585</v>
      </c>
      <c r="K63" s="111">
        <v>80.617937831977315</v>
      </c>
      <c r="L63" s="111">
        <v>80.184672599115558</v>
      </c>
      <c r="M63" s="111">
        <v>81.051203064839072</v>
      </c>
      <c r="N63" s="111">
        <v>80.637490096707097</v>
      </c>
      <c r="O63" s="111">
        <v>80.209639773738516</v>
      </c>
      <c r="P63" s="111">
        <v>81.065340419675678</v>
      </c>
      <c r="Q63" s="111">
        <v>80.938381622527515</v>
      </c>
      <c r="R63" s="111">
        <v>80.529232802551491</v>
      </c>
      <c r="S63" s="111">
        <v>81.34753044250354</v>
      </c>
      <c r="T63" s="111">
        <v>81.319097681780363</v>
      </c>
      <c r="U63" s="111">
        <v>80.906223843648363</v>
      </c>
      <c r="V63" s="111">
        <v>81.731971519912364</v>
      </c>
      <c r="W63" s="111">
        <v>81.672064579811689</v>
      </c>
      <c r="X63" s="111">
        <v>81.252457224554618</v>
      </c>
      <c r="Y63" s="111">
        <v>82.09167193506876</v>
      </c>
      <c r="Z63" s="111">
        <v>81.647959711607129</v>
      </c>
      <c r="AA63" s="111">
        <v>81.228783592556354</v>
      </c>
      <c r="AB63" s="111">
        <v>82.067135830657904</v>
      </c>
      <c r="AC63" s="111">
        <v>81.898000776069338</v>
      </c>
      <c r="AD63" s="111">
        <v>81.482230658106275</v>
      </c>
      <c r="AE63" s="111">
        <v>82.313770894032402</v>
      </c>
      <c r="AF63" s="111">
        <v>82.229115990747005</v>
      </c>
      <c r="AG63" s="111">
        <v>81.816853380636246</v>
      </c>
      <c r="AH63" s="111">
        <v>82.641378600857763</v>
      </c>
    </row>
    <row r="64" spans="1:34">
      <c r="A64" s="110" t="s">
        <v>266</v>
      </c>
      <c r="B64" s="111">
        <v>77.768469369433888</v>
      </c>
      <c r="C64" s="111">
        <v>76.99484677993398</v>
      </c>
      <c r="D64" s="111">
        <v>78.542091958933796</v>
      </c>
      <c r="E64" s="111">
        <v>78.022698594735587</v>
      </c>
      <c r="F64" s="111">
        <v>77.27628326850575</v>
      </c>
      <c r="G64" s="111">
        <v>78.769113920965424</v>
      </c>
      <c r="H64" s="111">
        <v>77.868659697091331</v>
      </c>
      <c r="I64" s="111">
        <v>77.106790533035706</v>
      </c>
      <c r="J64" s="111">
        <v>78.630528861146956</v>
      </c>
      <c r="K64" s="111">
        <v>77.840329128492513</v>
      </c>
      <c r="L64" s="111">
        <v>77.071225058782659</v>
      </c>
      <c r="M64" s="111">
        <v>78.609433198202368</v>
      </c>
      <c r="N64" s="111">
        <v>78.207021236598223</v>
      </c>
      <c r="O64" s="111">
        <v>77.43297799688078</v>
      </c>
      <c r="P64" s="111">
        <v>78.981064476315666</v>
      </c>
      <c r="Q64" s="111">
        <v>78.661742052658383</v>
      </c>
      <c r="R64" s="111">
        <v>77.86659664907657</v>
      </c>
      <c r="S64" s="111">
        <v>79.456887456240196</v>
      </c>
      <c r="T64" s="111">
        <v>79.043426775372524</v>
      </c>
      <c r="U64" s="111">
        <v>78.244375877263536</v>
      </c>
      <c r="V64" s="111">
        <v>79.842477673481511</v>
      </c>
      <c r="W64" s="111">
        <v>79.261005426685472</v>
      </c>
      <c r="X64" s="111">
        <v>78.46880345014516</v>
      </c>
      <c r="Y64" s="111">
        <v>80.053207403225784</v>
      </c>
      <c r="Z64" s="111">
        <v>79.642297816389828</v>
      </c>
      <c r="AA64" s="111">
        <v>78.918602433741398</v>
      </c>
      <c r="AB64" s="111">
        <v>80.365993199038257</v>
      </c>
      <c r="AC64" s="111">
        <v>79.935335189728249</v>
      </c>
      <c r="AD64" s="111">
        <v>79.241572536704794</v>
      </c>
      <c r="AE64" s="111">
        <v>80.629097842751705</v>
      </c>
      <c r="AF64" s="111">
        <v>80.696287282115904</v>
      </c>
      <c r="AG64" s="111">
        <v>80.059555511144865</v>
      </c>
      <c r="AH64" s="111">
        <v>81.333019053086943</v>
      </c>
    </row>
    <row r="65" spans="1:34">
      <c r="A65" s="110" t="s">
        <v>267</v>
      </c>
      <c r="B65" s="111">
        <v>79.414486255619337</v>
      </c>
      <c r="C65" s="111">
        <v>78.802646646032713</v>
      </c>
      <c r="D65" s="111">
        <v>80.026325865205962</v>
      </c>
      <c r="E65" s="111">
        <v>79.45269747326401</v>
      </c>
      <c r="F65" s="111">
        <v>78.820644975516402</v>
      </c>
      <c r="G65" s="111">
        <v>80.084749971011618</v>
      </c>
      <c r="H65" s="111">
        <v>79.194556297187248</v>
      </c>
      <c r="I65" s="111">
        <v>78.530454061330133</v>
      </c>
      <c r="J65" s="111">
        <v>79.858658533044363</v>
      </c>
      <c r="K65" s="111">
        <v>79.633779431377675</v>
      </c>
      <c r="L65" s="111">
        <v>78.964371776531536</v>
      </c>
      <c r="M65" s="111">
        <v>80.303187086223815</v>
      </c>
      <c r="N65" s="111">
        <v>79.846223022835801</v>
      </c>
      <c r="O65" s="111">
        <v>79.182329430959754</v>
      </c>
      <c r="P65" s="111">
        <v>80.510116614711848</v>
      </c>
      <c r="Q65" s="111">
        <v>79.446369255023967</v>
      </c>
      <c r="R65" s="111">
        <v>78.7698550147948</v>
      </c>
      <c r="S65" s="111">
        <v>80.122883495253134</v>
      </c>
      <c r="T65" s="111">
        <v>79.163615058313908</v>
      </c>
      <c r="U65" s="111">
        <v>78.491217090229355</v>
      </c>
      <c r="V65" s="111">
        <v>79.836013026398462</v>
      </c>
      <c r="W65" s="111">
        <v>79.158209288170752</v>
      </c>
      <c r="X65" s="111">
        <v>78.485593054425564</v>
      </c>
      <c r="Y65" s="111">
        <v>79.830825521915941</v>
      </c>
      <c r="Z65" s="111">
        <v>79.752769033563069</v>
      </c>
      <c r="AA65" s="111">
        <v>79.106468796290685</v>
      </c>
      <c r="AB65" s="111">
        <v>80.399069270835454</v>
      </c>
      <c r="AC65" s="111">
        <v>79.911350989915974</v>
      </c>
      <c r="AD65" s="111">
        <v>79.219516117812702</v>
      </c>
      <c r="AE65" s="111">
        <v>80.603185862019245</v>
      </c>
      <c r="AF65" s="111">
        <v>80.371805460348469</v>
      </c>
      <c r="AG65" s="111">
        <v>79.705554484700571</v>
      </c>
      <c r="AH65" s="111">
        <v>81.038056435996367</v>
      </c>
    </row>
    <row r="66" spans="1:34">
      <c r="A66" s="110" t="s">
        <v>248</v>
      </c>
      <c r="B66" s="111">
        <v>78.616041273483546</v>
      </c>
      <c r="C66" s="111">
        <v>77.915556561570924</v>
      </c>
      <c r="D66" s="111">
        <v>79.316525985396169</v>
      </c>
      <c r="E66" s="111">
        <v>79.124141363654161</v>
      </c>
      <c r="F66" s="111">
        <v>78.447457386712671</v>
      </c>
      <c r="G66" s="111">
        <v>79.800825340595651</v>
      </c>
      <c r="H66" s="111">
        <v>79.506965293247433</v>
      </c>
      <c r="I66" s="111">
        <v>78.831206638346231</v>
      </c>
      <c r="J66" s="111">
        <v>80.182723948148634</v>
      </c>
      <c r="K66" s="111">
        <v>79.713321944052453</v>
      </c>
      <c r="L66" s="111">
        <v>79.046991556894255</v>
      </c>
      <c r="M66" s="111">
        <v>80.37965233121065</v>
      </c>
      <c r="N66" s="111">
        <v>79.729283541352103</v>
      </c>
      <c r="O66" s="111">
        <v>79.067687241727</v>
      </c>
      <c r="P66" s="111">
        <v>80.390879840977206</v>
      </c>
      <c r="Q66" s="111">
        <v>80.506597111764862</v>
      </c>
      <c r="R66" s="111">
        <v>79.873309983988193</v>
      </c>
      <c r="S66" s="111">
        <v>81.13988423954153</v>
      </c>
      <c r="T66" s="111">
        <v>81.255460132261689</v>
      </c>
      <c r="U66" s="111">
        <v>80.649603989516052</v>
      </c>
      <c r="V66" s="111">
        <v>81.861316275007326</v>
      </c>
      <c r="W66" s="111">
        <v>81.417188161922383</v>
      </c>
      <c r="X66" s="111">
        <v>80.819847765885186</v>
      </c>
      <c r="Y66" s="111">
        <v>82.014528557959579</v>
      </c>
      <c r="Z66" s="111">
        <v>81.465220140561755</v>
      </c>
      <c r="AA66" s="111">
        <v>80.849625322332528</v>
      </c>
      <c r="AB66" s="111">
        <v>82.080814958790981</v>
      </c>
      <c r="AC66" s="111">
        <v>81.262439338568313</v>
      </c>
      <c r="AD66" s="111">
        <v>80.629000277712819</v>
      </c>
      <c r="AE66" s="111">
        <v>81.895878399423808</v>
      </c>
      <c r="AF66" s="111">
        <v>81.745868028278494</v>
      </c>
      <c r="AG66" s="111">
        <v>81.124194641291311</v>
      </c>
      <c r="AH66" s="111">
        <v>82.367541415265677</v>
      </c>
    </row>
    <row r="67" spans="1:34">
      <c r="A67" s="110" t="s">
        <v>268</v>
      </c>
      <c r="B67" s="111">
        <v>80.125671298693732</v>
      </c>
      <c r="C67" s="111">
        <v>79.434549760358649</v>
      </c>
      <c r="D67" s="111">
        <v>80.816792837028814</v>
      </c>
      <c r="E67" s="111">
        <v>80.142526049797041</v>
      </c>
      <c r="F67" s="111">
        <v>79.474953041850867</v>
      </c>
      <c r="G67" s="111">
        <v>80.810099057743216</v>
      </c>
      <c r="H67" s="111">
        <v>80.178912172230795</v>
      </c>
      <c r="I67" s="111">
        <v>79.504417098173136</v>
      </c>
      <c r="J67" s="111">
        <v>80.853407246288455</v>
      </c>
      <c r="K67" s="111">
        <v>80.075159011636302</v>
      </c>
      <c r="L67" s="111">
        <v>79.395193405665154</v>
      </c>
      <c r="M67" s="111">
        <v>80.75512461760745</v>
      </c>
      <c r="N67" s="111">
        <v>80.433876044298032</v>
      </c>
      <c r="O67" s="111">
        <v>79.758501952693834</v>
      </c>
      <c r="P67" s="111">
        <v>81.109250135902229</v>
      </c>
      <c r="Q67" s="111">
        <v>80.674600441251911</v>
      </c>
      <c r="R67" s="111">
        <v>80.014554796941852</v>
      </c>
      <c r="S67" s="111">
        <v>81.334646085561971</v>
      </c>
      <c r="T67" s="111">
        <v>81.28108382597847</v>
      </c>
      <c r="U67" s="111">
        <v>80.617579706472142</v>
      </c>
      <c r="V67" s="111">
        <v>81.944587945484798</v>
      </c>
      <c r="W67" s="111">
        <v>81.664007639649526</v>
      </c>
      <c r="X67" s="111">
        <v>81.004096979928775</v>
      </c>
      <c r="Y67" s="111">
        <v>82.323918299370277</v>
      </c>
      <c r="Z67" s="111">
        <v>81.952072650791337</v>
      </c>
      <c r="AA67" s="111">
        <v>81.317309731081437</v>
      </c>
      <c r="AB67" s="111">
        <v>82.586835570501236</v>
      </c>
      <c r="AC67" s="111">
        <v>81.733445479182279</v>
      </c>
      <c r="AD67" s="111">
        <v>81.10747044490941</v>
      </c>
      <c r="AE67" s="111">
        <v>82.359420513455149</v>
      </c>
      <c r="AF67" s="111">
        <v>81.650712742018612</v>
      </c>
      <c r="AG67" s="111">
        <v>81.011734238655222</v>
      </c>
      <c r="AH67" s="111">
        <v>82.289691245382002</v>
      </c>
    </row>
    <row r="68" spans="1:34">
      <c r="A68" s="110" t="s">
        <v>249</v>
      </c>
      <c r="B68" s="111">
        <v>78.470401647953707</v>
      </c>
      <c r="C68" s="111">
        <v>77.901930089436306</v>
      </c>
      <c r="D68" s="111">
        <v>79.038873206471109</v>
      </c>
      <c r="E68" s="111">
        <v>79.052763328547101</v>
      </c>
      <c r="F68" s="111">
        <v>78.533795061460594</v>
      </c>
      <c r="G68" s="111">
        <v>79.571731595633608</v>
      </c>
      <c r="H68" s="111">
        <v>78.879990906315498</v>
      </c>
      <c r="I68" s="111">
        <v>78.331189707918654</v>
      </c>
      <c r="J68" s="111">
        <v>79.428792104712343</v>
      </c>
      <c r="K68" s="111">
        <v>78.989352756824871</v>
      </c>
      <c r="L68" s="111">
        <v>78.437577145677167</v>
      </c>
      <c r="M68" s="111">
        <v>79.541128367972576</v>
      </c>
      <c r="N68" s="111">
        <v>79.074304339607409</v>
      </c>
      <c r="O68" s="111">
        <v>78.513268482090822</v>
      </c>
      <c r="P68" s="111">
        <v>79.635340197123995</v>
      </c>
      <c r="Q68" s="111">
        <v>79.079682687459325</v>
      </c>
      <c r="R68" s="111">
        <v>78.529781398648609</v>
      </c>
      <c r="S68" s="111">
        <v>79.629583976270041</v>
      </c>
      <c r="T68" s="111">
        <v>79.24857698946785</v>
      </c>
      <c r="U68" s="111">
        <v>78.701741485381092</v>
      </c>
      <c r="V68" s="111">
        <v>79.795412493554608</v>
      </c>
      <c r="W68" s="111">
        <v>79.613181295003116</v>
      </c>
      <c r="X68" s="111">
        <v>79.067419876347088</v>
      </c>
      <c r="Y68" s="111">
        <v>80.158942713659144</v>
      </c>
      <c r="Z68" s="111">
        <v>80.32395710326486</v>
      </c>
      <c r="AA68" s="111">
        <v>79.792313673152066</v>
      </c>
      <c r="AB68" s="111">
        <v>80.855600533377654</v>
      </c>
      <c r="AC68" s="111">
        <v>80.715957511505565</v>
      </c>
      <c r="AD68" s="111">
        <v>80.207735744347985</v>
      </c>
      <c r="AE68" s="111">
        <v>81.224179278663144</v>
      </c>
      <c r="AF68" s="111">
        <v>80.953969893449056</v>
      </c>
      <c r="AG68" s="111">
        <v>80.453717707829952</v>
      </c>
      <c r="AH68" s="111">
        <v>81.45422207906816</v>
      </c>
    </row>
    <row r="69" spans="1:34">
      <c r="A69" s="110" t="s">
        <v>250</v>
      </c>
      <c r="B69" s="111">
        <v>77.366127962529049</v>
      </c>
      <c r="C69" s="111">
        <v>77.007264873325553</v>
      </c>
      <c r="D69" s="111">
        <v>77.724991051732545</v>
      </c>
      <c r="E69" s="111">
        <v>77.405604319184889</v>
      </c>
      <c r="F69" s="111">
        <v>77.048692224467928</v>
      </c>
      <c r="G69" s="111">
        <v>77.762516413901849</v>
      </c>
      <c r="H69" s="111">
        <v>77.611930237040397</v>
      </c>
      <c r="I69" s="111">
        <v>77.248841815650763</v>
      </c>
      <c r="J69" s="111">
        <v>77.975018658430031</v>
      </c>
      <c r="K69" s="111">
        <v>78.188191164582435</v>
      </c>
      <c r="L69" s="111">
        <v>77.835184615628293</v>
      </c>
      <c r="M69" s="111">
        <v>78.541197713536576</v>
      </c>
      <c r="N69" s="111">
        <v>78.38662759459676</v>
      </c>
      <c r="O69" s="111">
        <v>78.037587729939432</v>
      </c>
      <c r="P69" s="111">
        <v>78.735667459254088</v>
      </c>
      <c r="Q69" s="111">
        <v>78.438377954950923</v>
      </c>
      <c r="R69" s="111">
        <v>78.096676968687305</v>
      </c>
      <c r="S69" s="111">
        <v>78.780078941214541</v>
      </c>
      <c r="T69" s="111">
        <v>78.54125793762374</v>
      </c>
      <c r="U69" s="111">
        <v>78.202834059409909</v>
      </c>
      <c r="V69" s="111">
        <v>78.879681815837571</v>
      </c>
      <c r="W69" s="111">
        <v>78.749645059310126</v>
      </c>
      <c r="X69" s="111">
        <v>78.410561589717702</v>
      </c>
      <c r="Y69" s="111">
        <v>79.08872852890255</v>
      </c>
      <c r="Z69" s="111">
        <v>79.03543930285943</v>
      </c>
      <c r="AA69" s="111">
        <v>78.698337694440966</v>
      </c>
      <c r="AB69" s="111">
        <v>79.372540911277895</v>
      </c>
      <c r="AC69" s="111">
        <v>79.112005997542227</v>
      </c>
      <c r="AD69" s="111">
        <v>78.774668853517497</v>
      </c>
      <c r="AE69" s="111">
        <v>79.449343141566956</v>
      </c>
      <c r="AF69" s="111">
        <v>79.400564940941223</v>
      </c>
      <c r="AG69" s="111">
        <v>79.068804351237446</v>
      </c>
      <c r="AH69" s="111">
        <v>79.732325530644999</v>
      </c>
    </row>
    <row r="70" spans="1:34">
      <c r="A70" s="110" t="s">
        <v>251</v>
      </c>
      <c r="B70" s="111">
        <v>81.016732975511914</v>
      </c>
      <c r="C70" s="111">
        <v>79.596203826557229</v>
      </c>
      <c r="D70" s="111">
        <v>82.437262124466599</v>
      </c>
      <c r="E70" s="111">
        <v>80.486544999421795</v>
      </c>
      <c r="F70" s="111">
        <v>78.973432415827617</v>
      </c>
      <c r="G70" s="111">
        <v>81.999657583015974</v>
      </c>
      <c r="H70" s="111">
        <v>81.367285298076965</v>
      </c>
      <c r="I70" s="111">
        <v>79.779582515848517</v>
      </c>
      <c r="J70" s="111">
        <v>82.954988080305412</v>
      </c>
      <c r="K70" s="111">
        <v>81.091875667391378</v>
      </c>
      <c r="L70" s="111">
        <v>79.599752820379393</v>
      </c>
      <c r="M70" s="111">
        <v>82.583998514403362</v>
      </c>
      <c r="N70" s="111">
        <v>81.621284112233838</v>
      </c>
      <c r="O70" s="111">
        <v>80.329741552914527</v>
      </c>
      <c r="P70" s="111">
        <v>82.912826671553148</v>
      </c>
      <c r="Q70" s="111">
        <v>81.608357354003971</v>
      </c>
      <c r="R70" s="111">
        <v>80.448705176043347</v>
      </c>
      <c r="S70" s="111">
        <v>82.768009531964594</v>
      </c>
      <c r="T70" s="111">
        <v>81.965382066778929</v>
      </c>
      <c r="U70" s="111">
        <v>80.790082455287944</v>
      </c>
      <c r="V70" s="111">
        <v>83.140681678269914</v>
      </c>
      <c r="W70" s="111">
        <v>81.721329054388008</v>
      </c>
      <c r="X70" s="111">
        <v>80.387854404161075</v>
      </c>
      <c r="Y70" s="111">
        <v>83.05480370461494</v>
      </c>
      <c r="Z70" s="111">
        <v>81.586017073369405</v>
      </c>
      <c r="AA70" s="111">
        <v>80.22310354446239</v>
      </c>
      <c r="AB70" s="111">
        <v>82.94893060227642</v>
      </c>
      <c r="AC70" s="111">
        <v>81.807359322992781</v>
      </c>
      <c r="AD70" s="111">
        <v>80.506175521790027</v>
      </c>
      <c r="AE70" s="111">
        <v>83.108543124195535</v>
      </c>
      <c r="AF70" s="111">
        <v>82.538210716015243</v>
      </c>
      <c r="AG70" s="111">
        <v>81.407398677206842</v>
      </c>
      <c r="AH70" s="111">
        <v>83.669022754823644</v>
      </c>
    </row>
    <row r="71" spans="1:34">
      <c r="A71" s="110" t="s">
        <v>269</v>
      </c>
      <c r="B71" s="111">
        <v>79.992541452466838</v>
      </c>
      <c r="C71" s="111">
        <v>79.434323035793895</v>
      </c>
      <c r="D71" s="111">
        <v>80.550759869139782</v>
      </c>
      <c r="E71" s="111">
        <v>80.123658654487585</v>
      </c>
      <c r="F71" s="111">
        <v>79.578543376897855</v>
      </c>
      <c r="G71" s="111">
        <v>80.668773932077315</v>
      </c>
      <c r="H71" s="111">
        <v>80.511961189581896</v>
      </c>
      <c r="I71" s="111">
        <v>79.983564853938148</v>
      </c>
      <c r="J71" s="111">
        <v>81.040357525225645</v>
      </c>
      <c r="K71" s="111">
        <v>81.095365478801938</v>
      </c>
      <c r="L71" s="111">
        <v>80.582169739692233</v>
      </c>
      <c r="M71" s="111">
        <v>81.608561217911642</v>
      </c>
      <c r="N71" s="111">
        <v>81.155379946691028</v>
      </c>
      <c r="O71" s="111">
        <v>80.624215642708052</v>
      </c>
      <c r="P71" s="111">
        <v>81.686544250674004</v>
      </c>
      <c r="Q71" s="111">
        <v>81.424663772267238</v>
      </c>
      <c r="R71" s="111">
        <v>80.898566122344789</v>
      </c>
      <c r="S71" s="111">
        <v>81.950761422189686</v>
      </c>
      <c r="T71" s="111">
        <v>81.722883916550543</v>
      </c>
      <c r="U71" s="111">
        <v>81.20257621091497</v>
      </c>
      <c r="V71" s="111">
        <v>82.243191622186117</v>
      </c>
      <c r="W71" s="111">
        <v>82.262533924637324</v>
      </c>
      <c r="X71" s="111">
        <v>81.759123866921712</v>
      </c>
      <c r="Y71" s="111">
        <v>82.765943982352937</v>
      </c>
      <c r="Z71" s="111">
        <v>82.652609194178311</v>
      </c>
      <c r="AA71" s="111">
        <v>82.147933497281272</v>
      </c>
      <c r="AB71" s="111">
        <v>83.157284891075349</v>
      </c>
      <c r="AC71" s="111">
        <v>82.832420533343495</v>
      </c>
      <c r="AD71" s="111">
        <v>82.342251774274231</v>
      </c>
      <c r="AE71" s="111">
        <v>83.322589292412758</v>
      </c>
      <c r="AF71" s="111">
        <v>82.759353236059695</v>
      </c>
      <c r="AG71" s="111">
        <v>82.264575902212272</v>
      </c>
      <c r="AH71" s="111">
        <v>83.254130569907119</v>
      </c>
    </row>
    <row r="72" spans="1:34">
      <c r="A72" s="110" t="s">
        <v>252</v>
      </c>
      <c r="B72" s="111">
        <v>78.093274207571199</v>
      </c>
      <c r="C72" s="111">
        <v>77.609306025565104</v>
      </c>
      <c r="D72" s="111">
        <v>78.577242389577293</v>
      </c>
      <c r="E72" s="111">
        <v>78.226880686634516</v>
      </c>
      <c r="F72" s="111">
        <v>77.755597331309374</v>
      </c>
      <c r="G72" s="111">
        <v>78.698164041959657</v>
      </c>
      <c r="H72" s="111">
        <v>78.232721128087363</v>
      </c>
      <c r="I72" s="111">
        <v>77.749982874771135</v>
      </c>
      <c r="J72" s="111">
        <v>78.715459381403591</v>
      </c>
      <c r="K72" s="111">
        <v>78.512054788138471</v>
      </c>
      <c r="L72" s="111">
        <v>78.040439067866089</v>
      </c>
      <c r="M72" s="111">
        <v>78.983670508410853</v>
      </c>
      <c r="N72" s="111">
        <v>78.916586036652575</v>
      </c>
      <c r="O72" s="111">
        <v>78.440804230304536</v>
      </c>
      <c r="P72" s="111">
        <v>79.392367843000613</v>
      </c>
      <c r="Q72" s="111">
        <v>78.932732329565368</v>
      </c>
      <c r="R72" s="111">
        <v>78.457594990918935</v>
      </c>
      <c r="S72" s="111">
        <v>79.407869668211802</v>
      </c>
      <c r="T72" s="111">
        <v>79.406637643420069</v>
      </c>
      <c r="U72" s="111">
        <v>78.945185834566871</v>
      </c>
      <c r="V72" s="111">
        <v>79.868089452273267</v>
      </c>
      <c r="W72" s="111">
        <v>79.747267817209192</v>
      </c>
      <c r="X72" s="111">
        <v>79.297449713073107</v>
      </c>
      <c r="Y72" s="111">
        <v>80.197085921345277</v>
      </c>
      <c r="Z72" s="111">
        <v>80.369040674275439</v>
      </c>
      <c r="AA72" s="111">
        <v>79.916392597432122</v>
      </c>
      <c r="AB72" s="111">
        <v>80.821688751118756</v>
      </c>
      <c r="AC72" s="111">
        <v>80.416563241435213</v>
      </c>
      <c r="AD72" s="111">
        <v>79.960343907040425</v>
      </c>
      <c r="AE72" s="111">
        <v>80.872782575830001</v>
      </c>
      <c r="AF72" s="111">
        <v>80.595652038690488</v>
      </c>
      <c r="AG72" s="111">
        <v>80.144902083513358</v>
      </c>
      <c r="AH72" s="111">
        <v>81.046401993867619</v>
      </c>
    </row>
    <row r="73" spans="1:34">
      <c r="A73" s="110" t="s">
        <v>270</v>
      </c>
      <c r="B73" s="111">
        <v>79.796622785127738</v>
      </c>
      <c r="C73" s="111">
        <v>79.197556314047304</v>
      </c>
      <c r="D73" s="111">
        <v>80.395689256208172</v>
      </c>
      <c r="E73" s="111">
        <v>79.878297520371518</v>
      </c>
      <c r="F73" s="111">
        <v>79.28943328560274</v>
      </c>
      <c r="G73" s="111">
        <v>80.467161755140296</v>
      </c>
      <c r="H73" s="111">
        <v>80.054800249653979</v>
      </c>
      <c r="I73" s="111">
        <v>79.459293689211776</v>
      </c>
      <c r="J73" s="111">
        <v>80.650306810096183</v>
      </c>
      <c r="K73" s="111">
        <v>80.632613962455423</v>
      </c>
      <c r="L73" s="111">
        <v>80.06344319855279</v>
      </c>
      <c r="M73" s="111">
        <v>81.201784726358056</v>
      </c>
      <c r="N73" s="111">
        <v>80.934737950137944</v>
      </c>
      <c r="O73" s="111">
        <v>80.362969795439199</v>
      </c>
      <c r="P73" s="111">
        <v>81.506506104836689</v>
      </c>
      <c r="Q73" s="111">
        <v>81.036875345576178</v>
      </c>
      <c r="R73" s="111">
        <v>80.452527239128358</v>
      </c>
      <c r="S73" s="111">
        <v>81.621223452023997</v>
      </c>
      <c r="T73" s="111">
        <v>81.460226091772014</v>
      </c>
      <c r="U73" s="111">
        <v>80.882487564619993</v>
      </c>
      <c r="V73" s="111">
        <v>82.037964618924036</v>
      </c>
      <c r="W73" s="111">
        <v>81.619099287553269</v>
      </c>
      <c r="X73" s="111">
        <v>81.036681240444992</v>
      </c>
      <c r="Y73" s="111">
        <v>82.201517334661546</v>
      </c>
      <c r="Z73" s="111">
        <v>82.095897142720986</v>
      </c>
      <c r="AA73" s="111">
        <v>81.517436051509577</v>
      </c>
      <c r="AB73" s="111">
        <v>82.674358233932395</v>
      </c>
      <c r="AC73" s="111">
        <v>81.954992528853396</v>
      </c>
      <c r="AD73" s="111">
        <v>81.380255560267571</v>
      </c>
      <c r="AE73" s="111">
        <v>82.52972949743922</v>
      </c>
      <c r="AF73" s="111">
        <v>82.400209706754353</v>
      </c>
      <c r="AG73" s="111">
        <v>81.844696066251927</v>
      </c>
      <c r="AH73" s="111">
        <v>82.955723347256779</v>
      </c>
    </row>
    <row r="74" spans="1:34">
      <c r="A74" s="110" t="s">
        <v>253</v>
      </c>
      <c r="B74" s="111">
        <v>80.595827888736878</v>
      </c>
      <c r="C74" s="111">
        <v>79.264068791679477</v>
      </c>
      <c r="D74" s="111">
        <v>81.927586985794278</v>
      </c>
      <c r="E74" s="111">
        <v>80.186168754164029</v>
      </c>
      <c r="F74" s="111">
        <v>78.72090390677522</v>
      </c>
      <c r="G74" s="111">
        <v>81.651433601552839</v>
      </c>
      <c r="H74" s="111">
        <v>80.935611400527279</v>
      </c>
      <c r="I74" s="111">
        <v>79.366518521436262</v>
      </c>
      <c r="J74" s="111">
        <v>82.504704279618295</v>
      </c>
      <c r="K74" s="111">
        <v>81.486994054834028</v>
      </c>
      <c r="L74" s="111">
        <v>79.917467071392977</v>
      </c>
      <c r="M74" s="111">
        <v>83.056521038275079</v>
      </c>
      <c r="N74" s="111">
        <v>82.63948986497347</v>
      </c>
      <c r="O74" s="111">
        <v>81.228706971756026</v>
      </c>
      <c r="P74" s="111">
        <v>84.050272758190914</v>
      </c>
      <c r="Q74" s="111">
        <v>81.494952419058436</v>
      </c>
      <c r="R74" s="111">
        <v>79.868607947253693</v>
      </c>
      <c r="S74" s="111">
        <v>83.121296890863178</v>
      </c>
      <c r="T74" s="111">
        <v>81.8612481989272</v>
      </c>
      <c r="U74" s="111">
        <v>80.266588662463093</v>
      </c>
      <c r="V74" s="111">
        <v>83.455907735391307</v>
      </c>
      <c r="W74" s="111">
        <v>80.705887794512904</v>
      </c>
      <c r="X74" s="111">
        <v>79.070841301431457</v>
      </c>
      <c r="Y74" s="111">
        <v>82.340934287594351</v>
      </c>
      <c r="Z74" s="111">
        <v>81.024595477896796</v>
      </c>
      <c r="AA74" s="111">
        <v>79.758980714416211</v>
      </c>
      <c r="AB74" s="111">
        <v>82.29021024137738</v>
      </c>
      <c r="AC74" s="111">
        <v>81.31694965472893</v>
      </c>
      <c r="AD74" s="111">
        <v>80.065864891789914</v>
      </c>
      <c r="AE74" s="111">
        <v>82.568034417667945</v>
      </c>
      <c r="AF74" s="111">
        <v>82.475250593599242</v>
      </c>
      <c r="AG74" s="111">
        <v>81.319163772963648</v>
      </c>
      <c r="AH74" s="111">
        <v>83.631337414234835</v>
      </c>
    </row>
    <row r="75" spans="1:34">
      <c r="A75" s="110" t="s">
        <v>254</v>
      </c>
      <c r="B75" s="111">
        <v>79.208828826900188</v>
      </c>
      <c r="C75" s="111">
        <v>78.599137469452572</v>
      </c>
      <c r="D75" s="111">
        <v>79.818520184347804</v>
      </c>
      <c r="E75" s="111">
        <v>79.600583068413215</v>
      </c>
      <c r="F75" s="111">
        <v>79.011588812755193</v>
      </c>
      <c r="G75" s="111">
        <v>80.189577324071237</v>
      </c>
      <c r="H75" s="111">
        <v>79.997088403979077</v>
      </c>
      <c r="I75" s="111">
        <v>79.411086533748133</v>
      </c>
      <c r="J75" s="111">
        <v>80.583090274210022</v>
      </c>
      <c r="K75" s="111">
        <v>80.469161762914865</v>
      </c>
      <c r="L75" s="111">
        <v>79.910170651061932</v>
      </c>
      <c r="M75" s="111">
        <v>81.028152874767798</v>
      </c>
      <c r="N75" s="111">
        <v>80.616320952459418</v>
      </c>
      <c r="O75" s="111">
        <v>80.038820716978094</v>
      </c>
      <c r="P75" s="111">
        <v>81.193821187940742</v>
      </c>
      <c r="Q75" s="111">
        <v>80.928048541405104</v>
      </c>
      <c r="R75" s="111">
        <v>80.35926216408329</v>
      </c>
      <c r="S75" s="111">
        <v>81.496834918726918</v>
      </c>
      <c r="T75" s="111">
        <v>80.909163683523758</v>
      </c>
      <c r="U75" s="111">
        <v>80.331671169892346</v>
      </c>
      <c r="V75" s="111">
        <v>81.48665619715517</v>
      </c>
      <c r="W75" s="111">
        <v>81.141704020434403</v>
      </c>
      <c r="X75" s="111">
        <v>80.579099842832221</v>
      </c>
      <c r="Y75" s="111">
        <v>81.704308198036586</v>
      </c>
      <c r="Z75" s="111">
        <v>80.971430301680044</v>
      </c>
      <c r="AA75" s="111">
        <v>80.399416885488023</v>
      </c>
      <c r="AB75" s="111">
        <v>81.543443717872066</v>
      </c>
      <c r="AC75" s="111">
        <v>81.181697079121022</v>
      </c>
      <c r="AD75" s="111">
        <v>80.614314313406595</v>
      </c>
      <c r="AE75" s="111">
        <v>81.74907984483545</v>
      </c>
      <c r="AF75" s="111">
        <v>80.922640013313128</v>
      </c>
      <c r="AG75" s="111">
        <v>80.342081516847742</v>
      </c>
      <c r="AH75" s="111">
        <v>81.503198509778514</v>
      </c>
    </row>
    <row r="76" spans="1:34">
      <c r="A76" s="110" t="s">
        <v>255</v>
      </c>
      <c r="B76" s="111">
        <v>78.522606797817858</v>
      </c>
      <c r="C76" s="111">
        <v>78.168551203982261</v>
      </c>
      <c r="D76" s="111">
        <v>78.876662391653454</v>
      </c>
      <c r="E76" s="111">
        <v>78.648646356449945</v>
      </c>
      <c r="F76" s="111">
        <v>78.295285637530682</v>
      </c>
      <c r="G76" s="111">
        <v>79.002007075369207</v>
      </c>
      <c r="H76" s="111">
        <v>79.081214426759516</v>
      </c>
      <c r="I76" s="111">
        <v>78.740698941251623</v>
      </c>
      <c r="J76" s="111">
        <v>79.421729912267409</v>
      </c>
      <c r="K76" s="111">
        <v>79.287964018329077</v>
      </c>
      <c r="L76" s="111">
        <v>78.947789768555282</v>
      </c>
      <c r="M76" s="111">
        <v>79.628138268102873</v>
      </c>
      <c r="N76" s="111">
        <v>79.453813302065086</v>
      </c>
      <c r="O76" s="111">
        <v>79.107633279970628</v>
      </c>
      <c r="P76" s="111">
        <v>79.799993324159544</v>
      </c>
      <c r="Q76" s="111">
        <v>79.522905756527237</v>
      </c>
      <c r="R76" s="111">
        <v>79.172692783437356</v>
      </c>
      <c r="S76" s="111">
        <v>79.873118729617119</v>
      </c>
      <c r="T76" s="111">
        <v>79.893923315094725</v>
      </c>
      <c r="U76" s="111">
        <v>79.55340407401826</v>
      </c>
      <c r="V76" s="111">
        <v>80.234442556171189</v>
      </c>
      <c r="W76" s="111">
        <v>80.21659419604012</v>
      </c>
      <c r="X76" s="111">
        <v>79.883480395936331</v>
      </c>
      <c r="Y76" s="111">
        <v>80.549707996143908</v>
      </c>
      <c r="Z76" s="111">
        <v>80.461354990493888</v>
      </c>
      <c r="AA76" s="111">
        <v>80.126311144172234</v>
      </c>
      <c r="AB76" s="111">
        <v>80.796398836815541</v>
      </c>
      <c r="AC76" s="111">
        <v>80.514467466372182</v>
      </c>
      <c r="AD76" s="111">
        <v>80.18516865031016</v>
      </c>
      <c r="AE76" s="111">
        <v>80.843766282434203</v>
      </c>
      <c r="AF76" s="111">
        <v>80.664071323337552</v>
      </c>
      <c r="AG76" s="111">
        <v>80.33607124337918</v>
      </c>
      <c r="AH76" s="111">
        <v>80.992071403295924</v>
      </c>
    </row>
    <row r="77" spans="1:34">
      <c r="A77" s="110" t="s">
        <v>256</v>
      </c>
      <c r="B77" s="111">
        <v>79.292685600041295</v>
      </c>
      <c r="C77" s="111">
        <v>78.621518563901532</v>
      </c>
      <c r="D77" s="111">
        <v>79.963852636181059</v>
      </c>
      <c r="E77" s="111">
        <v>79.830188567641187</v>
      </c>
      <c r="F77" s="111">
        <v>79.169511453327701</v>
      </c>
      <c r="G77" s="111">
        <v>80.490865681954674</v>
      </c>
      <c r="H77" s="111">
        <v>80.135629403673562</v>
      </c>
      <c r="I77" s="111">
        <v>79.483212924150877</v>
      </c>
      <c r="J77" s="111">
        <v>80.788045883196247</v>
      </c>
      <c r="K77" s="111">
        <v>80.620880977705326</v>
      </c>
      <c r="L77" s="111">
        <v>79.957361965880793</v>
      </c>
      <c r="M77" s="111">
        <v>81.284399989529859</v>
      </c>
      <c r="N77" s="111">
        <v>80.913331055445454</v>
      </c>
      <c r="O77" s="111">
        <v>80.27427532539707</v>
      </c>
      <c r="P77" s="111">
        <v>81.552386785493837</v>
      </c>
      <c r="Q77" s="111">
        <v>81.203463437630873</v>
      </c>
      <c r="R77" s="111">
        <v>80.553179046461736</v>
      </c>
      <c r="S77" s="111">
        <v>81.85374782880001</v>
      </c>
      <c r="T77" s="111">
        <v>81.707229318123879</v>
      </c>
      <c r="U77" s="111">
        <v>81.077937419175555</v>
      </c>
      <c r="V77" s="111">
        <v>82.336521217072203</v>
      </c>
      <c r="W77" s="111">
        <v>81.757030978405751</v>
      </c>
      <c r="X77" s="111">
        <v>81.101560167282983</v>
      </c>
      <c r="Y77" s="111">
        <v>82.41250178952852</v>
      </c>
      <c r="Z77" s="111">
        <v>82.143133156795784</v>
      </c>
      <c r="AA77" s="111">
        <v>81.514666934352135</v>
      </c>
      <c r="AB77" s="111">
        <v>82.771599379239433</v>
      </c>
      <c r="AC77" s="111">
        <v>81.909861842639401</v>
      </c>
      <c r="AD77" s="111">
        <v>81.25680472710593</v>
      </c>
      <c r="AE77" s="111">
        <v>82.562918958172872</v>
      </c>
      <c r="AF77" s="111">
        <v>82.188626791296784</v>
      </c>
      <c r="AG77" s="111">
        <v>81.546131639066843</v>
      </c>
      <c r="AH77" s="111">
        <v>82.831121943526725</v>
      </c>
    </row>
    <row r="78" spans="1:34">
      <c r="A78" s="110" t="s">
        <v>271</v>
      </c>
      <c r="B78" s="111">
        <v>77.44164245779325</v>
      </c>
      <c r="C78" s="111">
        <v>76.772612997104474</v>
      </c>
      <c r="D78" s="111">
        <v>78.110671918482026</v>
      </c>
      <c r="E78" s="111">
        <v>77.60981138783626</v>
      </c>
      <c r="F78" s="111">
        <v>76.914661601785397</v>
      </c>
      <c r="G78" s="111">
        <v>78.304961173887122</v>
      </c>
      <c r="H78" s="111">
        <v>77.522817783103932</v>
      </c>
      <c r="I78" s="111">
        <v>76.834972101531235</v>
      </c>
      <c r="J78" s="111">
        <v>78.210663464676628</v>
      </c>
      <c r="K78" s="111">
        <v>77.680724508566925</v>
      </c>
      <c r="L78" s="111">
        <v>76.96386117071799</v>
      </c>
      <c r="M78" s="111">
        <v>78.39758784641586</v>
      </c>
      <c r="N78" s="111">
        <v>77.927562677996448</v>
      </c>
      <c r="O78" s="111">
        <v>77.234582478968235</v>
      </c>
      <c r="P78" s="111">
        <v>78.620542877024661</v>
      </c>
      <c r="Q78" s="111">
        <v>78.074232368034743</v>
      </c>
      <c r="R78" s="111">
        <v>77.381668924945899</v>
      </c>
      <c r="S78" s="111">
        <v>78.766795811123586</v>
      </c>
      <c r="T78" s="111">
        <v>78.412799776528615</v>
      </c>
      <c r="U78" s="111">
        <v>77.741275046026701</v>
      </c>
      <c r="V78" s="111">
        <v>79.08432450703053</v>
      </c>
      <c r="W78" s="111">
        <v>78.251631678686493</v>
      </c>
      <c r="X78" s="111">
        <v>77.564949220326099</v>
      </c>
      <c r="Y78" s="111">
        <v>78.938314137046888</v>
      </c>
      <c r="Z78" s="111">
        <v>78.919323636737815</v>
      </c>
      <c r="AA78" s="111">
        <v>78.245202272320839</v>
      </c>
      <c r="AB78" s="111">
        <v>79.593445001154791</v>
      </c>
      <c r="AC78" s="111">
        <v>78.73795452329523</v>
      </c>
      <c r="AD78" s="111">
        <v>78.079883215683267</v>
      </c>
      <c r="AE78" s="111">
        <v>79.396025830907192</v>
      </c>
      <c r="AF78" s="111">
        <v>79.104283365864376</v>
      </c>
      <c r="AG78" s="111">
        <v>78.459644706417151</v>
      </c>
      <c r="AH78" s="111">
        <v>79.7489220253116</v>
      </c>
    </row>
    <row r="79" spans="1:34">
      <c r="A79" s="110" t="s">
        <v>272</v>
      </c>
      <c r="B79" s="111">
        <v>77.670964924098328</v>
      </c>
      <c r="C79" s="111">
        <v>77.182653060706301</v>
      </c>
      <c r="D79" s="111">
        <v>78.159276787490356</v>
      </c>
      <c r="E79" s="111">
        <v>77.97738708746958</v>
      </c>
      <c r="F79" s="111">
        <v>77.499330400839654</v>
      </c>
      <c r="G79" s="111">
        <v>78.455443774099507</v>
      </c>
      <c r="H79" s="111">
        <v>78.371809350013635</v>
      </c>
      <c r="I79" s="111">
        <v>77.897073028236463</v>
      </c>
      <c r="J79" s="111">
        <v>78.846545671790807</v>
      </c>
      <c r="K79" s="111">
        <v>78.943736967744684</v>
      </c>
      <c r="L79" s="111">
        <v>78.474347873737159</v>
      </c>
      <c r="M79" s="111">
        <v>79.413126061752209</v>
      </c>
      <c r="N79" s="111">
        <v>78.90260067961357</v>
      </c>
      <c r="O79" s="111">
        <v>78.425985499448871</v>
      </c>
      <c r="P79" s="111">
        <v>79.37921585977827</v>
      </c>
      <c r="Q79" s="111">
        <v>79.207041979618168</v>
      </c>
      <c r="R79" s="111">
        <v>78.726334443760976</v>
      </c>
      <c r="S79" s="111">
        <v>79.68774951547536</v>
      </c>
      <c r="T79" s="111">
        <v>79.618699366012052</v>
      </c>
      <c r="U79" s="111">
        <v>79.142176394173276</v>
      </c>
      <c r="V79" s="111">
        <v>80.095222337850828</v>
      </c>
      <c r="W79" s="111">
        <v>79.856208462041721</v>
      </c>
      <c r="X79" s="111">
        <v>79.382640988770191</v>
      </c>
      <c r="Y79" s="111">
        <v>80.329775935313251</v>
      </c>
      <c r="Z79" s="111">
        <v>80.076083220230529</v>
      </c>
      <c r="AA79" s="111">
        <v>79.604906245424885</v>
      </c>
      <c r="AB79" s="111">
        <v>80.547260195036174</v>
      </c>
      <c r="AC79" s="111">
        <v>80.065394753801428</v>
      </c>
      <c r="AD79" s="111">
        <v>79.593948739810457</v>
      </c>
      <c r="AE79" s="111">
        <v>80.536840767792398</v>
      </c>
      <c r="AF79" s="111">
        <v>80.226997059716766</v>
      </c>
      <c r="AG79" s="111">
        <v>79.750567285300335</v>
      </c>
      <c r="AH79" s="111">
        <v>80.703426834133197</v>
      </c>
    </row>
    <row r="80" spans="1:34">
      <c r="A80" s="113" t="s">
        <v>257</v>
      </c>
      <c r="B80" s="107">
        <v>79.622301639422091</v>
      </c>
      <c r="C80" s="107">
        <v>78.154192662592266</v>
      </c>
      <c r="D80" s="107">
        <v>81.090410616251916</v>
      </c>
      <c r="E80" s="107">
        <v>79.947028100360384</v>
      </c>
      <c r="F80" s="107">
        <v>78.570601533337552</v>
      </c>
      <c r="G80" s="107">
        <v>81.323454667383217</v>
      </c>
      <c r="H80" s="107">
        <v>79.626464499747541</v>
      </c>
      <c r="I80" s="107">
        <v>78.209491165512134</v>
      </c>
      <c r="J80" s="107">
        <v>81.043437833982949</v>
      </c>
      <c r="K80" s="107">
        <v>80.036530394677769</v>
      </c>
      <c r="L80" s="107">
        <v>78.65162720815367</v>
      </c>
      <c r="M80" s="107">
        <v>81.421433581201867</v>
      </c>
      <c r="N80" s="107">
        <v>80.330353563663081</v>
      </c>
      <c r="O80" s="107">
        <v>79.04131448417894</v>
      </c>
      <c r="P80" s="107">
        <v>81.619392643147222</v>
      </c>
      <c r="Q80" s="107">
        <v>81.568798236053013</v>
      </c>
      <c r="R80" s="107">
        <v>80.418215401386504</v>
      </c>
      <c r="S80" s="107">
        <v>82.719381070719521</v>
      </c>
      <c r="T80" s="107">
        <v>82.282393030098234</v>
      </c>
      <c r="U80" s="107">
        <v>81.17105994406009</v>
      </c>
      <c r="V80" s="107">
        <v>83.393726116136378</v>
      </c>
      <c r="W80" s="107">
        <v>82.389215436018915</v>
      </c>
      <c r="X80" s="107">
        <v>81.244307202006937</v>
      </c>
      <c r="Y80" s="107">
        <v>83.534123670030894</v>
      </c>
      <c r="Z80" s="107">
        <v>80.788061906743977</v>
      </c>
      <c r="AA80" s="107">
        <v>79.301094655031008</v>
      </c>
      <c r="AB80" s="107">
        <v>82.275029158456945</v>
      </c>
      <c r="AC80" s="107">
        <v>80.230527125167939</v>
      </c>
      <c r="AD80" s="107">
        <v>78.63616658171307</v>
      </c>
      <c r="AE80" s="107">
        <v>81.824887668622807</v>
      </c>
      <c r="AF80" s="107">
        <v>80.415601386151664</v>
      </c>
      <c r="AG80" s="107">
        <v>78.911173266326628</v>
      </c>
      <c r="AH80" s="107">
        <v>81.9200295059767</v>
      </c>
    </row>
    <row r="82" spans="1:12">
      <c r="A82" s="174" t="s">
        <v>228</v>
      </c>
    </row>
    <row r="83" spans="1:12" s="164" customFormat="1" ht="10.199999999999999">
      <c r="A83" s="188" t="s">
        <v>343</v>
      </c>
      <c r="B83" s="188"/>
      <c r="C83" s="188"/>
      <c r="D83" s="188"/>
      <c r="E83" s="188"/>
      <c r="F83" s="188"/>
      <c r="G83" s="188"/>
      <c r="H83" s="188"/>
      <c r="I83" s="163"/>
      <c r="J83" s="163"/>
      <c r="K83" s="163"/>
      <c r="L83" s="163"/>
    </row>
    <row r="84" spans="1:12" s="164" customFormat="1" ht="10.199999999999999">
      <c r="A84" s="187" t="s">
        <v>166</v>
      </c>
      <c r="B84" s="187"/>
      <c r="C84" s="187"/>
      <c r="D84" s="187"/>
      <c r="E84" s="187"/>
      <c r="F84" s="165"/>
      <c r="G84" s="165"/>
      <c r="H84" s="165"/>
      <c r="I84" s="165"/>
      <c r="J84" s="165"/>
      <c r="K84" s="165"/>
      <c r="L84" s="165"/>
    </row>
    <row r="85" spans="1:12" s="164" customFormat="1" ht="10.199999999999999">
      <c r="A85" s="171"/>
      <c r="B85" s="171"/>
      <c r="C85" s="171"/>
      <c r="D85" s="171"/>
      <c r="E85" s="171"/>
      <c r="F85" s="172"/>
      <c r="G85" s="172"/>
      <c r="H85" s="172"/>
      <c r="I85" s="172"/>
      <c r="J85" s="172"/>
      <c r="K85" s="172"/>
      <c r="L85" s="172"/>
    </row>
    <row r="86" spans="1:12">
      <c r="A86" s="175" t="s">
        <v>227</v>
      </c>
    </row>
  </sheetData>
  <mergeCells count="50">
    <mergeCell ref="A1:E1"/>
    <mergeCell ref="F1:G1"/>
    <mergeCell ref="A3:A5"/>
    <mergeCell ref="A43:A45"/>
    <mergeCell ref="AF4:AH4"/>
    <mergeCell ref="AF3:AH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4:D4"/>
    <mergeCell ref="E4:G4"/>
    <mergeCell ref="H4:J4"/>
    <mergeCell ref="K4:M4"/>
    <mergeCell ref="AF43:AH43"/>
    <mergeCell ref="B43:D43"/>
    <mergeCell ref="E43:G43"/>
    <mergeCell ref="H43:J43"/>
    <mergeCell ref="K43:M43"/>
    <mergeCell ref="N43:P43"/>
    <mergeCell ref="Q43:S43"/>
    <mergeCell ref="AC43:AE43"/>
    <mergeCell ref="N4:P4"/>
    <mergeCell ref="Q4:S4"/>
    <mergeCell ref="T43:V43"/>
    <mergeCell ref="W43:Y43"/>
    <mergeCell ref="Z43:AB43"/>
    <mergeCell ref="T4:V4"/>
    <mergeCell ref="W4:Y4"/>
    <mergeCell ref="Z4:AB4"/>
    <mergeCell ref="AC4:AE4"/>
    <mergeCell ref="A84:E84"/>
    <mergeCell ref="AF44:AH44"/>
    <mergeCell ref="Q44:S44"/>
    <mergeCell ref="B44:D44"/>
    <mergeCell ref="E44:G44"/>
    <mergeCell ref="H44:J44"/>
    <mergeCell ref="K44:M44"/>
    <mergeCell ref="N44:P44"/>
    <mergeCell ref="T44:V44"/>
    <mergeCell ref="W44:Y44"/>
    <mergeCell ref="Z44:AB44"/>
    <mergeCell ref="AC44:AE44"/>
    <mergeCell ref="A83:H83"/>
  </mergeCells>
  <hyperlinks>
    <hyperlink ref="F1" location="Contents!A1" display="Back to contents page"/>
    <hyperlink ref="A84:E84" r:id="rId1" display="National Statistics Online - National Life tables"/>
  </hyperlinks>
  <pageMargins left="0.75" right="0.75" top="1" bottom="1" header="0.5" footer="0.5"/>
  <pageSetup paperSize="9" scale="44" orientation="landscape" r:id="rId2"/>
  <headerFooter alignWithMargins="0"/>
  <rowBreaks count="1" manualBreakCount="1">
    <brk id="41" max="16383" man="1"/>
  </rowBreaks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ColWidth="9.109375" defaultRowHeight="13.2"/>
  <cols>
    <col min="1" max="16384" width="9.109375" style="115"/>
  </cols>
  <sheetData>
    <row r="1" spans="1:8">
      <c r="A1" s="114"/>
      <c r="B1" s="114">
        <v>1</v>
      </c>
      <c r="C1" s="114" t="str">
        <f ca="1">OFFSET('Fig 1c data'!A5,B1,0)</f>
        <v>SCOTLAND</v>
      </c>
      <c r="D1" s="114"/>
    </row>
    <row r="2" spans="1:8">
      <c r="A2" s="114"/>
      <c r="B2" s="114"/>
      <c r="C2" s="114"/>
      <c r="D2" s="114"/>
    </row>
    <row r="3" spans="1:8" ht="26.4">
      <c r="A3" s="114"/>
      <c r="B3" s="114"/>
      <c r="C3" s="116" t="s">
        <v>25</v>
      </c>
      <c r="D3" s="116" t="s">
        <v>173</v>
      </c>
      <c r="E3" s="116" t="s">
        <v>174</v>
      </c>
      <c r="F3" s="116" t="s">
        <v>28</v>
      </c>
      <c r="G3" s="116" t="s">
        <v>207</v>
      </c>
      <c r="H3" s="116" t="s">
        <v>208</v>
      </c>
    </row>
    <row r="4" spans="1:8">
      <c r="A4" s="114">
        <v>1</v>
      </c>
      <c r="B4" s="114" t="s">
        <v>49</v>
      </c>
      <c r="C4" s="117">
        <f ca="1">VLOOKUP(C$1,'Fig 1c data'!$A$6:$AH$40,1+$A4,FALSE)</f>
        <v>73.502762392900991</v>
      </c>
      <c r="D4" s="117">
        <f ca="1">VLOOKUP(C$1,'Fig 1c data'!$A$6:$AH$40,2+$A4,FALSE)</f>
        <v>73.402782638374802</v>
      </c>
      <c r="E4" s="117">
        <f ca="1">VLOOKUP(C$1,'Fig 1c data'!$A$6:$AH$40,3+$A4,FALSE)</f>
        <v>73.602742147427179</v>
      </c>
      <c r="F4" s="117">
        <f ca="1">VLOOKUP(C$1,'Fig 1c data'!$A$46:$AH$80,1+$A4,FALSE)</f>
        <v>78.841498415839794</v>
      </c>
      <c r="G4" s="117">
        <f ca="1">VLOOKUP(C$1,'Fig 1c data'!$A$46:$AH$80,2+$A4,FALSE)</f>
        <v>78.751044640932633</v>
      </c>
      <c r="H4" s="117">
        <f ca="1">VLOOKUP(C$1,'Fig 1c data'!$A$46:$AH$80,3+$A4,FALSE)</f>
        <v>78.931952190746955</v>
      </c>
    </row>
    <row r="5" spans="1:8">
      <c r="A5" s="114">
        <v>2</v>
      </c>
      <c r="B5" s="114" t="s">
        <v>50</v>
      </c>
      <c r="C5" s="117">
        <f ca="1">VLOOKUP(C$1,'Fig 1c data'!$A$6:$AH$40,3+$A5,FALSE)</f>
        <v>73.774566834358765</v>
      </c>
      <c r="D5" s="117">
        <f ca="1">VLOOKUP(C$1,'Fig 1c data'!$A$6:$AH$40,4+$A5,FALSE)</f>
        <v>73.674993469108117</v>
      </c>
      <c r="E5" s="117">
        <f ca="1">VLOOKUP(C$1,'Fig 1c data'!$A$6:$AH$40,5+$A5,FALSE)</f>
        <v>73.874140199609414</v>
      </c>
      <c r="F5" s="117">
        <f ca="1">VLOOKUP(C$1,'Fig 1c data'!$A$46:$AH$80,3+$A5,FALSE)</f>
        <v>78.987733198825183</v>
      </c>
      <c r="G5" s="117">
        <f ca="1">VLOOKUP(C$1,'Fig 1c data'!$A$46:$AH$80,4+$A5,FALSE)</f>
        <v>78.898342367967402</v>
      </c>
      <c r="H5" s="117">
        <f ca="1">VLOOKUP(C$1,'Fig 1c data'!$A$46:$AH$80,5+$A5,FALSE)</f>
        <v>79.077124029682963</v>
      </c>
    </row>
    <row r="6" spans="1:8">
      <c r="A6" s="114">
        <v>3</v>
      </c>
      <c r="B6" s="114" t="s">
        <v>51</v>
      </c>
      <c r="C6" s="117">
        <f ca="1">VLOOKUP(C$1,'Fig 1c data'!$A$6:$AH$40,5+$A6,FALSE)</f>
        <v>74.225875336510299</v>
      </c>
      <c r="D6" s="117">
        <f ca="1">VLOOKUP(C$1,'Fig 1c data'!$A$6:$AH$40,6+$A6,FALSE)</f>
        <v>74.127258480843921</v>
      </c>
      <c r="E6" s="117">
        <f ca="1">VLOOKUP(C$1,'Fig 1c data'!$A$6:$AH$40,7+$A6,FALSE)</f>
        <v>74.324492192176677</v>
      </c>
      <c r="F6" s="117">
        <f ca="1">VLOOKUP(C$1,'Fig 1c data'!$A$46:$AH$80,5+$A6,FALSE)</f>
        <v>79.18909812570439</v>
      </c>
      <c r="G6" s="117">
        <f ca="1">VLOOKUP(C$1,'Fig 1c data'!$A$46:$AH$80,6+$A6,FALSE)</f>
        <v>79.099743803381827</v>
      </c>
      <c r="H6" s="117">
        <f ca="1">VLOOKUP(C$1,'Fig 1c data'!$A$46:$AH$80,7+$A6,FALSE)</f>
        <v>79.278452448026954</v>
      </c>
    </row>
    <row r="7" spans="1:8">
      <c r="A7" s="114">
        <v>4</v>
      </c>
      <c r="B7" s="114" t="s">
        <v>52</v>
      </c>
      <c r="C7" s="117">
        <f ca="1">VLOOKUP(C$1,'Fig 1c data'!$A$6:$AH$40,7+$A7,FALSE)</f>
        <v>74.627417387877728</v>
      </c>
      <c r="D7" s="117">
        <f ca="1">VLOOKUP(C$1,'Fig 1c data'!$A$6:$AH$40,8+$A7,FALSE)</f>
        <v>74.528341093786992</v>
      </c>
      <c r="E7" s="117">
        <f ca="1">VLOOKUP(C$1,'Fig 1c data'!$A$6:$AH$40,9+$A7,FALSE)</f>
        <v>74.726493681968464</v>
      </c>
      <c r="F7" s="117">
        <f ca="1">VLOOKUP(C$1,'Fig 1c data'!$A$46:$AH$80,7+$A7,FALSE)</f>
        <v>79.535780995547555</v>
      </c>
      <c r="G7" s="117">
        <f ca="1">VLOOKUP(C$1,'Fig 1c data'!$A$46:$AH$80,8+$A7,FALSE)</f>
        <v>79.446818405291154</v>
      </c>
      <c r="H7" s="117">
        <f ca="1">VLOOKUP(C$1,'Fig 1c data'!$A$46:$AH$80,9+$A7,FALSE)</f>
        <v>79.624743585803955</v>
      </c>
    </row>
    <row r="8" spans="1:8">
      <c r="A8" s="114">
        <v>5</v>
      </c>
      <c r="B8" s="114" t="s">
        <v>53</v>
      </c>
      <c r="C8" s="117">
        <f ca="1">VLOOKUP(C$1,'Fig 1c data'!$A$6:$AH$40,9+$A8,FALSE)</f>
        <v>74.852463955503509</v>
      </c>
      <c r="D8" s="117">
        <f ca="1">VLOOKUP(C$1,'Fig 1c data'!$A$6:$AH$40,10+$A8,FALSE)</f>
        <v>74.75341251100231</v>
      </c>
      <c r="E8" s="117">
        <f ca="1">VLOOKUP(C$1,'Fig 1c data'!$A$6:$AH$40,11+$A8,FALSE)</f>
        <v>74.951515400004709</v>
      </c>
      <c r="F8" s="117">
        <f ca="1">VLOOKUP(C$1,'Fig 1c data'!$A$46:$AH$80,9+$A8,FALSE)</f>
        <v>79.716714091877094</v>
      </c>
      <c r="G8" s="117">
        <f ca="1">VLOOKUP(C$1,'Fig 1c data'!$A$46:$AH$80,10+$A8,FALSE)</f>
        <v>79.6277453704907</v>
      </c>
      <c r="H8" s="117">
        <f ca="1">VLOOKUP(C$1,'Fig 1c data'!$A$46:$AH$80,11+$A8,FALSE)</f>
        <v>79.805682813263488</v>
      </c>
    </row>
    <row r="9" spans="1:8">
      <c r="A9" s="114">
        <v>6</v>
      </c>
      <c r="B9" s="114" t="s">
        <v>54</v>
      </c>
      <c r="C9" s="117">
        <f ca="1">VLOOKUP(C$1,'Fig 1c data'!$A$6:$AH$40,11+$A9,FALSE)</f>
        <v>75.066913674900135</v>
      </c>
      <c r="D9" s="117">
        <f ca="1">VLOOKUP(C$1,'Fig 1c data'!$A$6:$AH$40,12+$A9,FALSE)</f>
        <v>74.967952166398391</v>
      </c>
      <c r="E9" s="117">
        <f ca="1">VLOOKUP(C$1,'Fig 1c data'!$A$6:$AH$40,13+$A9,FALSE)</f>
        <v>75.16587518340188</v>
      </c>
      <c r="F9" s="117">
        <f ca="1">VLOOKUP(C$1,'Fig 1c data'!$A$46:$AH$80,11+$A9,FALSE)</f>
        <v>79.892936759285931</v>
      </c>
      <c r="G9" s="117">
        <f ca="1">VLOOKUP(C$1,'Fig 1c data'!$A$46:$AH$80,12+$A9,FALSE)</f>
        <v>79.804902555863592</v>
      </c>
      <c r="H9" s="117">
        <f ca="1">VLOOKUP(C$1,'Fig 1c data'!$A$46:$AH$80,13+$A9,FALSE)</f>
        <v>79.98097096270827</v>
      </c>
    </row>
    <row r="10" spans="1:8">
      <c r="A10" s="114">
        <v>7</v>
      </c>
      <c r="B10" s="114" t="s">
        <v>55</v>
      </c>
      <c r="C10" s="117">
        <f ca="1">VLOOKUP(C$1,'Fig 1c data'!$A$6:$AH$40,13+$A10,FALSE)</f>
        <v>75.434818882824942</v>
      </c>
      <c r="D10" s="117">
        <f ca="1">VLOOKUP(C$1,'Fig 1c data'!$A$6:$AH$40,14+$A10,FALSE)</f>
        <v>75.336698551260199</v>
      </c>
      <c r="E10" s="117">
        <f ca="1">VLOOKUP(C$1,'Fig 1c data'!$A$6:$AH$40,15+$A10,FALSE)</f>
        <v>75.532939214389685</v>
      </c>
      <c r="F10" s="117">
        <f ca="1">VLOOKUP(C$1,'Fig 1c data'!$A$46:$AH$80,13+$A10,FALSE)</f>
        <v>80.125312377844708</v>
      </c>
      <c r="G10" s="117">
        <f ca="1">VLOOKUP(C$1,'Fig 1c data'!$A$46:$AH$80,14+$A10,FALSE)</f>
        <v>80.037781696019323</v>
      </c>
      <c r="H10" s="117">
        <f ca="1">VLOOKUP(C$1,'Fig 1c data'!$A$46:$AH$80,15+$A10,FALSE)</f>
        <v>80.212843059670092</v>
      </c>
    </row>
    <row r="11" spans="1:8">
      <c r="A11" s="114">
        <v>8</v>
      </c>
      <c r="B11" s="114" t="s">
        <v>141</v>
      </c>
      <c r="C11" s="117">
        <f ca="1">VLOOKUP(C$1,'Fig 1c data'!$A$6:$AH$40,15+$A11,FALSE)</f>
        <v>75.900001256279594</v>
      </c>
      <c r="D11" s="117">
        <f ca="1">VLOOKUP(C$1,'Fig 1c data'!$A$6:$AH$40,16+$A11,FALSE)</f>
        <v>75.802920816216471</v>
      </c>
      <c r="E11" s="117">
        <f ca="1">VLOOKUP(C$1,'Fig 1c data'!$A$6:$AH$40,17+$A11,FALSE)</f>
        <v>75.997081696342718</v>
      </c>
      <c r="F11" s="117">
        <f ca="1">VLOOKUP(C$1,'Fig 1c data'!$A$46:$AH$80,15+$A11,FALSE)</f>
        <v>80.406034349239306</v>
      </c>
      <c r="G11" s="117">
        <f ca="1">VLOOKUP(C$1,'Fig 1c data'!$A$46:$AH$80,16+$A11,FALSE)</f>
        <v>80.31915208344914</v>
      </c>
      <c r="H11" s="117">
        <f ca="1">VLOOKUP(C$1,'Fig 1c data'!$A$46:$AH$80,17+$A11,FALSE)</f>
        <v>80.492916615029472</v>
      </c>
    </row>
    <row r="12" spans="1:8">
      <c r="A12" s="114">
        <v>9</v>
      </c>
      <c r="B12" s="114" t="s">
        <v>164</v>
      </c>
      <c r="C12" s="117">
        <f ca="1">VLOOKUP(C$1,'Fig 1c data'!$A$6:$AH$40,17+$A12,FALSE)</f>
        <v>76.320560842729364</v>
      </c>
      <c r="D12" s="117">
        <f ca="1">VLOOKUP(C$1,'Fig 1c data'!$A$6:$AH$40,18+$A12,FALSE)</f>
        <v>76.224254745142048</v>
      </c>
      <c r="E12" s="117">
        <f ca="1">VLOOKUP(C$1,'Fig 1c data'!$A$6:$AH$40,19+$A12,FALSE)</f>
        <v>76.41686694031668</v>
      </c>
      <c r="F12" s="117">
        <f ca="1">VLOOKUP(C$1,'Fig 1c data'!$A$46:$AH$80,17+$A12,FALSE)</f>
        <v>80.725187897096689</v>
      </c>
      <c r="G12" s="117">
        <f ca="1">VLOOKUP(C$1,'Fig 1c data'!$A$46:$AH$80,18+$A12,FALSE)</f>
        <v>80.638522678000101</v>
      </c>
      <c r="H12" s="117">
        <f ca="1">VLOOKUP(C$1,'Fig 1c data'!$A$46:$AH$80,19+$A12,FALSE)</f>
        <v>80.811853116193276</v>
      </c>
    </row>
    <row r="13" spans="1:8">
      <c r="A13" s="114">
        <v>10</v>
      </c>
      <c r="B13" s="114" t="s">
        <v>165</v>
      </c>
      <c r="C13" s="117">
        <f ca="1">VLOOKUP(C$1,'Fig 1c data'!$A$6:$AH$40,19+$A13,FALSE)</f>
        <v>76.611449872424643</v>
      </c>
      <c r="D13" s="117">
        <f ca="1">VLOOKUP(C$1,'Fig 1c data'!$A$6:$AH$40,20+$A13,FALSE)</f>
        <v>76.515927788476617</v>
      </c>
      <c r="E13" s="117">
        <f ca="1">VLOOKUP(C$1,'Fig 1c data'!$A$6:$AH$40,21+$A13,FALSE)</f>
        <v>76.706971956372669</v>
      </c>
      <c r="F13" s="117">
        <f ca="1">VLOOKUP(C$1,'Fig 1c data'!$A$46:$AH$80,19+$A13,FALSE)</f>
        <v>80.831149113552243</v>
      </c>
      <c r="G13" s="117">
        <f ca="1">VLOOKUP(C$1,'Fig 1c data'!$A$46:$AH$80,20+$A13,FALSE)</f>
        <v>80.745660969546236</v>
      </c>
      <c r="H13" s="117">
        <f ca="1">VLOOKUP(C$1,'Fig 1c data'!$A$46:$AH$80,21+$A13,FALSE)</f>
        <v>80.91663725755825</v>
      </c>
    </row>
    <row r="14" spans="1:8">
      <c r="A14" s="114">
        <v>11</v>
      </c>
      <c r="B14" s="114" t="s">
        <v>233</v>
      </c>
      <c r="C14" s="117">
        <f ca="1">VLOOKUP(C$1,'Fig 1c data'!$A$6:$AH$40,21+$A14,FALSE)</f>
        <v>76.875553977222467</v>
      </c>
      <c r="D14" s="117">
        <f ca="1">VLOOKUP(C$1,'Fig 1c data'!$A$6:$AH$40,22+$A14,FALSE)</f>
        <v>76.781034986614159</v>
      </c>
      <c r="E14" s="117">
        <f ca="1">VLOOKUP(C$1,'Fig 1c data'!$A$6:$AH$40,23+$A14,FALSE)</f>
        <v>76.970072967830774</v>
      </c>
      <c r="F14" s="117">
        <f ca="1">VLOOKUP(C$1,'Fig 1c data'!$A$46:$AH$80,21+$A14,FALSE)</f>
        <v>80.96573740463667</v>
      </c>
      <c r="G14" s="117">
        <f ca="1">VLOOKUP(C$1,'Fig 1c data'!$A$46:$AH$80,22+$A14,FALSE)</f>
        <v>80.881055062113475</v>
      </c>
      <c r="H14" s="117">
        <f ca="1">VLOOKUP(C$1,'Fig 1c data'!$A$46:$AH$80,23+$A14,FALSE)</f>
        <v>81.050419747159864</v>
      </c>
    </row>
    <row r="16" spans="1:8">
      <c r="A16" s="201" t="s">
        <v>227</v>
      </c>
      <c r="B16" s="201"/>
    </row>
  </sheetData>
  <mergeCells count="1">
    <mergeCell ref="A16:B16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zoomScaleNormal="100" workbookViewId="0">
      <selection sqref="A1:F1"/>
    </sheetView>
  </sheetViews>
  <sheetFormatPr defaultColWidth="9.109375" defaultRowHeight="15"/>
  <cols>
    <col min="1" max="1" width="45.6640625" style="12" customWidth="1"/>
    <col min="2" max="3" width="10.6640625" style="12" customWidth="1"/>
    <col min="4" max="4" width="10.6640625" style="13" customWidth="1"/>
    <col min="5" max="13" width="10.6640625" style="12" customWidth="1"/>
    <col min="14" max="16384" width="9.109375" style="12"/>
  </cols>
  <sheetData>
    <row r="1" spans="1:33" ht="18" customHeight="1">
      <c r="A1" s="185" t="s">
        <v>329</v>
      </c>
      <c r="B1" s="182"/>
      <c r="C1" s="182"/>
      <c r="D1" s="182"/>
      <c r="E1" s="182"/>
      <c r="F1" s="182"/>
      <c r="G1" s="14"/>
    </row>
    <row r="2" spans="1:33" ht="15.6">
      <c r="A2" s="11"/>
      <c r="G2" s="14"/>
    </row>
    <row r="3" spans="1:33" ht="15" customHeight="1">
      <c r="G3" s="14"/>
      <c r="L3" s="202" t="s">
        <v>7</v>
      </c>
      <c r="M3" s="202"/>
    </row>
    <row r="4" spans="1:33" s="7" customFormat="1" ht="13.2">
      <c r="A4" s="64"/>
      <c r="B4" s="33" t="s">
        <v>328</v>
      </c>
      <c r="C4" s="33" t="s">
        <v>29</v>
      </c>
      <c r="D4" s="33" t="s">
        <v>30</v>
      </c>
      <c r="E4" s="33" t="s">
        <v>31</v>
      </c>
      <c r="F4" s="33" t="s">
        <v>32</v>
      </c>
      <c r="G4" s="33" t="s">
        <v>33</v>
      </c>
      <c r="H4" s="33" t="s">
        <v>34</v>
      </c>
      <c r="I4" s="33" t="s">
        <v>35</v>
      </c>
      <c r="J4" s="33" t="s">
        <v>36</v>
      </c>
      <c r="K4" s="33" t="s">
        <v>37</v>
      </c>
      <c r="L4" s="33" t="s">
        <v>38</v>
      </c>
      <c r="M4" s="33" t="s">
        <v>39</v>
      </c>
      <c r="N4" s="64" t="s">
        <v>40</v>
      </c>
      <c r="O4" s="64" t="s">
        <v>41</v>
      </c>
      <c r="P4" s="64" t="s">
        <v>42</v>
      </c>
      <c r="Q4" s="64" t="s">
        <v>43</v>
      </c>
      <c r="R4" s="64" t="s">
        <v>44</v>
      </c>
      <c r="S4" s="64" t="s">
        <v>45</v>
      </c>
      <c r="T4" s="64" t="s">
        <v>46</v>
      </c>
      <c r="U4" s="64" t="s">
        <v>47</v>
      </c>
      <c r="V4" s="64" t="s">
        <v>48</v>
      </c>
      <c r="W4" s="64" t="s">
        <v>49</v>
      </c>
      <c r="X4" s="64" t="s">
        <v>50</v>
      </c>
      <c r="Y4" s="64" t="s">
        <v>51</v>
      </c>
      <c r="Z4" s="64" t="s">
        <v>52</v>
      </c>
      <c r="AA4" s="64" t="s">
        <v>53</v>
      </c>
      <c r="AB4" s="64" t="s">
        <v>54</v>
      </c>
      <c r="AC4" s="64" t="s">
        <v>55</v>
      </c>
      <c r="AD4" s="64" t="s">
        <v>141</v>
      </c>
      <c r="AE4" s="64" t="s">
        <v>164</v>
      </c>
      <c r="AF4" s="64" t="s">
        <v>165</v>
      </c>
      <c r="AG4" s="131" t="s">
        <v>233</v>
      </c>
    </row>
    <row r="5" spans="1:33" s="65" customFormat="1" ht="24" customHeight="1">
      <c r="A5" s="65" t="s">
        <v>169</v>
      </c>
      <c r="B5" s="66" t="s">
        <v>331</v>
      </c>
      <c r="C5" s="66" t="s">
        <v>331</v>
      </c>
      <c r="D5" s="66" t="s">
        <v>331</v>
      </c>
      <c r="E5" s="66" t="s">
        <v>331</v>
      </c>
      <c r="F5" s="66" t="s">
        <v>331</v>
      </c>
      <c r="G5" s="66" t="s">
        <v>331</v>
      </c>
      <c r="H5" s="66" t="s">
        <v>331</v>
      </c>
      <c r="I5" s="66" t="s">
        <v>331</v>
      </c>
      <c r="J5" s="66" t="s">
        <v>331</v>
      </c>
      <c r="K5" s="66" t="s">
        <v>331</v>
      </c>
      <c r="L5" s="66" t="s">
        <v>331</v>
      </c>
      <c r="M5" s="66" t="s">
        <v>331</v>
      </c>
      <c r="N5" s="66" t="s">
        <v>331</v>
      </c>
      <c r="O5" s="66" t="s">
        <v>331</v>
      </c>
      <c r="P5" s="66" t="s">
        <v>331</v>
      </c>
      <c r="Q5" s="66" t="s">
        <v>331</v>
      </c>
      <c r="R5" s="66" t="s">
        <v>331</v>
      </c>
      <c r="S5" s="66" t="s">
        <v>331</v>
      </c>
      <c r="T5" s="66" t="s">
        <v>331</v>
      </c>
      <c r="U5" s="66" t="s">
        <v>331</v>
      </c>
      <c r="V5" s="66" t="s">
        <v>331</v>
      </c>
      <c r="W5" s="66">
        <v>73.900000000000006</v>
      </c>
      <c r="X5" s="66">
        <v>74.099999999999994</v>
      </c>
      <c r="Y5" s="66">
        <v>74.599999999999994</v>
      </c>
      <c r="Z5" s="66">
        <v>74.8</v>
      </c>
      <c r="AA5" s="66">
        <v>75.2</v>
      </c>
      <c r="AB5" s="66">
        <v>75.400000000000006</v>
      </c>
      <c r="AC5" s="66">
        <v>75.7</v>
      </c>
      <c r="AD5" s="66">
        <v>75.900000000000006</v>
      </c>
      <c r="AE5" s="66">
        <v>76.3</v>
      </c>
      <c r="AF5" s="66">
        <v>76.7</v>
      </c>
      <c r="AG5" s="66">
        <v>76.8</v>
      </c>
    </row>
    <row r="6" spans="1:33" s="7" customFormat="1" ht="15" customHeight="1">
      <c r="A6" s="65" t="s">
        <v>64</v>
      </c>
      <c r="B6" s="66">
        <v>69.3</v>
      </c>
      <c r="C6" s="66">
        <v>69.5</v>
      </c>
      <c r="D6" s="66">
        <v>69.5</v>
      </c>
      <c r="E6" s="66">
        <v>70</v>
      </c>
      <c r="F6" s="66">
        <v>70.3</v>
      </c>
      <c r="G6" s="67">
        <v>70.8</v>
      </c>
      <c r="H6" s="66">
        <v>71.2</v>
      </c>
      <c r="I6" s="66">
        <v>71.599999999999994</v>
      </c>
      <c r="J6" s="66">
        <v>71.599999999999994</v>
      </c>
      <c r="K6" s="66">
        <v>71.900000000000006</v>
      </c>
      <c r="L6" s="66">
        <v>71.900000000000006</v>
      </c>
      <c r="M6" s="66">
        <v>72.2</v>
      </c>
      <c r="N6" s="132">
        <v>72.3</v>
      </c>
      <c r="O6" s="132">
        <v>72.7</v>
      </c>
      <c r="P6" s="132">
        <v>72.8</v>
      </c>
      <c r="Q6" s="132">
        <v>73.099999999999994</v>
      </c>
      <c r="R6" s="132">
        <v>73.400000000000006</v>
      </c>
      <c r="S6" s="132">
        <v>73.900000000000006</v>
      </c>
      <c r="T6" s="132">
        <v>74.2</v>
      </c>
      <c r="U6" s="132">
        <v>74.599999999999994</v>
      </c>
      <c r="V6" s="132">
        <v>75.099999999999994</v>
      </c>
      <c r="W6" s="132">
        <v>75.099999999999994</v>
      </c>
      <c r="X6" s="132">
        <v>75.3</v>
      </c>
      <c r="Y6" s="132">
        <v>75.7</v>
      </c>
      <c r="Z6" s="132">
        <v>76</v>
      </c>
      <c r="AA6" s="132">
        <v>76.5</v>
      </c>
      <c r="AB6" s="132">
        <v>76.7</v>
      </c>
      <c r="AC6" s="132">
        <v>77.099999999999994</v>
      </c>
      <c r="AD6" s="132">
        <v>76.900000000000006</v>
      </c>
      <c r="AE6" s="132">
        <v>77.2</v>
      </c>
      <c r="AF6" s="132">
        <v>77.599999999999994</v>
      </c>
      <c r="AG6" s="132">
        <v>77.7</v>
      </c>
    </row>
    <row r="7" spans="1:33" s="7" customFormat="1" ht="15" customHeight="1">
      <c r="A7" s="65" t="s">
        <v>67</v>
      </c>
      <c r="B7" s="66">
        <v>70.2</v>
      </c>
      <c r="C7" s="66">
        <v>70.5</v>
      </c>
      <c r="D7" s="66">
        <v>70.5</v>
      </c>
      <c r="E7" s="66">
        <v>70.8</v>
      </c>
      <c r="F7" s="66">
        <v>70.900000000000006</v>
      </c>
      <c r="G7" s="67">
        <v>71.3</v>
      </c>
      <c r="H7" s="66">
        <v>71.8</v>
      </c>
      <c r="I7" s="66">
        <v>72</v>
      </c>
      <c r="J7" s="66">
        <v>72.099999999999994</v>
      </c>
      <c r="K7" s="66">
        <v>72.400000000000006</v>
      </c>
      <c r="L7" s="66">
        <v>72.599999999999994</v>
      </c>
      <c r="M7" s="66">
        <v>72.7</v>
      </c>
      <c r="N7" s="132">
        <v>72.599999999999994</v>
      </c>
      <c r="O7" s="132">
        <v>73</v>
      </c>
      <c r="P7" s="132">
        <v>73</v>
      </c>
      <c r="Q7" s="132">
        <v>73.3</v>
      </c>
      <c r="R7" s="132">
        <v>73.599999999999994</v>
      </c>
      <c r="S7" s="132">
        <v>73.8</v>
      </c>
      <c r="T7" s="132">
        <v>73.8</v>
      </c>
      <c r="U7" s="132">
        <v>74</v>
      </c>
      <c r="V7" s="132">
        <v>74.3</v>
      </c>
      <c r="W7" s="132">
        <v>74.5</v>
      </c>
      <c r="X7" s="132">
        <v>74.7</v>
      </c>
      <c r="Y7" s="132">
        <v>75.400000000000006</v>
      </c>
      <c r="Z7" s="132">
        <v>75.5</v>
      </c>
      <c r="AA7" s="132">
        <v>76</v>
      </c>
      <c r="AB7" s="132">
        <v>76.400000000000006</v>
      </c>
      <c r="AC7" s="132">
        <v>76.2</v>
      </c>
      <c r="AD7" s="132">
        <v>76.599999999999994</v>
      </c>
      <c r="AE7" s="132">
        <v>76.900000000000006</v>
      </c>
      <c r="AF7" s="132">
        <v>77.2</v>
      </c>
      <c r="AG7" s="132">
        <v>77.099999999999994</v>
      </c>
    </row>
    <row r="8" spans="1:33" s="7" customFormat="1" ht="15" customHeight="1">
      <c r="A8" s="65" t="s">
        <v>77</v>
      </c>
      <c r="B8" s="66">
        <v>69.3</v>
      </c>
      <c r="C8" s="66">
        <v>68.900000000000006</v>
      </c>
      <c r="D8" s="66">
        <v>68.7</v>
      </c>
      <c r="E8" s="66">
        <v>68.8</v>
      </c>
      <c r="F8" s="66">
        <v>68.2</v>
      </c>
      <c r="G8" s="66">
        <v>68.599999999999994</v>
      </c>
      <c r="H8" s="66">
        <v>68.400000000000006</v>
      </c>
      <c r="I8" s="66">
        <v>68.400000000000006</v>
      </c>
      <c r="J8" s="66">
        <v>68.3</v>
      </c>
      <c r="K8" s="66">
        <v>68.099999999999994</v>
      </c>
      <c r="L8" s="66">
        <v>68.3</v>
      </c>
      <c r="M8" s="66">
        <v>68</v>
      </c>
      <c r="N8" s="132">
        <v>67.8</v>
      </c>
      <c r="O8" s="132">
        <v>67.400000000000006</v>
      </c>
      <c r="P8" s="132">
        <v>67.5</v>
      </c>
      <c r="Q8" s="132">
        <v>67.599999999999994</v>
      </c>
      <c r="R8" s="132">
        <v>67.2</v>
      </c>
      <c r="S8" s="132">
        <v>67.5</v>
      </c>
      <c r="T8" s="132">
        <v>68.5</v>
      </c>
      <c r="U8" s="132">
        <v>68.400000000000006</v>
      </c>
      <c r="V8" s="132">
        <v>68.599999999999994</v>
      </c>
      <c r="W8" s="132">
        <v>68.8</v>
      </c>
      <c r="X8" s="132">
        <v>68.900000000000006</v>
      </c>
      <c r="Y8" s="132">
        <v>69</v>
      </c>
      <c r="Z8" s="132">
        <v>68.8</v>
      </c>
      <c r="AA8" s="132">
        <v>68.900000000000006</v>
      </c>
      <c r="AB8" s="132">
        <v>69.3</v>
      </c>
      <c r="AC8" s="132">
        <v>69.5</v>
      </c>
      <c r="AD8" s="132">
        <v>70</v>
      </c>
      <c r="AE8" s="132">
        <v>70.099999999999994</v>
      </c>
      <c r="AF8" s="132">
        <v>70.400000000000006</v>
      </c>
      <c r="AG8" s="132">
        <v>70.599999999999994</v>
      </c>
    </row>
    <row r="9" spans="1:33" s="7" customFormat="1" ht="15" customHeight="1">
      <c r="A9" s="65" t="s">
        <v>170</v>
      </c>
      <c r="B9" s="66" t="s">
        <v>331</v>
      </c>
      <c r="C9" s="66" t="s">
        <v>331</v>
      </c>
      <c r="D9" s="66" t="s">
        <v>331</v>
      </c>
      <c r="E9" s="66" t="s">
        <v>331</v>
      </c>
      <c r="F9" s="66" t="s">
        <v>331</v>
      </c>
      <c r="G9" s="66" t="s">
        <v>331</v>
      </c>
      <c r="H9" s="66" t="s">
        <v>331</v>
      </c>
      <c r="I9" s="66" t="s">
        <v>331</v>
      </c>
      <c r="J9" s="66" t="s">
        <v>331</v>
      </c>
      <c r="K9" s="66" t="s">
        <v>331</v>
      </c>
      <c r="L9" s="66" t="s">
        <v>331</v>
      </c>
      <c r="M9" s="66" t="s">
        <v>331</v>
      </c>
      <c r="N9" s="132" t="s">
        <v>331</v>
      </c>
      <c r="O9" s="132" t="s">
        <v>331</v>
      </c>
      <c r="P9" s="132" t="s">
        <v>331</v>
      </c>
      <c r="Q9" s="132" t="s">
        <v>331</v>
      </c>
      <c r="R9" s="132" t="s">
        <v>331</v>
      </c>
      <c r="S9" s="132" t="s">
        <v>331</v>
      </c>
      <c r="T9" s="132" t="s">
        <v>331</v>
      </c>
      <c r="U9" s="132" t="s">
        <v>331</v>
      </c>
      <c r="V9" s="132">
        <v>70.5</v>
      </c>
      <c r="W9" s="132">
        <v>70.599999999999994</v>
      </c>
      <c r="X9" s="132">
        <v>70.5</v>
      </c>
      <c r="Y9" s="132">
        <v>71.3</v>
      </c>
      <c r="Z9" s="132">
        <v>71.099999999999994</v>
      </c>
      <c r="AA9" s="132">
        <v>71.8</v>
      </c>
      <c r="AB9" s="132">
        <v>71.599999999999994</v>
      </c>
      <c r="AC9" s="132">
        <v>71.7</v>
      </c>
      <c r="AD9" s="132">
        <v>72.2</v>
      </c>
      <c r="AE9" s="132">
        <v>72.8</v>
      </c>
      <c r="AF9" s="132">
        <v>73.2</v>
      </c>
      <c r="AG9" s="132">
        <v>73.2</v>
      </c>
    </row>
    <row r="10" spans="1:33" s="7" customFormat="1" ht="23.25" customHeight="1">
      <c r="A10" s="65" t="s">
        <v>57</v>
      </c>
      <c r="B10" s="66" t="s">
        <v>331</v>
      </c>
      <c r="C10" s="66" t="s">
        <v>331</v>
      </c>
      <c r="D10" s="66" t="s">
        <v>331</v>
      </c>
      <c r="E10" s="66" t="s">
        <v>331</v>
      </c>
      <c r="F10" s="66" t="s">
        <v>331</v>
      </c>
      <c r="G10" s="66" t="s">
        <v>331</v>
      </c>
      <c r="H10" s="66" t="s">
        <v>331</v>
      </c>
      <c r="I10" s="66" t="s">
        <v>331</v>
      </c>
      <c r="J10" s="66" t="s">
        <v>331</v>
      </c>
      <c r="K10" s="66" t="s">
        <v>331</v>
      </c>
      <c r="L10" s="66" t="s">
        <v>331</v>
      </c>
      <c r="M10" s="66" t="s">
        <v>331</v>
      </c>
      <c r="N10" s="132">
        <v>74.400000000000006</v>
      </c>
      <c r="O10" s="132">
        <v>74.7</v>
      </c>
      <c r="P10" s="132">
        <v>74.7</v>
      </c>
      <c r="Q10" s="132">
        <v>74.900000000000006</v>
      </c>
      <c r="R10" s="132">
        <v>74.400000000000006</v>
      </c>
      <c r="S10" s="132">
        <v>74.2</v>
      </c>
      <c r="T10" s="132">
        <v>75.400000000000006</v>
      </c>
      <c r="U10" s="132">
        <v>74.8</v>
      </c>
      <c r="V10" s="132">
        <v>75.900000000000006</v>
      </c>
      <c r="W10" s="132">
        <v>75.7</v>
      </c>
      <c r="X10" s="132">
        <v>76.2</v>
      </c>
      <c r="Y10" s="132">
        <v>75.8</v>
      </c>
      <c r="Z10" s="132">
        <v>75.900000000000006</v>
      </c>
      <c r="AA10" s="132">
        <v>77.400000000000006</v>
      </c>
      <c r="AB10" s="132">
        <v>76.900000000000006</v>
      </c>
      <c r="AC10" s="132">
        <v>77.599999999999994</v>
      </c>
      <c r="AD10" s="132">
        <v>77.8</v>
      </c>
      <c r="AE10" s="132">
        <v>78.400000000000006</v>
      </c>
      <c r="AF10" s="132">
        <v>78.599999999999994</v>
      </c>
      <c r="AG10" s="132">
        <v>78.2</v>
      </c>
    </row>
    <row r="11" spans="1:33" s="7" customFormat="1" ht="15.75" customHeight="1">
      <c r="A11" s="65" t="s">
        <v>73</v>
      </c>
      <c r="B11" s="66">
        <v>67.400000000000006</v>
      </c>
      <c r="C11" s="66">
        <v>67.599999999999994</v>
      </c>
      <c r="D11" s="66">
        <v>67.2</v>
      </c>
      <c r="E11" s="66">
        <v>67.5</v>
      </c>
      <c r="F11" s="66">
        <v>67.5</v>
      </c>
      <c r="G11" s="66">
        <v>67.5</v>
      </c>
      <c r="H11" s="66">
        <v>67.8</v>
      </c>
      <c r="I11" s="66">
        <v>68</v>
      </c>
      <c r="J11" s="66">
        <v>68</v>
      </c>
      <c r="K11" s="66">
        <v>67.400000000000006</v>
      </c>
      <c r="L11" s="66">
        <v>68</v>
      </c>
      <c r="M11" s="66">
        <v>68.3</v>
      </c>
      <c r="N11" s="132">
        <v>69</v>
      </c>
      <c r="O11" s="132">
        <v>69.099999999999994</v>
      </c>
      <c r="P11" s="132">
        <v>69.3</v>
      </c>
      <c r="Q11" s="132">
        <v>69.8</v>
      </c>
      <c r="R11" s="132">
        <v>70</v>
      </c>
      <c r="S11" s="132">
        <v>70.599999999999994</v>
      </c>
      <c r="T11" s="132">
        <v>70.8</v>
      </c>
      <c r="U11" s="132">
        <v>71</v>
      </c>
      <c r="V11" s="132">
        <v>71.400000000000006</v>
      </c>
      <c r="W11" s="132">
        <v>71.400000000000006</v>
      </c>
      <c r="X11" s="132">
        <v>71.3</v>
      </c>
      <c r="Y11" s="132">
        <v>71.900000000000006</v>
      </c>
      <c r="Z11" s="132">
        <v>72.2</v>
      </c>
      <c r="AA11" s="132">
        <v>72.8</v>
      </c>
      <c r="AB11" s="132">
        <v>73</v>
      </c>
      <c r="AC11" s="132">
        <v>73.3</v>
      </c>
      <c r="AD11" s="132">
        <v>73.5</v>
      </c>
      <c r="AE11" s="132">
        <v>73.7</v>
      </c>
      <c r="AF11" s="132">
        <v>74</v>
      </c>
      <c r="AG11" s="132">
        <v>74.3</v>
      </c>
    </row>
    <row r="12" spans="1:33" s="7" customFormat="1" ht="15" customHeight="1">
      <c r="A12" s="65" t="s">
        <v>69</v>
      </c>
      <c r="B12" s="66">
        <v>70.900000000000006</v>
      </c>
      <c r="C12" s="66">
        <v>71.3</v>
      </c>
      <c r="D12" s="66">
        <v>71.099999999999994</v>
      </c>
      <c r="E12" s="66">
        <v>71.3</v>
      </c>
      <c r="F12" s="66">
        <v>71.2</v>
      </c>
      <c r="G12" s="66">
        <v>71.400000000000006</v>
      </c>
      <c r="H12" s="66">
        <v>71.5</v>
      </c>
      <c r="I12" s="66">
        <v>71.7</v>
      </c>
      <c r="J12" s="66">
        <v>71.7</v>
      </c>
      <c r="K12" s="66">
        <v>71.599999999999994</v>
      </c>
      <c r="L12" s="66">
        <v>72.099999999999994</v>
      </c>
      <c r="M12" s="66">
        <v>72.099999999999994</v>
      </c>
      <c r="N12" s="132">
        <v>72</v>
      </c>
      <c r="O12" s="132">
        <v>72.2</v>
      </c>
      <c r="P12" s="132">
        <v>72.099999999999994</v>
      </c>
      <c r="Q12" s="132">
        <v>72.5</v>
      </c>
      <c r="R12" s="132">
        <v>73</v>
      </c>
      <c r="S12" s="132">
        <v>73.3</v>
      </c>
      <c r="T12" s="132">
        <v>73.599999999999994</v>
      </c>
      <c r="U12" s="132">
        <v>73.900000000000006</v>
      </c>
      <c r="V12" s="132">
        <v>74</v>
      </c>
      <c r="W12" s="132">
        <v>74.2</v>
      </c>
      <c r="X12" s="132">
        <v>74.400000000000006</v>
      </c>
      <c r="Y12" s="132">
        <v>74.8</v>
      </c>
      <c r="Z12" s="132">
        <v>75.3</v>
      </c>
      <c r="AA12" s="132">
        <v>75.400000000000006</v>
      </c>
      <c r="AB12" s="132">
        <v>75.5</v>
      </c>
      <c r="AC12" s="132">
        <v>75.900000000000006</v>
      </c>
      <c r="AD12" s="132">
        <v>76.099999999999994</v>
      </c>
      <c r="AE12" s="132">
        <v>76.400000000000006</v>
      </c>
      <c r="AF12" s="132">
        <v>77</v>
      </c>
      <c r="AG12" s="132">
        <v>77.400000000000006</v>
      </c>
    </row>
    <row r="13" spans="1:33" s="7" customFormat="1" ht="13.2">
      <c r="A13" s="65" t="s">
        <v>149</v>
      </c>
      <c r="B13" s="66">
        <v>71.08</v>
      </c>
      <c r="C13" s="66">
        <v>71.319999999999993</v>
      </c>
      <c r="D13" s="66">
        <v>71.59</v>
      </c>
      <c r="E13" s="66">
        <v>71.59</v>
      </c>
      <c r="F13" s="66">
        <v>71.97</v>
      </c>
      <c r="G13" s="66">
        <v>72.150000000000006</v>
      </c>
      <c r="H13" s="66">
        <v>72.39</v>
      </c>
      <c r="I13" s="66">
        <v>72.650000000000006</v>
      </c>
      <c r="J13" s="66">
        <v>72.650000000000006</v>
      </c>
      <c r="K13" s="66">
        <v>73.08</v>
      </c>
      <c r="L13" s="66">
        <v>73.37</v>
      </c>
      <c r="M13" s="66">
        <v>73.59</v>
      </c>
      <c r="N13" s="132">
        <v>73.930000000000007</v>
      </c>
      <c r="O13" s="132">
        <v>74.099999999999994</v>
      </c>
      <c r="P13" s="132">
        <v>74.349999999999994</v>
      </c>
      <c r="Q13" s="132">
        <v>74.510000000000005</v>
      </c>
      <c r="R13" s="132">
        <v>74.75</v>
      </c>
      <c r="S13" s="132">
        <v>75</v>
      </c>
      <c r="T13" s="132">
        <v>75.290000000000006</v>
      </c>
      <c r="U13" s="132">
        <v>75.61</v>
      </c>
      <c r="V13" s="132">
        <v>75.900000000000006</v>
      </c>
      <c r="W13" s="132">
        <v>76.13</v>
      </c>
      <c r="X13" s="132">
        <v>76.44</v>
      </c>
      <c r="Y13" s="132">
        <v>76.790000000000006</v>
      </c>
      <c r="Z13" s="132">
        <v>77.16</v>
      </c>
      <c r="AA13" s="132">
        <v>77.459999999999994</v>
      </c>
      <c r="AB13" s="132">
        <v>77.7</v>
      </c>
      <c r="AC13" s="132">
        <v>78</v>
      </c>
      <c r="AD13" s="132">
        <v>78.31</v>
      </c>
      <c r="AE13" s="132">
        <v>78.709999999999994</v>
      </c>
      <c r="AF13" s="132">
        <v>79.02</v>
      </c>
      <c r="AG13" s="132">
        <v>79.209999999999994</v>
      </c>
    </row>
    <row r="14" spans="1:33" s="7" customFormat="1" ht="15" customHeight="1">
      <c r="A14" s="65" t="s">
        <v>79</v>
      </c>
      <c r="B14" s="66">
        <v>64.3</v>
      </c>
      <c r="C14" s="66">
        <v>64.900000000000006</v>
      </c>
      <c r="D14" s="66">
        <v>64.7</v>
      </c>
      <c r="E14" s="66">
        <v>64.599999999999994</v>
      </c>
      <c r="F14" s="66">
        <v>64.8</v>
      </c>
      <c r="G14" s="66">
        <v>66.3</v>
      </c>
      <c r="H14" s="66">
        <v>66.5</v>
      </c>
      <c r="I14" s="66">
        <v>66.400000000000006</v>
      </c>
      <c r="J14" s="66">
        <v>65.900000000000006</v>
      </c>
      <c r="K14" s="66">
        <v>64.599999999999994</v>
      </c>
      <c r="L14" s="66">
        <v>64.3</v>
      </c>
      <c r="M14" s="66">
        <v>63.5</v>
      </c>
      <c r="N14" s="132">
        <v>62.4</v>
      </c>
      <c r="O14" s="132">
        <v>60.6</v>
      </c>
      <c r="P14" s="132">
        <v>61.4</v>
      </c>
      <c r="Q14" s="132">
        <v>64</v>
      </c>
      <c r="R14" s="132">
        <v>63.9</v>
      </c>
      <c r="S14" s="132">
        <v>63.6</v>
      </c>
      <c r="T14" s="132">
        <v>64.7</v>
      </c>
      <c r="U14" s="132">
        <v>65.3</v>
      </c>
      <c r="V14" s="132">
        <v>64.8</v>
      </c>
      <c r="W14" s="132">
        <v>65</v>
      </c>
      <c r="X14" s="132">
        <v>66</v>
      </c>
      <c r="Y14" s="132">
        <v>66.2</v>
      </c>
      <c r="Z14" s="132">
        <v>67</v>
      </c>
      <c r="AA14" s="132">
        <v>67</v>
      </c>
      <c r="AB14" s="132">
        <v>66.8</v>
      </c>
      <c r="AC14" s="132">
        <v>68.3</v>
      </c>
      <c r="AD14" s="132">
        <v>69.3</v>
      </c>
      <c r="AE14" s="132">
        <v>70.2</v>
      </c>
      <c r="AF14" s="132">
        <v>70.5</v>
      </c>
      <c r="AG14" s="132">
        <v>70.599999999999994</v>
      </c>
    </row>
    <row r="15" spans="1:33" s="7" customFormat="1" ht="21.75" customHeight="1">
      <c r="A15" s="65" t="s">
        <v>70</v>
      </c>
      <c r="B15" s="66">
        <v>69.2</v>
      </c>
      <c r="C15" s="66">
        <v>69.7</v>
      </c>
      <c r="D15" s="66">
        <v>69.7</v>
      </c>
      <c r="E15" s="66">
        <v>70</v>
      </c>
      <c r="F15" s="66">
        <v>69.599999999999994</v>
      </c>
      <c r="G15" s="66">
        <v>70.099999999999994</v>
      </c>
      <c r="H15" s="66">
        <v>70.2</v>
      </c>
      <c r="I15" s="66">
        <v>70.2</v>
      </c>
      <c r="J15" s="66">
        <v>70.400000000000006</v>
      </c>
      <c r="K15" s="66">
        <v>70.400000000000006</v>
      </c>
      <c r="L15" s="66">
        <v>70.8</v>
      </c>
      <c r="M15" s="66">
        <v>71.099999999999994</v>
      </c>
      <c r="N15" s="132">
        <v>71.5</v>
      </c>
      <c r="O15" s="132">
        <v>72.2</v>
      </c>
      <c r="P15" s="132">
        <v>72.2</v>
      </c>
      <c r="Q15" s="132">
        <v>72.400000000000006</v>
      </c>
      <c r="R15" s="132">
        <v>72.8</v>
      </c>
      <c r="S15" s="132">
        <v>72.900000000000006</v>
      </c>
      <c r="T15" s="132">
        <v>73.099999999999994</v>
      </c>
      <c r="U15" s="132">
        <v>73.5</v>
      </c>
      <c r="V15" s="132">
        <v>73.900000000000006</v>
      </c>
      <c r="W15" s="132">
        <v>74.099999999999994</v>
      </c>
      <c r="X15" s="132">
        <v>74.400000000000006</v>
      </c>
      <c r="Y15" s="132">
        <v>74.7</v>
      </c>
      <c r="Z15" s="132">
        <v>74.8</v>
      </c>
      <c r="AA15" s="132">
        <v>75.099999999999994</v>
      </c>
      <c r="AB15" s="132">
        <v>75.2</v>
      </c>
      <c r="AC15" s="132">
        <v>75.7</v>
      </c>
      <c r="AD15" s="132">
        <v>75.8</v>
      </c>
      <c r="AE15" s="132">
        <v>76.099999999999994</v>
      </c>
      <c r="AF15" s="132">
        <v>76.5</v>
      </c>
      <c r="AG15" s="132">
        <v>76.900000000000006</v>
      </c>
    </row>
    <row r="16" spans="1:33" s="7" customFormat="1" ht="15.75" customHeight="1">
      <c r="A16" s="65" t="s">
        <v>61</v>
      </c>
      <c r="B16" s="66" t="s">
        <v>331</v>
      </c>
      <c r="C16" s="66" t="s">
        <v>331</v>
      </c>
      <c r="D16" s="66" t="s">
        <v>331</v>
      </c>
      <c r="E16" s="66" t="s">
        <v>331</v>
      </c>
      <c r="F16" s="66" t="s">
        <v>331</v>
      </c>
      <c r="G16" s="66" t="s">
        <v>331</v>
      </c>
      <c r="H16" s="66" t="s">
        <v>331</v>
      </c>
      <c r="I16" s="66" t="s">
        <v>331</v>
      </c>
      <c r="J16" s="66" t="s">
        <v>331</v>
      </c>
      <c r="K16" s="66" t="s">
        <v>331</v>
      </c>
      <c r="L16" s="66" t="s">
        <v>331</v>
      </c>
      <c r="M16" s="66" t="s">
        <v>331</v>
      </c>
      <c r="N16" s="132" t="s">
        <v>331</v>
      </c>
      <c r="O16" s="132" t="s">
        <v>331</v>
      </c>
      <c r="P16" s="132" t="s">
        <v>331</v>
      </c>
      <c r="Q16" s="132" t="s">
        <v>331</v>
      </c>
      <c r="R16" s="132" t="s">
        <v>331</v>
      </c>
      <c r="S16" s="132">
        <v>74.2</v>
      </c>
      <c r="T16" s="132">
        <v>74.400000000000006</v>
      </c>
      <c r="U16" s="132">
        <v>74.7</v>
      </c>
      <c r="V16" s="132">
        <v>74.8</v>
      </c>
      <c r="W16" s="132">
        <v>75</v>
      </c>
      <c r="X16" s="132">
        <v>75.099999999999994</v>
      </c>
      <c r="Y16" s="132">
        <v>76</v>
      </c>
      <c r="Z16" s="132">
        <v>76.099999999999994</v>
      </c>
      <c r="AA16" s="132">
        <v>76.599999999999994</v>
      </c>
      <c r="AB16" s="132">
        <v>76.900000000000006</v>
      </c>
      <c r="AC16" s="132">
        <v>77.099999999999994</v>
      </c>
      <c r="AD16" s="132">
        <v>77.3</v>
      </c>
      <c r="AE16" s="132">
        <v>77.599999999999994</v>
      </c>
      <c r="AF16" s="132">
        <v>78</v>
      </c>
      <c r="AG16" s="132">
        <v>78</v>
      </c>
    </row>
    <row r="17" spans="1:33" s="7" customFormat="1" ht="15" customHeight="1">
      <c r="A17" s="65" t="s">
        <v>153</v>
      </c>
      <c r="B17" s="66">
        <v>69.900000000000006</v>
      </c>
      <c r="C17" s="66">
        <v>70.099999999999994</v>
      </c>
      <c r="D17" s="66">
        <v>70.3</v>
      </c>
      <c r="E17" s="66">
        <v>70.8</v>
      </c>
      <c r="F17" s="66">
        <v>70.8</v>
      </c>
      <c r="G17" s="66">
        <v>71.099999999999994</v>
      </c>
      <c r="H17" s="66">
        <v>71.400000000000006</v>
      </c>
      <c r="I17" s="66">
        <v>71.599999999999994</v>
      </c>
      <c r="J17" s="66">
        <v>71.8</v>
      </c>
      <c r="K17" s="66">
        <v>71.599999999999994</v>
      </c>
      <c r="L17" s="66">
        <v>71.7</v>
      </c>
      <c r="M17" s="66">
        <v>72.099999999999994</v>
      </c>
      <c r="N17" s="132">
        <v>72.2</v>
      </c>
      <c r="O17" s="132">
        <v>72.5</v>
      </c>
      <c r="P17" s="132">
        <v>72.7</v>
      </c>
      <c r="Q17" s="132">
        <v>73</v>
      </c>
      <c r="R17" s="132">
        <v>73.5</v>
      </c>
      <c r="S17" s="132">
        <v>73.900000000000006</v>
      </c>
      <c r="T17" s="132">
        <v>74.2</v>
      </c>
      <c r="U17" s="132">
        <v>74.5</v>
      </c>
      <c r="V17" s="132">
        <v>74.900000000000006</v>
      </c>
      <c r="W17" s="132">
        <v>75</v>
      </c>
      <c r="X17" s="132">
        <v>75.099999999999994</v>
      </c>
      <c r="Y17" s="132">
        <v>75.8</v>
      </c>
      <c r="Z17" s="132">
        <v>76</v>
      </c>
      <c r="AA17" s="132">
        <v>76.5</v>
      </c>
      <c r="AB17" s="132">
        <v>76.7</v>
      </c>
      <c r="AC17" s="132">
        <v>76.900000000000006</v>
      </c>
      <c r="AD17" s="132">
        <v>77.099999999999994</v>
      </c>
      <c r="AE17" s="132">
        <v>77.3</v>
      </c>
      <c r="AF17" s="132">
        <v>77.7</v>
      </c>
      <c r="AG17" s="132">
        <v>77.900000000000006</v>
      </c>
    </row>
    <row r="18" spans="1:33" s="7" customFormat="1" ht="15" customHeight="1">
      <c r="A18" s="65" t="s">
        <v>66</v>
      </c>
      <c r="B18" s="66">
        <v>73.7</v>
      </c>
      <c r="C18" s="66">
        <v>73.8</v>
      </c>
      <c r="D18" s="66">
        <v>73.599999999999994</v>
      </c>
      <c r="E18" s="66">
        <v>73.900000000000006</v>
      </c>
      <c r="F18" s="66">
        <v>73.599999999999994</v>
      </c>
      <c r="G18" s="66">
        <v>74.099999999999994</v>
      </c>
      <c r="H18" s="66">
        <v>73.8</v>
      </c>
      <c r="I18" s="66">
        <v>74.2</v>
      </c>
      <c r="J18" s="66">
        <v>74.3</v>
      </c>
      <c r="K18" s="66">
        <v>74.400000000000006</v>
      </c>
      <c r="L18" s="66">
        <v>74.3</v>
      </c>
      <c r="M18" s="66">
        <v>74.3</v>
      </c>
      <c r="N18" s="132">
        <v>74.599999999999994</v>
      </c>
      <c r="O18" s="132">
        <v>74.7</v>
      </c>
      <c r="P18" s="132">
        <v>74.599999999999994</v>
      </c>
      <c r="Q18" s="132">
        <v>74.599999999999994</v>
      </c>
      <c r="R18" s="132">
        <v>74.900000000000006</v>
      </c>
      <c r="S18" s="132">
        <v>75</v>
      </c>
      <c r="T18" s="132">
        <v>75</v>
      </c>
      <c r="U18" s="132">
        <v>75</v>
      </c>
      <c r="V18" s="132">
        <v>75.5</v>
      </c>
      <c r="W18" s="132">
        <v>75.7</v>
      </c>
      <c r="X18" s="132">
        <v>75.8</v>
      </c>
      <c r="Y18" s="132">
        <v>75.900000000000006</v>
      </c>
      <c r="Z18" s="132">
        <v>76.099999999999994</v>
      </c>
      <c r="AA18" s="132">
        <v>76.400000000000006</v>
      </c>
      <c r="AB18" s="132">
        <v>76.2</v>
      </c>
      <c r="AC18" s="132">
        <v>76.7</v>
      </c>
      <c r="AD18" s="132">
        <v>76.8</v>
      </c>
      <c r="AE18" s="132">
        <v>77.3</v>
      </c>
      <c r="AF18" s="132">
        <v>77.3</v>
      </c>
      <c r="AG18" s="132">
        <v>77.3</v>
      </c>
    </row>
    <row r="19" spans="1:33" s="7" customFormat="1" ht="15" customHeight="1">
      <c r="A19" s="65" t="s">
        <v>78</v>
      </c>
      <c r="B19" s="66">
        <v>66.099999999999994</v>
      </c>
      <c r="C19" s="66">
        <v>66.2</v>
      </c>
      <c r="D19" s="66">
        <v>65.5</v>
      </c>
      <c r="E19" s="66">
        <v>65.599999999999994</v>
      </c>
      <c r="F19" s="66">
        <v>65.599999999999994</v>
      </c>
      <c r="G19" s="66">
        <v>65.8</v>
      </c>
      <c r="H19" s="66">
        <v>66.099999999999994</v>
      </c>
      <c r="I19" s="66">
        <v>66.400000000000006</v>
      </c>
      <c r="J19" s="66">
        <v>65.5</v>
      </c>
      <c r="K19" s="66">
        <v>65.2</v>
      </c>
      <c r="L19" s="66">
        <v>65.3</v>
      </c>
      <c r="M19" s="66">
        <v>64.7</v>
      </c>
      <c r="N19" s="132">
        <v>64.5</v>
      </c>
      <c r="O19" s="132">
        <v>64.8</v>
      </c>
      <c r="P19" s="132">
        <v>65.2</v>
      </c>
      <c r="Q19" s="132">
        <v>66.099999999999994</v>
      </c>
      <c r="R19" s="132">
        <v>66.400000000000006</v>
      </c>
      <c r="S19" s="132">
        <v>66.2</v>
      </c>
      <c r="T19" s="132">
        <v>66.3</v>
      </c>
      <c r="U19" s="132">
        <v>67.2</v>
      </c>
      <c r="V19" s="132">
        <v>67.8</v>
      </c>
      <c r="W19" s="132">
        <v>67.8</v>
      </c>
      <c r="X19" s="132">
        <v>67.900000000000006</v>
      </c>
      <c r="Y19" s="132">
        <v>68.2</v>
      </c>
      <c r="Z19" s="132">
        <v>68.2</v>
      </c>
      <c r="AA19" s="132">
        <v>68.599999999999994</v>
      </c>
      <c r="AB19" s="132">
        <v>68.8</v>
      </c>
      <c r="AC19" s="132">
        <v>69.400000000000006</v>
      </c>
      <c r="AD19" s="132">
        <v>69.599999999999994</v>
      </c>
      <c r="AE19" s="132">
        <v>70.099999999999994</v>
      </c>
      <c r="AF19" s="132">
        <v>70.599999999999994</v>
      </c>
      <c r="AG19" s="132">
        <v>70.900000000000006</v>
      </c>
    </row>
    <row r="20" spans="1:33" s="7" customFormat="1" ht="22.5" customHeight="1">
      <c r="A20" s="65" t="s">
        <v>65</v>
      </c>
      <c r="B20" s="66" t="s">
        <v>331</v>
      </c>
      <c r="C20" s="66" t="s">
        <v>331</v>
      </c>
      <c r="D20" s="66" t="s">
        <v>331</v>
      </c>
      <c r="E20" s="66" t="s">
        <v>331</v>
      </c>
      <c r="F20" s="66" t="s">
        <v>331</v>
      </c>
      <c r="G20" s="66">
        <v>70.5</v>
      </c>
      <c r="H20" s="66">
        <v>71.2</v>
      </c>
      <c r="I20" s="66">
        <v>71.3</v>
      </c>
      <c r="J20" s="66">
        <v>71.400000000000006</v>
      </c>
      <c r="K20" s="66">
        <v>71.7</v>
      </c>
      <c r="L20" s="66">
        <v>71.900000000000006</v>
      </c>
      <c r="M20" s="66">
        <v>72.2</v>
      </c>
      <c r="N20" s="132">
        <v>72</v>
      </c>
      <c r="O20" s="132">
        <v>72.5</v>
      </c>
      <c r="P20" s="132">
        <v>72.3</v>
      </c>
      <c r="Q20" s="132">
        <v>72.599999999999994</v>
      </c>
      <c r="R20" s="132">
        <v>72.8</v>
      </c>
      <c r="S20" s="132">
        <v>72.900000000000006</v>
      </c>
      <c r="T20" s="132">
        <v>72.900000000000006</v>
      </c>
      <c r="U20" s="132">
        <v>73.5</v>
      </c>
      <c r="V20" s="132">
        <v>74</v>
      </c>
      <c r="W20" s="132">
        <v>74.5</v>
      </c>
      <c r="X20" s="132">
        <v>75.2</v>
      </c>
      <c r="Y20" s="132">
        <v>75.5</v>
      </c>
      <c r="Z20" s="132">
        <v>76</v>
      </c>
      <c r="AA20" s="132">
        <v>76.3</v>
      </c>
      <c r="AB20" s="132">
        <v>76.599999999999994</v>
      </c>
      <c r="AC20" s="132">
        <v>77.2</v>
      </c>
      <c r="AD20" s="132">
        <v>77</v>
      </c>
      <c r="AE20" s="132">
        <v>77.8</v>
      </c>
      <c r="AF20" s="132">
        <v>78</v>
      </c>
      <c r="AG20" s="132">
        <v>78</v>
      </c>
    </row>
    <row r="21" spans="1:33" s="7" customFormat="1" ht="15.75" customHeight="1">
      <c r="A21" s="65" t="s">
        <v>58</v>
      </c>
      <c r="B21" s="66" t="s">
        <v>331</v>
      </c>
      <c r="C21" s="66" t="s">
        <v>331</v>
      </c>
      <c r="D21" s="66" t="s">
        <v>331</v>
      </c>
      <c r="E21" s="66" t="s">
        <v>331</v>
      </c>
      <c r="F21" s="66">
        <v>72.099999999999994</v>
      </c>
      <c r="G21" s="66">
        <v>72.400000000000006</v>
      </c>
      <c r="H21" s="66">
        <v>72.8</v>
      </c>
      <c r="I21" s="66">
        <v>73</v>
      </c>
      <c r="J21" s="66">
        <v>73.3</v>
      </c>
      <c r="K21" s="66">
        <v>73.5</v>
      </c>
      <c r="L21" s="66">
        <v>73.400000000000006</v>
      </c>
      <c r="M21" s="66">
        <v>73.900000000000006</v>
      </c>
      <c r="N21" s="132">
        <v>74.099999999999994</v>
      </c>
      <c r="O21" s="132">
        <v>74.3</v>
      </c>
      <c r="P21" s="132">
        <v>74.5</v>
      </c>
      <c r="Q21" s="132">
        <v>74.900000000000006</v>
      </c>
      <c r="R21" s="132">
        <v>75.2</v>
      </c>
      <c r="S21" s="132">
        <v>75.400000000000006</v>
      </c>
      <c r="T21" s="132">
        <v>75.900000000000006</v>
      </c>
      <c r="U21" s="132">
        <v>76.2</v>
      </c>
      <c r="V21" s="132">
        <v>76.5</v>
      </c>
      <c r="W21" s="132">
        <v>76.7</v>
      </c>
      <c r="X21" s="132">
        <v>76.599999999999994</v>
      </c>
      <c r="Y21" s="132">
        <v>77.3</v>
      </c>
      <c r="Z21" s="132">
        <v>77.400000000000006</v>
      </c>
      <c r="AA21" s="132">
        <v>77.8</v>
      </c>
      <c r="AB21" s="132">
        <v>78</v>
      </c>
      <c r="AC21" s="132">
        <v>78.2</v>
      </c>
      <c r="AD21" s="132">
        <v>78.400000000000006</v>
      </c>
      <c r="AE21" s="132">
        <v>78.8</v>
      </c>
      <c r="AF21" s="132">
        <v>79</v>
      </c>
      <c r="AG21" s="132">
        <v>79.099999999999994</v>
      </c>
    </row>
    <row r="22" spans="1:33" s="7" customFormat="1" ht="15" customHeight="1">
      <c r="A22" s="65" t="s">
        <v>80</v>
      </c>
      <c r="B22" s="66" t="s">
        <v>331</v>
      </c>
      <c r="C22" s="66" t="s">
        <v>331</v>
      </c>
      <c r="D22" s="66" t="s">
        <v>331</v>
      </c>
      <c r="E22" s="66" t="s">
        <v>331</v>
      </c>
      <c r="F22" s="66" t="s">
        <v>331</v>
      </c>
      <c r="G22" s="66" t="s">
        <v>331</v>
      </c>
      <c r="H22" s="66" t="s">
        <v>331</v>
      </c>
      <c r="I22" s="66" t="s">
        <v>331</v>
      </c>
      <c r="J22" s="66" t="s">
        <v>331</v>
      </c>
      <c r="K22" s="66" t="s">
        <v>331</v>
      </c>
      <c r="L22" s="66" t="s">
        <v>331</v>
      </c>
      <c r="M22" s="66" t="s">
        <v>331</v>
      </c>
      <c r="N22" s="132" t="s">
        <v>331</v>
      </c>
      <c r="O22" s="132" t="s">
        <v>331</v>
      </c>
      <c r="P22" s="132" t="s">
        <v>331</v>
      </c>
      <c r="Q22" s="132" t="s">
        <v>331</v>
      </c>
      <c r="R22" s="132" t="s">
        <v>331</v>
      </c>
      <c r="S22" s="132" t="s">
        <v>331</v>
      </c>
      <c r="T22" s="132" t="s">
        <v>331</v>
      </c>
      <c r="U22" s="132" t="s">
        <v>331</v>
      </c>
      <c r="V22" s="132" t="s">
        <v>331</v>
      </c>
      <c r="W22" s="132">
        <v>64.099999999999994</v>
      </c>
      <c r="X22" s="132">
        <v>65.099999999999994</v>
      </c>
      <c r="Y22" s="132">
        <v>65.2</v>
      </c>
      <c r="Z22" s="132">
        <v>64.400000000000006</v>
      </c>
      <c r="AA22" s="132">
        <v>64.5</v>
      </c>
      <c r="AB22" s="132">
        <v>64.8</v>
      </c>
      <c r="AC22" s="132">
        <v>66</v>
      </c>
      <c r="AD22" s="132">
        <v>67</v>
      </c>
      <c r="AE22" s="132">
        <v>67.3</v>
      </c>
      <c r="AF22" s="132">
        <v>68.099999999999994</v>
      </c>
      <c r="AG22" s="132">
        <v>68.400000000000006</v>
      </c>
    </row>
    <row r="23" spans="1:33" s="7" customFormat="1" ht="15" customHeight="1">
      <c r="A23" s="65" t="s">
        <v>81</v>
      </c>
      <c r="B23" s="66">
        <v>65.5</v>
      </c>
      <c r="C23" s="66">
        <v>65.8</v>
      </c>
      <c r="D23" s="66">
        <v>65.8</v>
      </c>
      <c r="E23" s="66">
        <v>65.2</v>
      </c>
      <c r="F23" s="66">
        <v>65.7</v>
      </c>
      <c r="G23" s="66">
        <v>67.7</v>
      </c>
      <c r="H23" s="66">
        <v>67.5</v>
      </c>
      <c r="I23" s="66">
        <v>67.2</v>
      </c>
      <c r="J23" s="66">
        <v>66.7</v>
      </c>
      <c r="K23" s="66">
        <v>66.2</v>
      </c>
      <c r="L23" s="66">
        <v>65.2</v>
      </c>
      <c r="M23" s="66">
        <v>65</v>
      </c>
      <c r="N23" s="132">
        <v>63.2</v>
      </c>
      <c r="O23" s="132">
        <v>62.5</v>
      </c>
      <c r="P23" s="132">
        <v>63.1</v>
      </c>
      <c r="Q23" s="132">
        <v>64.3</v>
      </c>
      <c r="R23" s="132">
        <v>65.2</v>
      </c>
      <c r="S23" s="132">
        <v>65.7</v>
      </c>
      <c r="T23" s="132">
        <v>65.900000000000006</v>
      </c>
      <c r="U23" s="132">
        <v>66.3</v>
      </c>
      <c r="V23" s="132">
        <v>65.5</v>
      </c>
      <c r="W23" s="132">
        <v>65.7</v>
      </c>
      <c r="X23" s="132">
        <v>65.900000000000006</v>
      </c>
      <c r="Y23" s="132">
        <v>65.8</v>
      </c>
      <c r="Z23" s="132">
        <v>64.7</v>
      </c>
      <c r="AA23" s="132">
        <v>64.5</v>
      </c>
      <c r="AB23" s="132">
        <v>63.9</v>
      </c>
      <c r="AC23" s="132">
        <v>65.3</v>
      </c>
      <c r="AD23" s="132">
        <v>66.599999999999994</v>
      </c>
      <c r="AE23" s="132">
        <v>66.900000000000006</v>
      </c>
      <c r="AF23" s="132">
        <v>67.400000000000006</v>
      </c>
      <c r="AG23" s="132">
        <v>67.7</v>
      </c>
    </row>
    <row r="24" spans="1:33" s="7" customFormat="1" ht="15" customHeight="1">
      <c r="A24" s="65" t="s">
        <v>68</v>
      </c>
      <c r="B24" s="66">
        <v>69.2</v>
      </c>
      <c r="C24" s="66">
        <v>68.8</v>
      </c>
      <c r="D24" s="66">
        <v>69.8</v>
      </c>
      <c r="E24" s="66">
        <v>69.5</v>
      </c>
      <c r="F24" s="66">
        <v>69.900000000000006</v>
      </c>
      <c r="G24" s="66">
        <v>70.5</v>
      </c>
      <c r="H24" s="66">
        <v>70.3</v>
      </c>
      <c r="I24" s="66">
        <v>70.599999999999994</v>
      </c>
      <c r="J24" s="66">
        <v>71</v>
      </c>
      <c r="K24" s="66">
        <v>71.900000000000006</v>
      </c>
      <c r="L24" s="66">
        <v>71.7</v>
      </c>
      <c r="M24" s="66">
        <v>71.599999999999994</v>
      </c>
      <c r="N24" s="132">
        <v>71.7</v>
      </c>
      <c r="O24" s="132">
        <v>72.5</v>
      </c>
      <c r="P24" s="132">
        <v>72.3</v>
      </c>
      <c r="Q24" s="132">
        <v>72.599999999999994</v>
      </c>
      <c r="R24" s="132">
        <v>73.3</v>
      </c>
      <c r="S24" s="132">
        <v>73.099999999999994</v>
      </c>
      <c r="T24" s="132">
        <v>73.900000000000006</v>
      </c>
      <c r="U24" s="132">
        <v>74</v>
      </c>
      <c r="V24" s="132">
        <v>74.599999999999994</v>
      </c>
      <c r="W24" s="132">
        <v>74.099999999999994</v>
      </c>
      <c r="X24" s="132">
        <v>74.2</v>
      </c>
      <c r="Y24" s="132">
        <v>75.3</v>
      </c>
      <c r="Z24" s="132">
        <v>75.8</v>
      </c>
      <c r="AA24" s="132">
        <v>76.099999999999994</v>
      </c>
      <c r="AB24" s="132">
        <v>75.900000000000006</v>
      </c>
      <c r="AC24" s="132">
        <v>77.2</v>
      </c>
      <c r="AD24" s="132">
        <v>77.2</v>
      </c>
      <c r="AE24" s="132">
        <v>77.2</v>
      </c>
      <c r="AF24" s="132">
        <v>77.900000000000006</v>
      </c>
      <c r="AG24" s="132">
        <v>78.3</v>
      </c>
    </row>
    <row r="25" spans="1:33" s="7" customFormat="1" ht="23.25" customHeight="1">
      <c r="A25" s="65" t="s">
        <v>62</v>
      </c>
      <c r="B25" s="66">
        <v>69</v>
      </c>
      <c r="C25" s="66" t="s">
        <v>331</v>
      </c>
      <c r="D25" s="66" t="s">
        <v>331</v>
      </c>
      <c r="E25" s="66" t="s">
        <v>331</v>
      </c>
      <c r="F25" s="66" t="s">
        <v>331</v>
      </c>
      <c r="G25" s="66" t="s">
        <v>331</v>
      </c>
      <c r="H25" s="66" t="s">
        <v>331</v>
      </c>
      <c r="I25" s="66" t="s">
        <v>331</v>
      </c>
      <c r="J25" s="66" t="s">
        <v>331</v>
      </c>
      <c r="K25" s="66" t="s">
        <v>331</v>
      </c>
      <c r="L25" s="66" t="s">
        <v>331</v>
      </c>
      <c r="M25" s="66" t="s">
        <v>331</v>
      </c>
      <c r="N25" s="132" t="s">
        <v>331</v>
      </c>
      <c r="O25" s="132" t="s">
        <v>331</v>
      </c>
      <c r="P25" s="132">
        <v>74.8</v>
      </c>
      <c r="Q25" s="132">
        <v>74.8</v>
      </c>
      <c r="R25" s="132">
        <v>74.599999999999994</v>
      </c>
      <c r="S25" s="132">
        <v>74.5</v>
      </c>
      <c r="T25" s="132">
        <v>74.8</v>
      </c>
      <c r="U25" s="132">
        <v>75.599999999999994</v>
      </c>
      <c r="V25" s="132">
        <v>76</v>
      </c>
      <c r="W25" s="132">
        <v>75.7</v>
      </c>
      <c r="X25" s="132">
        <v>76.099999999999994</v>
      </c>
      <c r="Y25" s="132">
        <v>76.900000000000006</v>
      </c>
      <c r="Z25" s="132">
        <v>76.8</v>
      </c>
      <c r="AA25" s="132">
        <v>76.400000000000006</v>
      </c>
      <c r="AB25" s="132">
        <v>76.900000000000006</v>
      </c>
      <c r="AC25" s="132">
        <v>76.900000000000006</v>
      </c>
      <c r="AD25" s="132">
        <v>77.3</v>
      </c>
      <c r="AE25" s="132">
        <v>78.8</v>
      </c>
      <c r="AF25" s="132">
        <v>78.099999999999994</v>
      </c>
      <c r="AG25" s="132">
        <v>78</v>
      </c>
    </row>
    <row r="26" spans="1:33" s="7" customFormat="1" ht="15" customHeight="1">
      <c r="A26" s="65" t="s">
        <v>59</v>
      </c>
      <c r="B26" s="66" t="s">
        <v>331</v>
      </c>
      <c r="C26" s="66" t="s">
        <v>331</v>
      </c>
      <c r="D26" s="66" t="s">
        <v>331</v>
      </c>
      <c r="E26" s="66" t="s">
        <v>331</v>
      </c>
      <c r="F26" s="66">
        <v>72.7</v>
      </c>
      <c r="G26" s="66">
        <v>72.7</v>
      </c>
      <c r="H26" s="66">
        <v>73.2</v>
      </c>
      <c r="I26" s="66">
        <v>73.3</v>
      </c>
      <c r="J26" s="66">
        <v>73.2</v>
      </c>
      <c r="K26" s="66">
        <v>73.400000000000006</v>
      </c>
      <c r="L26" s="66">
        <v>73.599999999999994</v>
      </c>
      <c r="M26" s="66">
        <v>73.8</v>
      </c>
      <c r="N26" s="132">
        <v>73.5</v>
      </c>
      <c r="O26" s="132">
        <v>74.099999999999994</v>
      </c>
      <c r="P26" s="132">
        <v>74.099999999999994</v>
      </c>
      <c r="Q26" s="132">
        <v>74.099999999999994</v>
      </c>
      <c r="R26" s="132">
        <v>74.599999999999994</v>
      </c>
      <c r="S26" s="132">
        <v>74.7</v>
      </c>
      <c r="T26" s="132">
        <v>74.8</v>
      </c>
      <c r="U26" s="132">
        <v>75</v>
      </c>
      <c r="V26" s="132">
        <v>75.3</v>
      </c>
      <c r="W26" s="132">
        <v>75.400000000000006</v>
      </c>
      <c r="X26" s="132">
        <v>75.7</v>
      </c>
      <c r="Y26" s="132">
        <v>76.3</v>
      </c>
      <c r="Z26" s="132">
        <v>76.599999999999994</v>
      </c>
      <c r="AA26" s="132">
        <v>77.099999999999994</v>
      </c>
      <c r="AB26" s="132">
        <v>77.5</v>
      </c>
      <c r="AC26" s="132">
        <v>77.8</v>
      </c>
      <c r="AD26" s="132">
        <v>78</v>
      </c>
      <c r="AE26" s="132">
        <v>78.2</v>
      </c>
      <c r="AF26" s="132">
        <v>78.7</v>
      </c>
      <c r="AG26" s="132">
        <v>78.599999999999994</v>
      </c>
    </row>
    <row r="27" spans="1:33" s="65" customFormat="1" ht="13.2">
      <c r="A27" s="65" t="s">
        <v>152</v>
      </c>
      <c r="B27" s="66">
        <v>69.17</v>
      </c>
      <c r="C27" s="66">
        <v>69.75</v>
      </c>
      <c r="D27" s="66">
        <v>70.14</v>
      </c>
      <c r="E27" s="66">
        <v>70.33</v>
      </c>
      <c r="F27" s="66">
        <v>70.569999999999993</v>
      </c>
      <c r="G27" s="66">
        <v>70.900000000000006</v>
      </c>
      <c r="H27" s="66">
        <v>71.13</v>
      </c>
      <c r="I27" s="66">
        <v>71.48</v>
      </c>
      <c r="J27" s="66">
        <v>71.72</v>
      </c>
      <c r="K27" s="66">
        <v>72.14</v>
      </c>
      <c r="L27" s="66">
        <v>72.55</v>
      </c>
      <c r="M27" s="66">
        <v>72.73</v>
      </c>
      <c r="N27" s="66">
        <v>73</v>
      </c>
      <c r="O27" s="66">
        <v>73.11</v>
      </c>
      <c r="P27" s="66">
        <v>73.510000000000005</v>
      </c>
      <c r="Q27" s="66">
        <v>73.83</v>
      </c>
      <c r="R27" s="66">
        <v>74.16</v>
      </c>
      <c r="S27" s="66">
        <v>74.27</v>
      </c>
      <c r="T27" s="66">
        <v>74.48</v>
      </c>
      <c r="U27" s="66">
        <v>74.790000000000006</v>
      </c>
      <c r="V27" s="66">
        <v>75.19</v>
      </c>
      <c r="W27" s="66">
        <v>75.55</v>
      </c>
      <c r="X27" s="66">
        <v>75.81</v>
      </c>
      <c r="Y27" s="66">
        <v>75.989999999999995</v>
      </c>
      <c r="Z27" s="66">
        <v>76.069999999999993</v>
      </c>
      <c r="AA27" s="66">
        <v>76.150000000000006</v>
      </c>
      <c r="AB27" s="66">
        <v>76.33</v>
      </c>
      <c r="AC27" s="66">
        <v>76.67</v>
      </c>
      <c r="AD27" s="66">
        <v>76.97</v>
      </c>
      <c r="AE27" s="66">
        <v>77.41</v>
      </c>
      <c r="AF27" s="66">
        <v>77.69</v>
      </c>
      <c r="AG27" s="66">
        <v>78</v>
      </c>
    </row>
    <row r="28" spans="1:33" s="7" customFormat="1" ht="15" customHeight="1">
      <c r="A28" s="65" t="s">
        <v>74</v>
      </c>
      <c r="B28" s="66" t="s">
        <v>331</v>
      </c>
      <c r="C28" s="66" t="s">
        <v>331</v>
      </c>
      <c r="D28" s="66" t="s">
        <v>331</v>
      </c>
      <c r="E28" s="66" t="s">
        <v>331</v>
      </c>
      <c r="F28" s="66" t="s">
        <v>331</v>
      </c>
      <c r="G28" s="66" t="s">
        <v>331</v>
      </c>
      <c r="H28" s="66" t="s">
        <v>331</v>
      </c>
      <c r="I28" s="66" t="s">
        <v>331</v>
      </c>
      <c r="J28" s="66" t="s">
        <v>331</v>
      </c>
      <c r="K28" s="66">
        <v>66.7</v>
      </c>
      <c r="L28" s="66">
        <v>66.3</v>
      </c>
      <c r="M28" s="66">
        <v>66.8</v>
      </c>
      <c r="N28" s="132">
        <v>67.400000000000006</v>
      </c>
      <c r="O28" s="132">
        <v>67.599999999999994</v>
      </c>
      <c r="P28" s="132">
        <v>67.599999999999994</v>
      </c>
      <c r="Q28" s="132">
        <v>68.099999999999994</v>
      </c>
      <c r="R28" s="132">
        <v>68.2</v>
      </c>
      <c r="S28" s="132">
        <v>68.599999999999994</v>
      </c>
      <c r="T28" s="132">
        <v>68.400000000000006</v>
      </c>
      <c r="U28" s="132">
        <v>69.2</v>
      </c>
      <c r="V28" s="132">
        <v>69.599999999999994</v>
      </c>
      <c r="W28" s="132">
        <v>69.900000000000006</v>
      </c>
      <c r="X28" s="132">
        <v>70</v>
      </c>
      <c r="Y28" s="132">
        <v>70.099999999999994</v>
      </c>
      <c r="Z28" s="132">
        <v>70.3</v>
      </c>
      <c r="AA28" s="132">
        <v>70.400000000000006</v>
      </c>
      <c r="AB28" s="132">
        <v>70.400000000000006</v>
      </c>
      <c r="AC28" s="132">
        <v>70.7</v>
      </c>
      <c r="AD28" s="132">
        <v>71</v>
      </c>
      <c r="AE28" s="132">
        <v>71.5</v>
      </c>
      <c r="AF28" s="132">
        <v>72</v>
      </c>
      <c r="AG28" s="132">
        <v>72.099999999999994</v>
      </c>
    </row>
    <row r="29" spans="1:33" s="7" customFormat="1" ht="15" customHeight="1">
      <c r="A29" s="65" t="s">
        <v>71</v>
      </c>
      <c r="B29" s="66">
        <v>68.900000000000006</v>
      </c>
      <c r="C29" s="66">
        <v>69.599999999999994</v>
      </c>
      <c r="D29" s="66">
        <v>69.400000000000006</v>
      </c>
      <c r="E29" s="66">
        <v>69.5</v>
      </c>
      <c r="F29" s="66">
        <v>69.8</v>
      </c>
      <c r="G29" s="66">
        <v>70.2</v>
      </c>
      <c r="H29" s="66">
        <v>70.400000000000006</v>
      </c>
      <c r="I29" s="66">
        <v>70.3</v>
      </c>
      <c r="J29" s="66">
        <v>70.900000000000006</v>
      </c>
      <c r="K29" s="66">
        <v>70.5</v>
      </c>
      <c r="L29" s="66">
        <v>70.400000000000006</v>
      </c>
      <c r="M29" s="66">
        <v>70.8</v>
      </c>
      <c r="N29" s="132">
        <v>70.7</v>
      </c>
      <c r="O29" s="132">
        <v>71.599999999999994</v>
      </c>
      <c r="P29" s="132">
        <v>71.3</v>
      </c>
      <c r="Q29" s="132">
        <v>71.2</v>
      </c>
      <c r="R29" s="132">
        <v>71.7</v>
      </c>
      <c r="S29" s="132">
        <v>71.900000000000006</v>
      </c>
      <c r="T29" s="132">
        <v>72.099999999999994</v>
      </c>
      <c r="U29" s="132">
        <v>72.7</v>
      </c>
      <c r="V29" s="132">
        <v>73</v>
      </c>
      <c r="W29" s="132">
        <v>73.3</v>
      </c>
      <c r="X29" s="132">
        <v>73.5</v>
      </c>
      <c r="Y29" s="132">
        <v>74.3</v>
      </c>
      <c r="Z29" s="132">
        <v>74.099999999999994</v>
      </c>
      <c r="AA29" s="132">
        <v>74.8</v>
      </c>
      <c r="AB29" s="132">
        <v>75.2</v>
      </c>
      <c r="AC29" s="132">
        <v>75.5</v>
      </c>
      <c r="AD29" s="132">
        <v>75.8</v>
      </c>
      <c r="AE29" s="132">
        <v>76</v>
      </c>
      <c r="AF29" s="132">
        <v>76.599999999999994</v>
      </c>
      <c r="AG29" s="132">
        <v>76.599999999999994</v>
      </c>
    </row>
    <row r="30" spans="1:33" s="7" customFormat="1" ht="21" customHeight="1">
      <c r="A30" s="65" t="s">
        <v>76</v>
      </c>
      <c r="B30" s="66">
        <v>67.900000000000006</v>
      </c>
      <c r="C30" s="66">
        <v>68.099999999999994</v>
      </c>
      <c r="D30" s="66">
        <v>67.8</v>
      </c>
      <c r="E30" s="66">
        <v>67.900000000000006</v>
      </c>
      <c r="F30" s="66">
        <v>67.400000000000006</v>
      </c>
      <c r="G30" s="66">
        <v>67.5</v>
      </c>
      <c r="H30" s="66">
        <v>67.400000000000006</v>
      </c>
      <c r="I30" s="66">
        <v>67.400000000000006</v>
      </c>
      <c r="J30" s="66">
        <v>67.7</v>
      </c>
      <c r="K30" s="66">
        <v>67.599999999999994</v>
      </c>
      <c r="L30" s="66">
        <v>67.5</v>
      </c>
      <c r="M30" s="66">
        <v>66.7</v>
      </c>
      <c r="N30" s="132">
        <v>66.7</v>
      </c>
      <c r="O30" s="132">
        <v>66.400000000000006</v>
      </c>
      <c r="P30" s="132">
        <v>66.099999999999994</v>
      </c>
      <c r="Q30" s="132">
        <v>65.7</v>
      </c>
      <c r="R30" s="132">
        <v>65.900000000000006</v>
      </c>
      <c r="S30" s="132">
        <v>66.8</v>
      </c>
      <c r="T30" s="132">
        <v>67.5</v>
      </c>
      <c r="U30" s="132">
        <v>68.2</v>
      </c>
      <c r="V30" s="132">
        <v>67.900000000000006</v>
      </c>
      <c r="W30" s="132">
        <v>67.7</v>
      </c>
      <c r="X30" s="132">
        <v>68.2</v>
      </c>
      <c r="Y30" s="132">
        <v>68.8</v>
      </c>
      <c r="Z30" s="132">
        <v>69.099999999999994</v>
      </c>
      <c r="AA30" s="132">
        <v>69.5</v>
      </c>
      <c r="AB30" s="132">
        <v>69.900000000000006</v>
      </c>
      <c r="AC30" s="132">
        <v>69.7</v>
      </c>
      <c r="AD30" s="132">
        <v>69.7</v>
      </c>
      <c r="AE30" s="132">
        <v>69.900000000000006</v>
      </c>
      <c r="AF30" s="132">
        <v>70.8</v>
      </c>
      <c r="AG30" s="132">
        <v>70.7</v>
      </c>
    </row>
    <row r="31" spans="1:33" s="7" customFormat="1" ht="14.25" customHeight="1">
      <c r="A31" s="65" t="s">
        <v>150</v>
      </c>
      <c r="B31" s="66">
        <v>69.11</v>
      </c>
      <c r="C31" s="66">
        <v>69.34</v>
      </c>
      <c r="D31" s="66">
        <v>69.599999999999994</v>
      </c>
      <c r="E31" s="66">
        <v>69.87</v>
      </c>
      <c r="F31" s="66">
        <v>70.010000000000005</v>
      </c>
      <c r="G31" s="66">
        <v>70.209999999999994</v>
      </c>
      <c r="H31" s="66">
        <v>70.349999999999994</v>
      </c>
      <c r="I31" s="66">
        <v>70.55</v>
      </c>
      <c r="J31" s="66">
        <v>70.760000000000005</v>
      </c>
      <c r="K31" s="66">
        <v>71.06</v>
      </c>
      <c r="L31" s="66">
        <v>71.38</v>
      </c>
      <c r="M31" s="66">
        <v>71.47</v>
      </c>
      <c r="N31" s="132">
        <v>71.7</v>
      </c>
      <c r="O31" s="132">
        <v>71.88</v>
      </c>
      <c r="P31" s="132">
        <v>72.08</v>
      </c>
      <c r="Q31" s="132">
        <v>72.23</v>
      </c>
      <c r="R31" s="132">
        <v>72.400000000000006</v>
      </c>
      <c r="S31" s="132">
        <v>72.64</v>
      </c>
      <c r="T31" s="132">
        <v>72.84</v>
      </c>
      <c r="U31" s="132">
        <v>73.099999999999994</v>
      </c>
      <c r="V31" s="132">
        <v>73.31</v>
      </c>
      <c r="W31" s="132">
        <v>73.5</v>
      </c>
      <c r="X31" s="132">
        <v>73.78</v>
      </c>
      <c r="Y31" s="132">
        <v>74.22</v>
      </c>
      <c r="Z31" s="132">
        <v>74.59</v>
      </c>
      <c r="AA31" s="132">
        <v>74.790000000000006</v>
      </c>
      <c r="AB31" s="132">
        <v>74.989999999999995</v>
      </c>
      <c r="AC31" s="132">
        <v>75.34</v>
      </c>
      <c r="AD31" s="132">
        <v>75.8</v>
      </c>
      <c r="AE31" s="132">
        <v>76.209999999999994</v>
      </c>
      <c r="AF31" s="132">
        <v>76.510000000000005</v>
      </c>
      <c r="AG31" s="132">
        <v>76.77</v>
      </c>
    </row>
    <row r="32" spans="1:33" s="7" customFormat="1" ht="15" customHeight="1">
      <c r="A32" s="65" t="s">
        <v>75</v>
      </c>
      <c r="B32" s="66">
        <v>67.400000000000006</v>
      </c>
      <c r="C32" s="66">
        <v>67.400000000000006</v>
      </c>
      <c r="D32" s="66">
        <v>67.099999999999994</v>
      </c>
      <c r="E32" s="66">
        <v>67.2</v>
      </c>
      <c r="F32" s="66">
        <v>67.3</v>
      </c>
      <c r="G32" s="66">
        <v>67.3</v>
      </c>
      <c r="H32" s="66">
        <v>67.400000000000006</v>
      </c>
      <c r="I32" s="66">
        <v>67.3</v>
      </c>
      <c r="J32" s="66">
        <v>67</v>
      </c>
      <c r="K32" s="66">
        <v>66.7</v>
      </c>
      <c r="L32" s="66">
        <v>66.8</v>
      </c>
      <c r="M32" s="66">
        <v>67.099999999999994</v>
      </c>
      <c r="N32" s="132">
        <v>67.599999999999994</v>
      </c>
      <c r="O32" s="132">
        <v>68.2</v>
      </c>
      <c r="P32" s="132">
        <v>68.2</v>
      </c>
      <c r="Q32" s="132">
        <v>68.599999999999994</v>
      </c>
      <c r="R32" s="132">
        <v>68.5</v>
      </c>
      <c r="S32" s="132">
        <v>68.3</v>
      </c>
      <c r="T32" s="132">
        <v>68.7</v>
      </c>
      <c r="U32" s="132">
        <v>68.8</v>
      </c>
      <c r="V32" s="132">
        <v>69</v>
      </c>
      <c r="W32" s="132">
        <v>69.3</v>
      </c>
      <c r="X32" s="132">
        <v>69.400000000000006</v>
      </c>
      <c r="Y32" s="132">
        <v>69.8</v>
      </c>
      <c r="Z32" s="132">
        <v>69.8</v>
      </c>
      <c r="AA32" s="132">
        <v>69.900000000000006</v>
      </c>
      <c r="AB32" s="132">
        <v>70.099999999999994</v>
      </c>
      <c r="AC32" s="132">
        <v>70.3</v>
      </c>
      <c r="AD32" s="132">
        <v>70.900000000000006</v>
      </c>
      <c r="AE32" s="132">
        <v>71.2</v>
      </c>
      <c r="AF32" s="132">
        <v>71.7</v>
      </c>
      <c r="AG32" s="132">
        <v>72</v>
      </c>
    </row>
    <row r="33" spans="1:33" s="7" customFormat="1" ht="15" customHeight="1">
      <c r="A33" s="65" t="s">
        <v>72</v>
      </c>
      <c r="B33" s="66" t="s">
        <v>331</v>
      </c>
      <c r="C33" s="66">
        <v>67</v>
      </c>
      <c r="D33" s="66">
        <v>66.8</v>
      </c>
      <c r="E33" s="66">
        <v>67.400000000000006</v>
      </c>
      <c r="F33" s="66">
        <v>67.8</v>
      </c>
      <c r="G33" s="66">
        <v>68.400000000000006</v>
      </c>
      <c r="H33" s="66">
        <v>68</v>
      </c>
      <c r="I33" s="66">
        <v>68.7</v>
      </c>
      <c r="J33" s="66">
        <v>68.900000000000006</v>
      </c>
      <c r="K33" s="66">
        <v>69.5</v>
      </c>
      <c r="L33" s="66">
        <v>69.2</v>
      </c>
      <c r="M33" s="66">
        <v>69.2</v>
      </c>
      <c r="N33" s="132">
        <v>68.900000000000006</v>
      </c>
      <c r="O33" s="132">
        <v>69.5</v>
      </c>
      <c r="P33" s="132">
        <v>70.2</v>
      </c>
      <c r="Q33" s="132">
        <v>70.5</v>
      </c>
      <c r="R33" s="132">
        <v>70.5</v>
      </c>
      <c r="S33" s="132">
        <v>70.7</v>
      </c>
      <c r="T33" s="132">
        <v>71.099999999999994</v>
      </c>
      <c r="U33" s="132">
        <v>71.599999999999994</v>
      </c>
      <c r="V33" s="132">
        <v>71.599999999999994</v>
      </c>
      <c r="W33" s="132">
        <v>71.900000000000006</v>
      </c>
      <c r="X33" s="132">
        <v>71.8</v>
      </c>
      <c r="Y33" s="132">
        <v>72.8</v>
      </c>
      <c r="Z33" s="132">
        <v>73.3</v>
      </c>
      <c r="AA33" s="132">
        <v>73.7</v>
      </c>
      <c r="AB33" s="132">
        <v>73.900000000000006</v>
      </c>
      <c r="AC33" s="132">
        <v>74.7</v>
      </c>
      <c r="AD33" s="132">
        <v>75.099999999999994</v>
      </c>
      <c r="AE33" s="132">
        <v>75.599999999999994</v>
      </c>
      <c r="AF33" s="132">
        <v>76.099999999999994</v>
      </c>
      <c r="AG33" s="132">
        <v>76.2</v>
      </c>
    </row>
    <row r="34" spans="1:33" s="7" customFormat="1" ht="15" customHeight="1">
      <c r="A34" s="65" t="s">
        <v>60</v>
      </c>
      <c r="B34" s="66">
        <v>72.599999999999994</v>
      </c>
      <c r="C34" s="66">
        <v>73.099999999999994</v>
      </c>
      <c r="D34" s="66">
        <v>72.8</v>
      </c>
      <c r="E34" s="66">
        <v>73</v>
      </c>
      <c r="F34" s="66">
        <v>72.8</v>
      </c>
      <c r="G34" s="66">
        <v>73.2</v>
      </c>
      <c r="H34" s="66">
        <v>73.3</v>
      </c>
      <c r="I34" s="66">
        <v>73.099999999999994</v>
      </c>
      <c r="J34" s="66">
        <v>73.099999999999994</v>
      </c>
      <c r="K34" s="66">
        <v>73</v>
      </c>
      <c r="L34" s="66">
        <v>73.099999999999994</v>
      </c>
      <c r="M34" s="66">
        <v>73.5</v>
      </c>
      <c r="N34" s="132">
        <v>73.599999999999994</v>
      </c>
      <c r="O34" s="132">
        <v>73.900000000000006</v>
      </c>
      <c r="P34" s="132">
        <v>73.900000000000006</v>
      </c>
      <c r="Q34" s="132">
        <v>74</v>
      </c>
      <c r="R34" s="132">
        <v>74.599999999999994</v>
      </c>
      <c r="S34" s="132">
        <v>74.7</v>
      </c>
      <c r="T34" s="132">
        <v>74.7</v>
      </c>
      <c r="U34" s="132">
        <v>75.2</v>
      </c>
      <c r="V34" s="132">
        <v>75.599999999999994</v>
      </c>
      <c r="W34" s="132">
        <v>75.7</v>
      </c>
      <c r="X34" s="132">
        <v>75.7</v>
      </c>
      <c r="Y34" s="132">
        <v>76.3</v>
      </c>
      <c r="Z34" s="132">
        <v>76.400000000000006</v>
      </c>
      <c r="AA34" s="132">
        <v>77.099999999999994</v>
      </c>
      <c r="AB34" s="132">
        <v>77.099999999999994</v>
      </c>
      <c r="AC34" s="132">
        <v>77.599999999999994</v>
      </c>
      <c r="AD34" s="132">
        <v>78</v>
      </c>
      <c r="AE34" s="132">
        <v>78.5</v>
      </c>
      <c r="AF34" s="132">
        <v>78.8</v>
      </c>
      <c r="AG34" s="132">
        <v>78.8</v>
      </c>
    </row>
    <row r="35" spans="1:33" s="7" customFormat="1" ht="21.75" customHeight="1">
      <c r="A35" s="65" t="s">
        <v>56</v>
      </c>
      <c r="B35" s="66">
        <v>72.599999999999994</v>
      </c>
      <c r="C35" s="66">
        <v>73</v>
      </c>
      <c r="D35" s="66">
        <v>73.2</v>
      </c>
      <c r="E35" s="66">
        <v>73.400000000000006</v>
      </c>
      <c r="F35" s="66">
        <v>73.3</v>
      </c>
      <c r="G35" s="66">
        <v>73.5</v>
      </c>
      <c r="H35" s="66">
        <v>73.7</v>
      </c>
      <c r="I35" s="66">
        <v>73.7</v>
      </c>
      <c r="J35" s="66">
        <v>74.3</v>
      </c>
      <c r="K35" s="66">
        <v>74.400000000000006</v>
      </c>
      <c r="L35" s="66">
        <v>74.5</v>
      </c>
      <c r="M35" s="66">
        <v>74.900000000000006</v>
      </c>
      <c r="N35" s="132">
        <v>74.900000000000006</v>
      </c>
      <c r="O35" s="132">
        <v>75.5</v>
      </c>
      <c r="P35" s="132">
        <v>75.599999999999994</v>
      </c>
      <c r="Q35" s="132">
        <v>75.900000000000006</v>
      </c>
      <c r="R35" s="132">
        <v>76.099999999999994</v>
      </c>
      <c r="S35" s="132">
        <v>76.2</v>
      </c>
      <c r="T35" s="132">
        <v>76.400000000000006</v>
      </c>
      <c r="U35" s="132">
        <v>76.7</v>
      </c>
      <c r="V35" s="132">
        <v>76.900000000000006</v>
      </c>
      <c r="W35" s="132">
        <v>77</v>
      </c>
      <c r="X35" s="132">
        <v>77.2</v>
      </c>
      <c r="Y35" s="132">
        <v>77.7</v>
      </c>
      <c r="Z35" s="132">
        <v>77.7</v>
      </c>
      <c r="AA35" s="132">
        <v>78</v>
      </c>
      <c r="AB35" s="132">
        <v>78.2</v>
      </c>
      <c r="AC35" s="132">
        <v>78.400000000000006</v>
      </c>
      <c r="AD35" s="132">
        <v>78.599999999999994</v>
      </c>
      <c r="AE35" s="132">
        <v>78.8</v>
      </c>
      <c r="AF35" s="132">
        <v>79.099999999999994</v>
      </c>
      <c r="AG35" s="132">
        <v>79.099999999999994</v>
      </c>
    </row>
    <row r="36" spans="1:33" s="7" customFormat="1" ht="15" customHeight="1">
      <c r="A36" s="65" t="s">
        <v>63</v>
      </c>
      <c r="B36" s="66">
        <v>70.81</v>
      </c>
      <c r="C36" s="66">
        <v>71.06</v>
      </c>
      <c r="D36" s="66">
        <v>71.34</v>
      </c>
      <c r="E36" s="66">
        <v>71.540000000000006</v>
      </c>
      <c r="F36" s="66">
        <v>71.73</v>
      </c>
      <c r="G36" s="66">
        <v>71.91</v>
      </c>
      <c r="H36" s="66">
        <v>72.150000000000006</v>
      </c>
      <c r="I36" s="66">
        <v>72.41</v>
      </c>
      <c r="J36" s="66">
        <v>72.61</v>
      </c>
      <c r="K36" s="66">
        <v>72.86</v>
      </c>
      <c r="L36" s="66">
        <v>73.16</v>
      </c>
      <c r="M36" s="66">
        <v>73.36</v>
      </c>
      <c r="N36" s="132">
        <v>73.67</v>
      </c>
      <c r="O36" s="132">
        <v>73.83</v>
      </c>
      <c r="P36" s="132">
        <v>74.08</v>
      </c>
      <c r="Q36" s="132">
        <v>74.239999999999995</v>
      </c>
      <c r="R36" s="132">
        <v>74.489999999999995</v>
      </c>
      <c r="S36" s="132">
        <v>74.73</v>
      </c>
      <c r="T36" s="132">
        <v>75.010000000000005</v>
      </c>
      <c r="U36" s="132">
        <v>75.319999999999993</v>
      </c>
      <c r="V36" s="132">
        <v>75.61</v>
      </c>
      <c r="W36" s="132">
        <v>75.849999999999994</v>
      </c>
      <c r="X36" s="132">
        <v>76.150000000000006</v>
      </c>
      <c r="Y36" s="132">
        <v>76.5</v>
      </c>
      <c r="Z36" s="132">
        <v>76.87</v>
      </c>
      <c r="AA36" s="132">
        <v>77.14</v>
      </c>
      <c r="AB36" s="132">
        <v>77.38</v>
      </c>
      <c r="AC36" s="132">
        <v>77.680000000000007</v>
      </c>
      <c r="AD36" s="132">
        <v>78.010000000000005</v>
      </c>
      <c r="AE36" s="132">
        <v>78.41</v>
      </c>
      <c r="AF36" s="132">
        <v>78.709999999999994</v>
      </c>
      <c r="AG36" s="132">
        <v>78.91</v>
      </c>
    </row>
    <row r="37" spans="1:33" s="7" customFormat="1" ht="15.75" customHeight="1">
      <c r="A37" s="68" t="s">
        <v>151</v>
      </c>
      <c r="B37" s="44">
        <v>70.430000000000007</v>
      </c>
      <c r="C37" s="44">
        <v>70.69</v>
      </c>
      <c r="D37" s="44">
        <v>71.05</v>
      </c>
      <c r="E37" s="44">
        <v>71.05</v>
      </c>
      <c r="F37" s="44">
        <v>71.41</v>
      </c>
      <c r="G37" s="44">
        <v>71.55</v>
      </c>
      <c r="H37" s="44">
        <v>71.98</v>
      </c>
      <c r="I37" s="44">
        <v>72.33</v>
      </c>
      <c r="J37" s="44">
        <v>72.58</v>
      </c>
      <c r="K37" s="44">
        <v>72.8</v>
      </c>
      <c r="L37" s="44">
        <v>73.12</v>
      </c>
      <c r="M37" s="44">
        <v>73.239999999999995</v>
      </c>
      <c r="N37" s="43">
        <v>73.430000000000007</v>
      </c>
      <c r="O37" s="43">
        <v>73.42</v>
      </c>
      <c r="P37" s="43">
        <v>73.7</v>
      </c>
      <c r="Q37" s="43">
        <v>73.81</v>
      </c>
      <c r="R37" s="43">
        <v>74.19</v>
      </c>
      <c r="S37" s="43">
        <v>74.3</v>
      </c>
      <c r="T37" s="43">
        <v>74.58</v>
      </c>
      <c r="U37" s="43">
        <v>74.819999999999993</v>
      </c>
      <c r="V37" s="43">
        <v>75.260000000000005</v>
      </c>
      <c r="W37" s="43">
        <v>75.47</v>
      </c>
      <c r="X37" s="43">
        <v>75.78</v>
      </c>
      <c r="Y37" s="43">
        <v>76.11</v>
      </c>
      <c r="Z37" s="43">
        <v>76.56</v>
      </c>
      <c r="AA37" s="43">
        <v>76.680000000000007</v>
      </c>
      <c r="AB37" s="43">
        <v>76.87</v>
      </c>
      <c r="AC37" s="43">
        <v>77.08</v>
      </c>
      <c r="AD37" s="43">
        <v>77.510000000000005</v>
      </c>
      <c r="AE37" s="43">
        <v>77.84</v>
      </c>
      <c r="AF37" s="43">
        <v>78.08</v>
      </c>
      <c r="AG37" s="43">
        <v>78.17</v>
      </c>
    </row>
    <row r="38" spans="1:33" ht="12" customHeight="1"/>
    <row r="39" spans="1:33" s="4" customFormat="1" ht="12" customHeight="1">
      <c r="A39" s="186" t="s">
        <v>333</v>
      </c>
      <c r="B39" s="182"/>
      <c r="C39" s="182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33" s="4" customFormat="1" ht="12" customHeight="1">
      <c r="A40" s="69"/>
      <c r="B40" s="12"/>
      <c r="C40" s="12"/>
      <c r="D40" s="13"/>
      <c r="E40" s="12"/>
      <c r="G40" s="15"/>
    </row>
    <row r="41" spans="1:33" s="4" customFormat="1" ht="12" customHeight="1">
      <c r="A41" s="69" t="s">
        <v>227</v>
      </c>
      <c r="B41" s="12"/>
      <c r="C41" s="12"/>
      <c r="D41" s="13"/>
      <c r="E41" s="12"/>
      <c r="G41" s="15"/>
    </row>
    <row r="42" spans="1:33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</row>
    <row r="44" spans="1:33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</row>
  </sheetData>
  <mergeCells count="3">
    <mergeCell ref="L3:M3"/>
    <mergeCell ref="A39:C39"/>
    <mergeCell ref="A1:F1"/>
  </mergeCells>
  <phoneticPr fontId="11" type="noConversion"/>
  <hyperlinks>
    <hyperlink ref="L3" location="Contents!A1" display="Back to contents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19</vt:i4>
      </vt:variant>
      <vt:variant>
        <vt:lpstr>Charts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46" baseType="lpstr">
      <vt:lpstr>Contents</vt:lpstr>
      <vt:lpstr>Fig 1 data</vt:lpstr>
      <vt:lpstr>Fig 1a data</vt:lpstr>
      <vt:lpstr>Fig 1a chart data</vt:lpstr>
      <vt:lpstr>Fig 1b data</vt:lpstr>
      <vt:lpstr>Fig 1b chart data</vt:lpstr>
      <vt:lpstr>Fig 1c data</vt:lpstr>
      <vt:lpstr>Fig 1c chart data</vt:lpstr>
      <vt:lpstr>Fig 2a data</vt:lpstr>
      <vt:lpstr>Fig 2b data</vt:lpstr>
      <vt:lpstr>Fig 3 data</vt:lpstr>
      <vt:lpstr>Fig 4 data</vt:lpstr>
      <vt:lpstr>Fig 5 data</vt:lpstr>
      <vt:lpstr>Fig 6 data</vt:lpstr>
      <vt:lpstr>Fig 7 data</vt:lpstr>
      <vt:lpstr>Fig 8 data</vt:lpstr>
      <vt:lpstr>Fig 9 data</vt:lpstr>
      <vt:lpstr>Fig 10 data</vt:lpstr>
      <vt:lpstr>Fig 11 data</vt:lpstr>
      <vt:lpstr>Figure 1</vt:lpstr>
      <vt:lpstr>Figure 1a</vt:lpstr>
      <vt:lpstr>Figure 1b</vt:lpstr>
      <vt:lpstr>Figure 1c</vt:lpstr>
      <vt:lpstr>Figure 2a</vt:lpstr>
      <vt:lpstr>Figure 2b</vt:lpstr>
      <vt:lpstr>Figure 3</vt:lpstr>
      <vt:lpstr>Figure 4</vt:lpstr>
      <vt:lpstr>Figure 5</vt:lpstr>
      <vt:lpstr>Figure 6</vt:lpstr>
      <vt:lpstr>Figure 7</vt:lpstr>
      <vt:lpstr>Figure 8</vt:lpstr>
      <vt:lpstr>Figure 8(cont)</vt:lpstr>
      <vt:lpstr>Figure 9</vt:lpstr>
      <vt:lpstr>Figure 9(cont)</vt:lpstr>
      <vt:lpstr>Figure 10</vt:lpstr>
      <vt:lpstr>Figure 11</vt:lpstr>
      <vt:lpstr>'Fig 1a chart data'!OLE_LINK3</vt:lpstr>
      <vt:lpstr>'Fig 11 data'!Print_Area</vt:lpstr>
      <vt:lpstr>'Fig 2a data'!Print_Area</vt:lpstr>
      <vt:lpstr>'Fig 2b data'!Print_Area</vt:lpstr>
      <vt:lpstr>'Fig 3 data'!Print_Area</vt:lpstr>
      <vt:lpstr>'Fig 4 data'!Print_Area</vt:lpstr>
      <vt:lpstr>'Fig 5 data'!Print_Area</vt:lpstr>
      <vt:lpstr>'Fig 6 data'!Print_Area</vt:lpstr>
      <vt:lpstr>'Fig 7 data'!Print_Area</vt:lpstr>
      <vt:lpstr>'Fig 1c data'!Print_Titles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n310459</cp:lastModifiedBy>
  <cp:lastPrinted>2014-09-26T10:53:55Z</cp:lastPrinted>
  <dcterms:created xsi:type="dcterms:W3CDTF">2011-06-10T12:53:16Z</dcterms:created>
  <dcterms:modified xsi:type="dcterms:W3CDTF">2014-10-09T07:38:13Z</dcterms:modified>
</cp:coreProperties>
</file>