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1a" sheetId="104" r:id="rId1"/>
    <sheet name="Fig 1a data" sheetId="89" r:id="rId2"/>
    <sheet name="Fig 1a chart data" sheetId="90" r:id="rId3"/>
  </sheets>
  <externalReferences>
    <externalReference r:id="rId4"/>
    <externalReference r:id="rId5"/>
    <externalReference r:id="rId6"/>
  </externalReferences>
  <definedNames>
    <definedName name="CHPname">[1]Pivot!$G$47:$H$87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OLE_LINK3" localSheetId="2">'Fig 1a chart data'!$A$26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[2]Scratchpad!#REF!</definedName>
    <definedName name="ProjBirths" localSheetId="1">[2]Scratchpad!#REF!</definedName>
    <definedName name="ProjBirths">[3]Scratchpad!#REF!</definedName>
    <definedName name="Projnirths2" localSheetId="2">[2]Scratchpad!#REF!</definedName>
    <definedName name="Projnirths2" localSheetId="1">[2]Scratchpad!#REF!</definedName>
    <definedName name="Projnirths2">[3]Scratchpad!#REF!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0" l="1"/>
  <c r="H24" i="90" s="1"/>
  <c r="G24" i="90" l="1"/>
  <c r="F24" i="90"/>
  <c r="E24" i="90"/>
  <c r="D24" i="90"/>
  <c r="C24" i="90"/>
  <c r="C18" i="90"/>
  <c r="E11" i="90"/>
  <c r="C17" i="90"/>
  <c r="H5" i="90"/>
  <c r="F14" i="90"/>
  <c r="E4" i="90"/>
  <c r="D7" i="90"/>
  <c r="E12" i="90"/>
  <c r="D15" i="90"/>
  <c r="C19" i="90"/>
  <c r="E21" i="90"/>
  <c r="F7" i="90"/>
  <c r="H9" i="90"/>
  <c r="G12" i="90"/>
  <c r="F15" i="90"/>
  <c r="H17" i="90"/>
  <c r="G20" i="90"/>
  <c r="C5" i="90"/>
  <c r="E7" i="90"/>
  <c r="D10" i="90"/>
  <c r="C13" i="90"/>
  <c r="E15" i="90"/>
  <c r="D19" i="90"/>
  <c r="C22" i="90"/>
  <c r="H4" i="90"/>
  <c r="G7" i="90"/>
  <c r="F10" i="90"/>
  <c r="H12" i="90"/>
  <c r="G15" i="90"/>
  <c r="F18" i="90"/>
  <c r="H20" i="90"/>
  <c r="H22" i="90"/>
  <c r="C6" i="90"/>
  <c r="E8" i="90"/>
  <c r="D11" i="90"/>
  <c r="C14" i="90"/>
  <c r="E16" i="90"/>
  <c r="D20" i="90"/>
  <c r="D23" i="90"/>
  <c r="G5" i="90"/>
  <c r="G8" i="90"/>
  <c r="F11" i="90"/>
  <c r="H13" i="90"/>
  <c r="G16" i="90"/>
  <c r="F19" i="90"/>
  <c r="H21" i="90"/>
  <c r="D18" i="90"/>
  <c r="C9" i="90"/>
  <c r="E22" i="90"/>
  <c r="G11" i="90"/>
  <c r="H16" i="90"/>
  <c r="G19" i="90"/>
  <c r="F22" i="90"/>
  <c r="E18" i="90"/>
  <c r="D6" i="90"/>
  <c r="D14" i="90"/>
  <c r="E20" i="90"/>
  <c r="H8" i="90"/>
  <c r="C10" i="90"/>
  <c r="G4" i="90"/>
  <c r="G23" i="90"/>
  <c r="C4" i="90"/>
  <c r="D5" i="90"/>
  <c r="E6" i="90"/>
  <c r="C8" i="90"/>
  <c r="D9" i="90"/>
  <c r="E10" i="90"/>
  <c r="C12" i="90"/>
  <c r="D13" i="90"/>
  <c r="E14" i="90"/>
  <c r="C16" i="90"/>
  <c r="D17" i="90"/>
  <c r="E19" i="90"/>
  <c r="C21" i="90"/>
  <c r="C23" i="90"/>
  <c r="E23" i="90"/>
  <c r="F5" i="90"/>
  <c r="F6" i="90"/>
  <c r="H7" i="90"/>
  <c r="F9" i="90"/>
  <c r="G10" i="90"/>
  <c r="H11" i="90"/>
  <c r="F13" i="90"/>
  <c r="G14" i="90"/>
  <c r="H15" i="90"/>
  <c r="F17" i="90"/>
  <c r="G18" i="90"/>
  <c r="H19" i="90"/>
  <c r="F21" i="90"/>
  <c r="F23" i="90"/>
  <c r="H23" i="90"/>
  <c r="D4" i="90"/>
  <c r="E5" i="90"/>
  <c r="C7" i="90"/>
  <c r="D8" i="90"/>
  <c r="E9" i="90"/>
  <c r="C11" i="90"/>
  <c r="D12" i="90"/>
  <c r="E13" i="90"/>
  <c r="C15" i="90"/>
  <c r="D16" i="90"/>
  <c r="E17" i="90"/>
  <c r="C20" i="90"/>
  <c r="D21" i="90"/>
  <c r="D22" i="90"/>
  <c r="F4" i="90"/>
  <c r="G6" i="90"/>
  <c r="H6" i="90"/>
  <c r="F8" i="90"/>
  <c r="G9" i="90"/>
  <c r="H10" i="90"/>
  <c r="F12" i="90"/>
  <c r="G13" i="90"/>
  <c r="H14" i="90"/>
  <c r="F16" i="90"/>
  <c r="G17" i="90"/>
  <c r="H18" i="90"/>
  <c r="F20" i="90"/>
  <c r="G21" i="90"/>
  <c r="G22" i="90"/>
</calcChain>
</file>

<file path=xl/sharedStrings.xml><?xml version="1.0" encoding="utf-8"?>
<sst xmlns="http://schemas.openxmlformats.org/spreadsheetml/2006/main" count="311" uniqueCount="89">
  <si>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</si>
  <si>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</si>
  <si>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</si>
  <si>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</si>
  <si>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</si>
  <si>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</si>
  <si>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</si>
  <si>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</si>
  <si>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</si>
  <si>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</si>
  <si>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</si>
  <si>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</si>
  <si>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</si>
  <si>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</si>
  <si>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</si>
  <si>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</si>
  <si>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</si>
  <si>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male le</t>
  </si>
  <si>
    <t>SCOTLAND</t>
  </si>
  <si>
    <t>Clackmannanshire</t>
  </si>
  <si>
    <t>female le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</si>
  <si>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</si>
  <si>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</si>
  <si>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</si>
  <si>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</si>
  <si>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</si>
  <si>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</si>
  <si>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</si>
  <si>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</si>
  <si>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</si>
  <si>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</si>
  <si>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</si>
  <si>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</si>
  <si>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</si>
  <si>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</si>
  <si>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</si>
  <si>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</si>
  <si>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</si>
  <si>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</si>
  <si>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</si>
  <si>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</si>
  <si>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</si>
  <si>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National Statistics Online - National Life tables</t>
  </si>
  <si>
    <t>2009-2011</t>
  </si>
  <si>
    <t>2010-2012</t>
  </si>
  <si>
    <t>MALE</t>
  </si>
  <si>
    <t>Years</t>
  </si>
  <si>
    <t>male lower ci</t>
  </si>
  <si>
    <t>male upper ci</t>
  </si>
  <si>
    <t>Aberdeen City Council</t>
  </si>
  <si>
    <t>Aberdeenshire Council</t>
  </si>
  <si>
    <t>Angus Council</t>
  </si>
  <si>
    <t>Argyll &amp; Bute Council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</si>
  <si>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</si>
  <si>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</si>
  <si>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</si>
  <si>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</si>
  <si>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</si>
  <si>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</si>
  <si>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</si>
  <si>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</si>
  <si>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</si>
  <si>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</si>
  <si>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</si>
  <si>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</si>
  <si>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</si>
  <si>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</si>
  <si>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</si>
  <si>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</si>
  <si>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</si>
  <si>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</si>
  <si>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</si>
  <si>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</si>
  <si>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</si>
  <si>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</si>
  <si>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</si>
  <si>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</si>
  <si>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</si>
  <si>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</si>
  <si>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</si>
  <si>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</si>
  <si>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female lower ci</t>
  </si>
  <si>
    <t>female upper ci</t>
  </si>
  <si>
    <t>© Crown Copyright 2014</t>
  </si>
  <si>
    <t>Footnote</t>
  </si>
  <si>
    <t>2011-13</t>
  </si>
  <si>
    <t>2011-2013</t>
  </si>
  <si>
    <t>1) Please note that the Scotland-level life expectancy estimate shown here is for use only as a comparator for the corresponding sub-Scotland-level figures. The definitive Scotland-level life expectancy estimate (based on national life tables is published by the Office for National Statistics:</t>
  </si>
  <si>
    <r>
      <t>Figure 1a: Life Expectancy at birth in Council areas, Scotland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1991-1993 to 2011-2013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</si>
</sst>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9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0" xfId="0" applyFill="1"/>
    <xf numFmtId="0" fontId="0" fillId="2" borderId="0" xfId="0" applyFill="1" applyBorder="1"/>
    <xf numFmtId="0" fontId="13" fillId="2" borderId="0" xfId="0" applyFont="1" applyFill="1"/>
    <xf numFmtId="0" fontId="14" fillId="2" borderId="0" xfId="0" applyFont="1" applyFill="1" applyBorder="1"/>
    <xf numFmtId="0" fontId="15" fillId="2" borderId="0" xfId="0" applyFont="1" applyFill="1" applyBorder="1"/>
    <xf numFmtId="164" fontId="0" fillId="2" borderId="0" xfId="0" applyNumberFormat="1" applyFill="1" applyBorder="1"/>
    <xf numFmtId="0" fontId="0" fillId="2" borderId="1" xfId="0" applyFill="1" applyBorder="1"/>
    <xf numFmtId="0" fontId="13" fillId="2" borderId="0" xfId="0" applyFont="1" applyFill="1" applyBorder="1"/>
    <xf numFmtId="0" fontId="16" fillId="2" borderId="0" xfId="1" applyFont="1" applyFill="1" applyAlignment="1" applyProtection="1"/>
    <xf numFmtId="0" fontId="14" fillId="2" borderId="2" xfId="0" applyFont="1" applyFill="1" applyBorder="1"/>
    <xf numFmtId="164" fontId="13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4" fillId="2" borderId="2" xfId="0" applyNumberFormat="1" applyFont="1" applyFill="1" applyBorder="1"/>
    <xf numFmtId="164" fontId="13" fillId="2" borderId="0" xfId="0" applyNumberFormat="1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7" fillId="2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/>
    <xf numFmtId="0" fontId="0" fillId="2" borderId="2" xfId="0" applyFill="1" applyBorder="1"/>
    <xf numFmtId="164" fontId="14" fillId="2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1" xfId="0" applyNumberFormat="1" applyFont="1" applyFill="1" applyBorder="1"/>
    <xf numFmtId="0" fontId="20" fillId="2" borderId="0" xfId="0" applyFont="1" applyFill="1" applyBorder="1"/>
    <xf numFmtId="0" fontId="0" fillId="0" borderId="0" xfId="0" applyFont="1" applyFill="1" applyBorder="1"/>
    <xf numFmtId="0" fontId="10" fillId="2" borderId="0" xfId="1" applyFont="1" applyFill="1" applyAlignment="1" applyProtection="1"/>
    <xf numFmtId="0" fontId="19" fillId="3" borderId="0" xfId="30" applyFont="1" applyFill="1" applyAlignment="1" applyProtection="1"/>
    <xf numFmtId="3" fontId="11" fillId="3" borderId="0" xfId="5" applyNumberFormat="1" applyFont="1" applyFill="1" applyAlignment="1">
      <alignment vertical="top" wrapText="1"/>
    </xf>
    <xf numFmtId="0" fontId="11" fillId="3" borderId="0" xfId="5" applyFont="1" applyFill="1"/>
    <xf numFmtId="3" fontId="11" fillId="3" borderId="0" xfId="5" applyNumberFormat="1" applyFont="1" applyFill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wrapText="1"/>
    </xf>
    <xf numFmtId="0" fontId="19" fillId="3" borderId="0" xfId="30" applyFont="1" applyFill="1" applyAlignment="1" applyProtection="1"/>
    <xf numFmtId="3" fontId="11" fillId="3" borderId="0" xfId="5" applyNumberFormat="1" applyFont="1" applyFill="1" applyAlignment="1">
      <alignment horizontal="left" vertical="top" wrapText="1"/>
    </xf>
    <xf numFmtId="0" fontId="18" fillId="2" borderId="0" xfId="0" applyFont="1" applyFill="1" applyAlignment="1">
      <alignment wrapText="1"/>
    </xf>
    <xf numFmtId="164" fontId="13" fillId="2" borderId="2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data'!$H$4:$H$24</c:f>
              <c:numCache>
                <c:formatCode>0.0</c:formatCode>
                <c:ptCount val="21"/>
                <c:pt idx="0">
                  <c:v>77.260000000000005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77.989999999999995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78.892235297964206</c:v>
                </c:pt>
                <c:pt idx="10">
                  <c:v>78.931952190746955</c:v>
                </c:pt>
                <c:pt idx="11">
                  <c:v>79.077124029682963</c:v>
                </c:pt>
                <c:pt idx="12">
                  <c:v>79.278452448026954</c:v>
                </c:pt>
                <c:pt idx="13">
                  <c:v>79.624743585803955</c:v>
                </c:pt>
                <c:pt idx="14">
                  <c:v>79.805682813263488</c:v>
                </c:pt>
                <c:pt idx="15">
                  <c:v>79.98097096270827</c:v>
                </c:pt>
                <c:pt idx="16">
                  <c:v>80.212843059670092</c:v>
                </c:pt>
                <c:pt idx="17">
                  <c:v>80.492916615029472</c:v>
                </c:pt>
                <c:pt idx="18">
                  <c:v>80.811853116193276</c:v>
                </c:pt>
                <c:pt idx="19">
                  <c:v>80.91663725755825</c:v>
                </c:pt>
                <c:pt idx="20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data'!$F$4:$F$24</c:f>
              <c:numCache>
                <c:formatCode>0.0</c:formatCode>
                <c:ptCount val="21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>
                  <c:v>78.801333609130367</c:v>
                </c:pt>
                <c:pt idx="10">
                  <c:v>78.841498415839794</c:v>
                </c:pt>
                <c:pt idx="11">
                  <c:v>78.987733198825183</c:v>
                </c:pt>
                <c:pt idx="12">
                  <c:v>79.18909812570439</c:v>
                </c:pt>
                <c:pt idx="13">
                  <c:v>79.535780995547555</c:v>
                </c:pt>
                <c:pt idx="14">
                  <c:v>79.716714091877094</c:v>
                </c:pt>
                <c:pt idx="15">
                  <c:v>79.892936759285931</c:v>
                </c:pt>
                <c:pt idx="16">
                  <c:v>80.125312377844708</c:v>
                </c:pt>
                <c:pt idx="17">
                  <c:v>80.406034349239306</c:v>
                </c:pt>
                <c:pt idx="18">
                  <c:v>80.725187897096689</c:v>
                </c:pt>
                <c:pt idx="19">
                  <c:v>80.831149113552243</c:v>
                </c:pt>
                <c:pt idx="20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data'!$G$4:$G$24</c:f>
              <c:numCache>
                <c:formatCode>0.0</c:formatCode>
                <c:ptCount val="21"/>
                <c:pt idx="0">
                  <c:v>77.069999999999993</c:v>
                </c:pt>
                <c:pt idx="1">
                  <c:v>77.260000000000005</c:v>
                </c:pt>
                <c:pt idx="2">
                  <c:v>77.37</c:v>
                </c:pt>
                <c:pt idx="3">
                  <c:v>77.680000000000007</c:v>
                </c:pt>
                <c:pt idx="4">
                  <c:v>77.8</c:v>
                </c:pt>
                <c:pt idx="5">
                  <c:v>77.97</c:v>
                </c:pt>
                <c:pt idx="6">
                  <c:v>78.099999999999994</c:v>
                </c:pt>
                <c:pt idx="7">
                  <c:v>78.27</c:v>
                </c:pt>
                <c:pt idx="8">
                  <c:v>78.489999999999995</c:v>
                </c:pt>
                <c:pt idx="9">
                  <c:v>78.710431920296529</c:v>
                </c:pt>
                <c:pt idx="10">
                  <c:v>78.751044640932633</c:v>
                </c:pt>
                <c:pt idx="11">
                  <c:v>78.898342367967402</c:v>
                </c:pt>
                <c:pt idx="12">
                  <c:v>79.099743803381827</c:v>
                </c:pt>
                <c:pt idx="13">
                  <c:v>79.446818405291154</c:v>
                </c:pt>
                <c:pt idx="14">
                  <c:v>79.6277453704907</c:v>
                </c:pt>
                <c:pt idx="15">
                  <c:v>79.804902555863592</c:v>
                </c:pt>
                <c:pt idx="16">
                  <c:v>80.037781696019323</c:v>
                </c:pt>
                <c:pt idx="17">
                  <c:v>80.31915208344914</c:v>
                </c:pt>
                <c:pt idx="18">
                  <c:v>80.638522678000101</c:v>
                </c:pt>
                <c:pt idx="19">
                  <c:v>80.745660969546236</c:v>
                </c:pt>
                <c:pt idx="20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data'!$E$4:$E$24</c:f>
              <c:numCache>
                <c:formatCode>0.0</c:formatCode>
                <c:ptCount val="21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data'!$C$4:$C$24</c:f>
              <c:numCache>
                <c:formatCode>0.0</c:formatCode>
                <c:ptCount val="21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1a chart data'!$B$4:$B$24</c:f>
              <c:strCache>
                <c:ptCount val="21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  <c:pt idx="18">
                  <c:v>2009-11</c:v>
                </c:pt>
                <c:pt idx="19">
                  <c:v>2010-12</c:v>
                </c:pt>
                <c:pt idx="20">
                  <c:v>2011-13</c:v>
                </c:pt>
              </c:strCache>
            </c:strRef>
          </c:cat>
          <c:val>
            <c:numRef>
              <c:f>'Fig 1a chart data'!$D$4:$D$24</c:f>
              <c:numCache>
                <c:formatCode>0.0</c:formatCode>
                <c:ptCount val="21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6688"/>
        <c:axId val="111668608"/>
      </c:lineChart>
      <c:catAx>
        <c:axId val="11166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49152542372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68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668608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6668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586" y="57602"/>
          <a:ext cx="6875769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1a: Life expectancy at birth in Council areas, Scotland, 1991-1993 to 2011- 2013:</a:t>
          </a:r>
          <a:endParaRPr lang="en-GB"/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macro="" textlink="'Fig 1a chart data'!$C$1">
      <cdr:nvSpPr>
        <cdr:cNvPr id="23142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08592" y="295037"/>
          <a:ext cx="4388886" cy="351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AFED55E-441A-476C-AF05-56F8537E230B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5"/>
  <sheetViews>
    <sheetView zoomScaleNormal="100" workbookViewId="0">
      <selection sqref="A1:F1"/>
    </sheetView>
  </sheetViews>
  <sheetFormatPr defaultColWidth="9.109375" defaultRowHeight="13.2"/>
  <cols>
    <col min="1" max="1" width="33.109375" style="8" customWidth="1"/>
    <col min="2" max="55" width="13.6640625" style="2" customWidth="1"/>
    <col min="56" max="56" width="12" style="2" customWidth="1"/>
    <col min="57" max="57" width="14.109375" style="2" customWidth="1"/>
    <col min="58" max="58" width="12.109375" style="2" customWidth="1"/>
    <col min="59" max="59" width="12.44140625" style="2" customWidth="1"/>
    <col min="60" max="60" width="14.109375" style="2" customWidth="1"/>
    <col min="61" max="62" width="12.33203125" style="2" customWidth="1"/>
    <col min="63" max="64" width="12.88671875" style="2" customWidth="1"/>
    <col min="65" max="16384" width="9.109375" style="2"/>
  </cols>
  <sheetData>
    <row r="1" spans="1:64" ht="18" customHeight="1">
      <c r="A1" s="35" t="s">
        <v>88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A1" s="1"/>
    </row>
    <row r="2" spans="1:64">
      <c r="A2" s="2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BA2" s="1"/>
    </row>
    <row r="3" spans="1:64" ht="4.5" customHeight="1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A3" s="1"/>
    </row>
    <row r="4" spans="1:64" s="8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BA4" s="3"/>
    </row>
    <row r="5" spans="1:64" s="8" customFormat="1" ht="12.75" customHeight="1">
      <c r="A5" s="10" t="s">
        <v>45</v>
      </c>
      <c r="B5" s="39" t="s">
        <v>0</v>
      </c>
      <c r="C5" s="39"/>
      <c r="D5" s="39"/>
      <c r="E5" s="39" t="s">
        <v>1</v>
      </c>
      <c r="F5" s="39"/>
      <c r="G5" s="39"/>
      <c r="H5" s="39" t="s">
        <v>2</v>
      </c>
      <c r="I5" s="39"/>
      <c r="J5" s="39"/>
      <c r="K5" s="39" t="s">
        <v>3</v>
      </c>
      <c r="L5" s="39"/>
      <c r="M5" s="39"/>
      <c r="N5" s="39" t="s">
        <v>4</v>
      </c>
      <c r="O5" s="39"/>
      <c r="P5" s="39"/>
      <c r="Q5" s="39" t="s">
        <v>5</v>
      </c>
      <c r="R5" s="39"/>
      <c r="S5" s="39"/>
      <c r="T5" s="39" t="s">
        <v>6</v>
      </c>
      <c r="U5" s="39"/>
      <c r="V5" s="39"/>
      <c r="W5" s="39" t="s">
        <v>7</v>
      </c>
      <c r="X5" s="39"/>
      <c r="Y5" s="39"/>
      <c r="Z5" s="39" t="s">
        <v>8</v>
      </c>
      <c r="AA5" s="39"/>
      <c r="AB5" s="39"/>
      <c r="AC5" s="39" t="s">
        <v>9</v>
      </c>
      <c r="AD5" s="39"/>
      <c r="AE5" s="39"/>
      <c r="AF5" s="39" t="s">
        <v>10</v>
      </c>
      <c r="AG5" s="39"/>
      <c r="AH5" s="39"/>
      <c r="AI5" s="39" t="s">
        <v>11</v>
      </c>
      <c r="AJ5" s="39"/>
      <c r="AK5" s="39"/>
      <c r="AL5" s="39" t="s">
        <v>12</v>
      </c>
      <c r="AM5" s="39"/>
      <c r="AN5" s="39"/>
      <c r="AO5" s="39" t="s">
        <v>13</v>
      </c>
      <c r="AP5" s="39"/>
      <c r="AQ5" s="39"/>
      <c r="AR5" s="39" t="s">
        <v>14</v>
      </c>
      <c r="AS5" s="39"/>
      <c r="AT5" s="39"/>
      <c r="AU5" s="39" t="s">
        <v>15</v>
      </c>
      <c r="AV5" s="39"/>
      <c r="AW5" s="39"/>
      <c r="AX5" s="39" t="s">
        <v>16</v>
      </c>
      <c r="AY5" s="39"/>
      <c r="AZ5" s="39"/>
      <c r="BA5" s="39" t="s">
        <v>38</v>
      </c>
      <c r="BB5" s="39"/>
      <c r="BC5" s="39"/>
      <c r="BD5" s="39" t="s">
        <v>43</v>
      </c>
      <c r="BE5" s="39"/>
      <c r="BF5" s="39"/>
      <c r="BG5" s="39" t="s">
        <v>44</v>
      </c>
      <c r="BH5" s="39"/>
      <c r="BI5" s="39"/>
      <c r="BJ5" s="41" t="s">
        <v>86</v>
      </c>
      <c r="BK5" s="39"/>
      <c r="BL5" s="39"/>
    </row>
    <row r="6" spans="1:64" s="8" customFormat="1" ht="12.75" customHeight="1">
      <c r="A6" s="4"/>
      <c r="B6" s="40" t="s">
        <v>46</v>
      </c>
      <c r="C6" s="40"/>
      <c r="D6" s="40"/>
      <c r="E6" s="40" t="s">
        <v>46</v>
      </c>
      <c r="F6" s="40"/>
      <c r="G6" s="40"/>
      <c r="H6" s="40" t="s">
        <v>46</v>
      </c>
      <c r="I6" s="40"/>
      <c r="J6" s="40"/>
      <c r="K6" s="40" t="s">
        <v>46</v>
      </c>
      <c r="L6" s="40"/>
      <c r="M6" s="40"/>
      <c r="N6" s="40" t="s">
        <v>46</v>
      </c>
      <c r="O6" s="40"/>
      <c r="P6" s="40"/>
      <c r="Q6" s="40" t="s">
        <v>46</v>
      </c>
      <c r="R6" s="40"/>
      <c r="S6" s="40"/>
      <c r="T6" s="40" t="s">
        <v>46</v>
      </c>
      <c r="U6" s="40"/>
      <c r="V6" s="40"/>
      <c r="W6" s="40" t="s">
        <v>46</v>
      </c>
      <c r="X6" s="40"/>
      <c r="Y6" s="40"/>
      <c r="Z6" s="40" t="s">
        <v>46</v>
      </c>
      <c r="AA6" s="40"/>
      <c r="AB6" s="40"/>
      <c r="AC6" s="40" t="s">
        <v>46</v>
      </c>
      <c r="AD6" s="40"/>
      <c r="AE6" s="40"/>
      <c r="AF6" s="40" t="s">
        <v>46</v>
      </c>
      <c r="AG6" s="40"/>
      <c r="AH6" s="40"/>
      <c r="AI6" s="40" t="s">
        <v>46</v>
      </c>
      <c r="AJ6" s="40"/>
      <c r="AK6" s="40"/>
      <c r="AL6" s="40" t="s">
        <v>46</v>
      </c>
      <c r="AM6" s="40"/>
      <c r="AN6" s="40"/>
      <c r="AO6" s="40" t="s">
        <v>46</v>
      </c>
      <c r="AP6" s="40"/>
      <c r="AQ6" s="40"/>
      <c r="AR6" s="40" t="s">
        <v>46</v>
      </c>
      <c r="AS6" s="40"/>
      <c r="AT6" s="40"/>
      <c r="AU6" s="40" t="s">
        <v>46</v>
      </c>
      <c r="AV6" s="40"/>
      <c r="AW6" s="40"/>
      <c r="AX6" s="40" t="s">
        <v>46</v>
      </c>
      <c r="AY6" s="40"/>
      <c r="AZ6" s="40"/>
      <c r="BA6" s="40" t="s">
        <v>46</v>
      </c>
      <c r="BB6" s="40"/>
      <c r="BC6" s="40"/>
      <c r="BD6" s="40" t="s">
        <v>46</v>
      </c>
      <c r="BE6" s="40"/>
      <c r="BF6" s="40"/>
      <c r="BG6" s="40" t="s">
        <v>46</v>
      </c>
      <c r="BH6" s="40"/>
      <c r="BI6" s="40"/>
      <c r="BJ6" s="40" t="s">
        <v>46</v>
      </c>
      <c r="BK6" s="40"/>
      <c r="BL6" s="40"/>
    </row>
    <row r="7" spans="1:64" s="8" customFormat="1" ht="12.75" customHeight="1">
      <c r="A7" s="11"/>
      <c r="B7" s="12" t="s">
        <v>17</v>
      </c>
      <c r="C7" s="12" t="s">
        <v>47</v>
      </c>
      <c r="D7" s="12" t="s">
        <v>48</v>
      </c>
      <c r="E7" s="12" t="s">
        <v>17</v>
      </c>
      <c r="F7" s="12" t="s">
        <v>47</v>
      </c>
      <c r="G7" s="12" t="s">
        <v>48</v>
      </c>
      <c r="H7" s="12" t="s">
        <v>17</v>
      </c>
      <c r="I7" s="12" t="s">
        <v>47</v>
      </c>
      <c r="J7" s="12" t="s">
        <v>48</v>
      </c>
      <c r="K7" s="12" t="s">
        <v>17</v>
      </c>
      <c r="L7" s="12" t="s">
        <v>47</v>
      </c>
      <c r="M7" s="12" t="s">
        <v>48</v>
      </c>
      <c r="N7" s="12" t="s">
        <v>17</v>
      </c>
      <c r="O7" s="12" t="s">
        <v>47</v>
      </c>
      <c r="P7" s="12" t="s">
        <v>48</v>
      </c>
      <c r="Q7" s="12" t="s">
        <v>17</v>
      </c>
      <c r="R7" s="12" t="s">
        <v>47</v>
      </c>
      <c r="S7" s="12" t="s">
        <v>48</v>
      </c>
      <c r="T7" s="12" t="s">
        <v>17</v>
      </c>
      <c r="U7" s="12" t="s">
        <v>47</v>
      </c>
      <c r="V7" s="12" t="s">
        <v>48</v>
      </c>
      <c r="W7" s="12" t="s">
        <v>17</v>
      </c>
      <c r="X7" s="12" t="s">
        <v>47</v>
      </c>
      <c r="Y7" s="12" t="s">
        <v>48</v>
      </c>
      <c r="Z7" s="12" t="s">
        <v>17</v>
      </c>
      <c r="AA7" s="12" t="s">
        <v>47</v>
      </c>
      <c r="AB7" s="12" t="s">
        <v>48</v>
      </c>
      <c r="AC7" s="12" t="s">
        <v>17</v>
      </c>
      <c r="AD7" s="12" t="s">
        <v>47</v>
      </c>
      <c r="AE7" s="12" t="s">
        <v>48</v>
      </c>
      <c r="AF7" s="12" t="s">
        <v>17</v>
      </c>
      <c r="AG7" s="12" t="s">
        <v>47</v>
      </c>
      <c r="AH7" s="12" t="s">
        <v>48</v>
      </c>
      <c r="AI7" s="12" t="s">
        <v>17</v>
      </c>
      <c r="AJ7" s="12" t="s">
        <v>47</v>
      </c>
      <c r="AK7" s="12" t="s">
        <v>48</v>
      </c>
      <c r="AL7" s="12" t="s">
        <v>17</v>
      </c>
      <c r="AM7" s="12" t="s">
        <v>47</v>
      </c>
      <c r="AN7" s="12" t="s">
        <v>48</v>
      </c>
      <c r="AO7" s="12" t="s">
        <v>17</v>
      </c>
      <c r="AP7" s="12" t="s">
        <v>47</v>
      </c>
      <c r="AQ7" s="12" t="s">
        <v>48</v>
      </c>
      <c r="AR7" s="12" t="s">
        <v>17</v>
      </c>
      <c r="AS7" s="12" t="s">
        <v>47</v>
      </c>
      <c r="AT7" s="12" t="s">
        <v>48</v>
      </c>
      <c r="AU7" s="12" t="s">
        <v>17</v>
      </c>
      <c r="AV7" s="12" t="s">
        <v>47</v>
      </c>
      <c r="AW7" s="12" t="s">
        <v>48</v>
      </c>
      <c r="AX7" s="12" t="s">
        <v>17</v>
      </c>
      <c r="AY7" s="12" t="s">
        <v>47</v>
      </c>
      <c r="AZ7" s="12" t="s">
        <v>48</v>
      </c>
      <c r="BA7" s="12" t="s">
        <v>17</v>
      </c>
      <c r="BB7" s="12" t="s">
        <v>47</v>
      </c>
      <c r="BC7" s="12" t="s">
        <v>48</v>
      </c>
      <c r="BD7" s="12" t="s">
        <v>17</v>
      </c>
      <c r="BE7" s="12" t="s">
        <v>47</v>
      </c>
      <c r="BF7" s="12" t="s">
        <v>48</v>
      </c>
      <c r="BG7" s="12" t="s">
        <v>17</v>
      </c>
      <c r="BH7" s="12" t="s">
        <v>47</v>
      </c>
      <c r="BI7" s="12" t="s">
        <v>48</v>
      </c>
      <c r="BJ7" s="12" t="s">
        <v>17</v>
      </c>
      <c r="BK7" s="12" t="s">
        <v>47</v>
      </c>
      <c r="BL7" s="12" t="s">
        <v>48</v>
      </c>
    </row>
    <row r="8" spans="1:64" s="4" customFormat="1" ht="12.75" customHeight="1">
      <c r="A8" s="13" t="s">
        <v>18</v>
      </c>
      <c r="B8" s="13">
        <v>71.465974930740956</v>
      </c>
      <c r="C8" s="13">
        <v>71.37</v>
      </c>
      <c r="D8" s="13">
        <v>71.56</v>
      </c>
      <c r="E8" s="13">
        <v>71.699747978873248</v>
      </c>
      <c r="F8" s="13">
        <v>71.599999999999994</v>
      </c>
      <c r="G8" s="13">
        <v>71.8</v>
      </c>
      <c r="H8" s="13">
        <v>71.874844206461333</v>
      </c>
      <c r="I8" s="13">
        <v>71.78</v>
      </c>
      <c r="J8" s="13">
        <v>71.97</v>
      </c>
      <c r="K8" s="13">
        <v>72.09680757176524</v>
      </c>
      <c r="L8" s="13">
        <v>72</v>
      </c>
      <c r="M8" s="13">
        <v>72.19</v>
      </c>
      <c r="N8" s="13">
        <v>72.256164793008125</v>
      </c>
      <c r="O8" s="13">
        <v>72.16</v>
      </c>
      <c r="P8" s="13">
        <v>72.349999999999994</v>
      </c>
      <c r="Q8" s="13">
        <v>72.425884288239232</v>
      </c>
      <c r="R8" s="13">
        <v>72.33</v>
      </c>
      <c r="S8" s="13">
        <v>72.52</v>
      </c>
      <c r="T8" s="13">
        <v>72.655661076084854</v>
      </c>
      <c r="U8" s="13">
        <v>72.56</v>
      </c>
      <c r="V8" s="13">
        <v>72.75</v>
      </c>
      <c r="W8" s="13">
        <v>72.864231070987486</v>
      </c>
      <c r="X8" s="13">
        <v>72.77</v>
      </c>
      <c r="Y8" s="13">
        <v>72.959999999999994</v>
      </c>
      <c r="Z8" s="13">
        <v>73.119156689855629</v>
      </c>
      <c r="AA8" s="13">
        <v>73.02</v>
      </c>
      <c r="AB8" s="13">
        <v>73.22</v>
      </c>
      <c r="AC8" s="13">
        <v>73.342900649386749</v>
      </c>
      <c r="AD8" s="13">
        <v>73.242464734115615</v>
      </c>
      <c r="AE8" s="13">
        <v>73.443336564657884</v>
      </c>
      <c r="AF8" s="13">
        <v>73.502762392900991</v>
      </c>
      <c r="AG8" s="13">
        <v>73.402782638374802</v>
      </c>
      <c r="AH8" s="13">
        <v>73.602742147427179</v>
      </c>
      <c r="AI8" s="13">
        <v>73.774566834358765</v>
      </c>
      <c r="AJ8" s="13">
        <v>73.674993469108117</v>
      </c>
      <c r="AK8" s="13">
        <v>73.874140199609414</v>
      </c>
      <c r="AL8" s="13">
        <v>74.225875336510299</v>
      </c>
      <c r="AM8" s="13">
        <v>74.127258480843921</v>
      </c>
      <c r="AN8" s="13">
        <v>74.324492192176677</v>
      </c>
      <c r="AO8" s="13">
        <v>74.627417387877728</v>
      </c>
      <c r="AP8" s="13">
        <v>74.528341093786992</v>
      </c>
      <c r="AQ8" s="13">
        <v>74.726493681968464</v>
      </c>
      <c r="AR8" s="13">
        <v>74.852463955503509</v>
      </c>
      <c r="AS8" s="13">
        <v>74.75341251100231</v>
      </c>
      <c r="AT8" s="13">
        <v>74.951515400004709</v>
      </c>
      <c r="AU8" s="13">
        <v>75.066913674900135</v>
      </c>
      <c r="AV8" s="13">
        <v>74.967952166398391</v>
      </c>
      <c r="AW8" s="13">
        <v>75.16587518340188</v>
      </c>
      <c r="AX8" s="13">
        <v>75.434818882824942</v>
      </c>
      <c r="AY8" s="13">
        <v>75.336698551260199</v>
      </c>
      <c r="AZ8" s="13">
        <v>75.532939214389685</v>
      </c>
      <c r="BA8" s="13">
        <v>75.900001256279594</v>
      </c>
      <c r="BB8" s="13">
        <v>75.802920816216471</v>
      </c>
      <c r="BC8" s="13">
        <v>75.997081696342718</v>
      </c>
      <c r="BD8" s="23">
        <v>76.320560842729364</v>
      </c>
      <c r="BE8" s="23">
        <v>76.224254745142048</v>
      </c>
      <c r="BF8" s="23">
        <v>76.41686694031668</v>
      </c>
      <c r="BG8" s="23">
        <v>76.611449872424643</v>
      </c>
      <c r="BH8" s="23">
        <v>76.515927788476617</v>
      </c>
      <c r="BI8" s="23">
        <v>76.706971956372669</v>
      </c>
      <c r="BJ8" s="23">
        <v>76.875553977222467</v>
      </c>
      <c r="BK8" s="23">
        <v>76.781034986614159</v>
      </c>
      <c r="BL8" s="23">
        <v>76.970072967830774</v>
      </c>
    </row>
    <row r="9" spans="1:64" ht="24" customHeight="1">
      <c r="A9" s="14" t="s">
        <v>49</v>
      </c>
      <c r="B9" s="14">
        <v>72.652241805984346</v>
      </c>
      <c r="C9" s="14">
        <v>72.2</v>
      </c>
      <c r="D9" s="14">
        <v>73.099999999999994</v>
      </c>
      <c r="E9" s="14">
        <v>73.222827170358116</v>
      </c>
      <c r="F9" s="14">
        <v>72.8</v>
      </c>
      <c r="G9" s="14">
        <v>73.7</v>
      </c>
      <c r="H9" s="14">
        <v>73.18691023331418</v>
      </c>
      <c r="I9" s="14">
        <v>72.7</v>
      </c>
      <c r="J9" s="14">
        <v>73.599999999999994</v>
      </c>
      <c r="K9" s="14">
        <v>72.860636256396674</v>
      </c>
      <c r="L9" s="14">
        <v>72.400000000000006</v>
      </c>
      <c r="M9" s="14">
        <v>73.3</v>
      </c>
      <c r="N9" s="14">
        <v>72.814628146853465</v>
      </c>
      <c r="O9" s="14">
        <v>72.3</v>
      </c>
      <c r="P9" s="14">
        <v>73.3</v>
      </c>
      <c r="Q9" s="14">
        <v>73.238086104279731</v>
      </c>
      <c r="R9" s="14">
        <v>72.8</v>
      </c>
      <c r="S9" s="14">
        <v>73.7</v>
      </c>
      <c r="T9" s="14">
        <v>73.684260773316254</v>
      </c>
      <c r="U9" s="14">
        <v>73.2</v>
      </c>
      <c r="V9" s="14">
        <v>74.2</v>
      </c>
      <c r="W9" s="14">
        <v>73.838001600111483</v>
      </c>
      <c r="X9" s="14">
        <v>73.400000000000006</v>
      </c>
      <c r="Y9" s="14">
        <v>74.3</v>
      </c>
      <c r="Z9" s="14">
        <v>73.737916698697063</v>
      </c>
      <c r="AA9" s="14">
        <v>73.3</v>
      </c>
      <c r="AB9" s="14">
        <v>74.2</v>
      </c>
      <c r="AC9" s="14">
        <v>73.855341675326031</v>
      </c>
      <c r="AD9" s="14">
        <v>73.371716356214876</v>
      </c>
      <c r="AE9" s="14">
        <v>74.338966994437186</v>
      </c>
      <c r="AF9" s="14">
        <v>74.147386792851037</v>
      </c>
      <c r="AG9" s="14">
        <v>73.655566160722771</v>
      </c>
      <c r="AH9" s="14">
        <v>74.639207424979304</v>
      </c>
      <c r="AI9" s="14">
        <v>74.417966249729048</v>
      </c>
      <c r="AJ9" s="14">
        <v>73.922273147698021</v>
      </c>
      <c r="AK9" s="14">
        <v>74.913659351760074</v>
      </c>
      <c r="AL9" s="14">
        <v>74.951183887147295</v>
      </c>
      <c r="AM9" s="14">
        <v>74.460851321819419</v>
      </c>
      <c r="AN9" s="14">
        <v>75.44151645247517</v>
      </c>
      <c r="AO9" s="14">
        <v>74.90412353661749</v>
      </c>
      <c r="AP9" s="14">
        <v>74.406793645990859</v>
      </c>
      <c r="AQ9" s="14">
        <v>75.401453427244121</v>
      </c>
      <c r="AR9" s="14">
        <v>75.182496518015441</v>
      </c>
      <c r="AS9" s="14">
        <v>74.70616170595234</v>
      </c>
      <c r="AT9" s="14">
        <v>75.658831330078542</v>
      </c>
      <c r="AU9" s="14">
        <v>75.383207416179161</v>
      </c>
      <c r="AV9" s="14">
        <v>74.909339398510994</v>
      </c>
      <c r="AW9" s="14">
        <v>75.857075433847328</v>
      </c>
      <c r="AX9" s="14">
        <v>75.691123907277856</v>
      </c>
      <c r="AY9" s="14">
        <v>75.226995667082676</v>
      </c>
      <c r="AZ9" s="14">
        <v>76.155252147473036</v>
      </c>
      <c r="BA9" s="14">
        <v>76.251584726344305</v>
      </c>
      <c r="BB9" s="14">
        <v>75.781180186930328</v>
      </c>
      <c r="BC9" s="14">
        <v>76.721989265758282</v>
      </c>
      <c r="BD9" s="6">
        <v>76.66312876361485</v>
      </c>
      <c r="BE9" s="6">
        <v>76.191134529670904</v>
      </c>
      <c r="BF9" s="6">
        <v>77.135122997558796</v>
      </c>
      <c r="BG9" s="14">
        <v>77.125624679695918</v>
      </c>
      <c r="BH9" s="14">
        <v>76.664720648592152</v>
      </c>
      <c r="BI9" s="14">
        <v>77.586528710799683</v>
      </c>
      <c r="BJ9" s="14">
        <v>77.131308653081575</v>
      </c>
      <c r="BK9" s="14">
        <v>76.667518682213384</v>
      </c>
      <c r="BL9" s="14">
        <v>77.595098623949767</v>
      </c>
    </row>
    <row r="10" spans="1:64" ht="12.75" customHeight="1">
      <c r="A10" s="14" t="s">
        <v>50</v>
      </c>
      <c r="B10" s="14">
        <v>73.863327107770999</v>
      </c>
      <c r="C10" s="14">
        <v>73.400000000000006</v>
      </c>
      <c r="D10" s="14">
        <v>74.3</v>
      </c>
      <c r="E10" s="14">
        <v>73.903236831298727</v>
      </c>
      <c r="F10" s="14">
        <v>73.400000000000006</v>
      </c>
      <c r="G10" s="14">
        <v>74.400000000000006</v>
      </c>
      <c r="H10" s="14">
        <v>74.307235262700203</v>
      </c>
      <c r="I10" s="14">
        <v>73.900000000000006</v>
      </c>
      <c r="J10" s="14">
        <v>74.8</v>
      </c>
      <c r="K10" s="14">
        <v>74.866557991059395</v>
      </c>
      <c r="L10" s="14">
        <v>74.400000000000006</v>
      </c>
      <c r="M10" s="14">
        <v>75.3</v>
      </c>
      <c r="N10" s="14">
        <v>75.128343476923021</v>
      </c>
      <c r="O10" s="14">
        <v>74.7</v>
      </c>
      <c r="P10" s="14">
        <v>75.599999999999994</v>
      </c>
      <c r="Q10" s="14">
        <v>75.075069102577842</v>
      </c>
      <c r="R10" s="14">
        <v>74.599999999999994</v>
      </c>
      <c r="S10" s="14">
        <v>75.5</v>
      </c>
      <c r="T10" s="14">
        <v>75.051392288050664</v>
      </c>
      <c r="U10" s="14">
        <v>74.599999999999994</v>
      </c>
      <c r="V10" s="14">
        <v>75.5</v>
      </c>
      <c r="W10" s="14">
        <v>75.180647383800803</v>
      </c>
      <c r="X10" s="14">
        <v>74.7</v>
      </c>
      <c r="Y10" s="14">
        <v>75.7</v>
      </c>
      <c r="Z10" s="14">
        <v>75.545128531339628</v>
      </c>
      <c r="AA10" s="14">
        <v>75.099999999999994</v>
      </c>
      <c r="AB10" s="14">
        <v>76</v>
      </c>
      <c r="AC10" s="14">
        <v>75.97821473280186</v>
      </c>
      <c r="AD10" s="14">
        <v>75.513101507018177</v>
      </c>
      <c r="AE10" s="14">
        <v>76.443327958585542</v>
      </c>
      <c r="AF10" s="14">
        <v>76.108964361709326</v>
      </c>
      <c r="AG10" s="14">
        <v>75.638093944368222</v>
      </c>
      <c r="AH10" s="14">
        <v>76.579834779050429</v>
      </c>
      <c r="AI10" s="14">
        <v>76.275601485643989</v>
      </c>
      <c r="AJ10" s="14">
        <v>75.803436883992958</v>
      </c>
      <c r="AK10" s="14">
        <v>76.74776608729502</v>
      </c>
      <c r="AL10" s="14">
        <v>76.692785411771951</v>
      </c>
      <c r="AM10" s="14">
        <v>76.223223082819075</v>
      </c>
      <c r="AN10" s="14">
        <v>77.162347740724826</v>
      </c>
      <c r="AO10" s="14">
        <v>76.994546293300914</v>
      </c>
      <c r="AP10" s="14">
        <v>76.524074744906741</v>
      </c>
      <c r="AQ10" s="14">
        <v>77.465017841695087</v>
      </c>
      <c r="AR10" s="14">
        <v>77.54341190203948</v>
      </c>
      <c r="AS10" s="14">
        <v>77.089094017770492</v>
      </c>
      <c r="AT10" s="14">
        <v>77.997729786308469</v>
      </c>
      <c r="AU10" s="14">
        <v>77.520230786692466</v>
      </c>
      <c r="AV10" s="14">
        <v>77.069754895719242</v>
      </c>
      <c r="AW10" s="14">
        <v>77.970706677665689</v>
      </c>
      <c r="AX10" s="14">
        <v>78.027185492497949</v>
      </c>
      <c r="AY10" s="14">
        <v>77.59159266426245</v>
      </c>
      <c r="AZ10" s="14">
        <v>78.462778320733449</v>
      </c>
      <c r="BA10" s="14">
        <v>78.159150887908325</v>
      </c>
      <c r="BB10" s="14">
        <v>77.721026281572136</v>
      </c>
      <c r="BC10" s="14">
        <v>78.597275494244514</v>
      </c>
      <c r="BD10" s="6">
        <v>78.576481252549698</v>
      </c>
      <c r="BE10" s="6">
        <v>78.141949952807508</v>
      </c>
      <c r="BF10" s="6">
        <v>79.011012552291888</v>
      </c>
      <c r="BG10" s="14">
        <v>78.942727895545119</v>
      </c>
      <c r="BH10" s="14">
        <v>78.513496197277831</v>
      </c>
      <c r="BI10" s="14">
        <v>79.371959593812406</v>
      </c>
      <c r="BJ10" s="14">
        <v>79.242851521244532</v>
      </c>
      <c r="BK10" s="14">
        <v>78.829001343714282</v>
      </c>
      <c r="BL10" s="14">
        <v>79.656701698774782</v>
      </c>
    </row>
    <row r="11" spans="1:64" ht="12.75" customHeight="1">
      <c r="A11" s="14" t="s">
        <v>51</v>
      </c>
      <c r="B11" s="14">
        <v>73.404574800605474</v>
      </c>
      <c r="C11" s="14">
        <v>72.8</v>
      </c>
      <c r="D11" s="14">
        <v>74</v>
      </c>
      <c r="E11" s="14">
        <v>73.308796174507222</v>
      </c>
      <c r="F11" s="14">
        <v>72.7</v>
      </c>
      <c r="G11" s="14">
        <v>73.900000000000006</v>
      </c>
      <c r="H11" s="14">
        <v>73.548705861962844</v>
      </c>
      <c r="I11" s="14">
        <v>72.900000000000006</v>
      </c>
      <c r="J11" s="14">
        <v>74.2</v>
      </c>
      <c r="K11" s="14">
        <v>73.482175109724537</v>
      </c>
      <c r="L11" s="14">
        <v>72.900000000000006</v>
      </c>
      <c r="M11" s="14">
        <v>74.099999999999994</v>
      </c>
      <c r="N11" s="14">
        <v>74.135042561365537</v>
      </c>
      <c r="O11" s="14">
        <v>73.5</v>
      </c>
      <c r="P11" s="14">
        <v>74.8</v>
      </c>
      <c r="Q11" s="14">
        <v>74.61363715552821</v>
      </c>
      <c r="R11" s="14">
        <v>74</v>
      </c>
      <c r="S11" s="14">
        <v>75.2</v>
      </c>
      <c r="T11" s="14">
        <v>75.01810830928207</v>
      </c>
      <c r="U11" s="14">
        <v>74.400000000000006</v>
      </c>
      <c r="V11" s="14">
        <v>75.599999999999994</v>
      </c>
      <c r="W11" s="14">
        <v>74.73131301859118</v>
      </c>
      <c r="X11" s="14">
        <v>74.099999999999994</v>
      </c>
      <c r="Y11" s="14">
        <v>75.400000000000006</v>
      </c>
      <c r="Z11" s="14">
        <v>74.653452711551566</v>
      </c>
      <c r="AA11" s="14">
        <v>74</v>
      </c>
      <c r="AB11" s="14">
        <v>75.3</v>
      </c>
      <c r="AC11" s="14">
        <v>74.70383615970826</v>
      </c>
      <c r="AD11" s="14">
        <v>74.0101524505925</v>
      </c>
      <c r="AE11" s="14">
        <v>75.39751986882402</v>
      </c>
      <c r="AF11" s="14">
        <v>75.281229174731024</v>
      </c>
      <c r="AG11" s="14">
        <v>74.601488676060072</v>
      </c>
      <c r="AH11" s="14">
        <v>75.960969673401976</v>
      </c>
      <c r="AI11" s="14">
        <v>75.742995933035843</v>
      </c>
      <c r="AJ11" s="14">
        <v>75.081531382121142</v>
      </c>
      <c r="AK11" s="14">
        <v>76.404460483950544</v>
      </c>
      <c r="AL11" s="14">
        <v>75.773574586893545</v>
      </c>
      <c r="AM11" s="14">
        <v>75.112529599234449</v>
      </c>
      <c r="AN11" s="14">
        <v>76.434619574552642</v>
      </c>
      <c r="AO11" s="14">
        <v>76.253333324211468</v>
      </c>
      <c r="AP11" s="14">
        <v>75.597469045911595</v>
      </c>
      <c r="AQ11" s="14">
        <v>76.909197602511341</v>
      </c>
      <c r="AR11" s="14">
        <v>76.136070036012143</v>
      </c>
      <c r="AS11" s="14">
        <v>75.432327030809148</v>
      </c>
      <c r="AT11" s="14">
        <v>76.839813041215137</v>
      </c>
      <c r="AU11" s="14">
        <v>76.951870695663359</v>
      </c>
      <c r="AV11" s="14">
        <v>76.250280256907473</v>
      </c>
      <c r="AW11" s="14">
        <v>77.653461134419246</v>
      </c>
      <c r="AX11" s="14">
        <v>77.138744209767324</v>
      </c>
      <c r="AY11" s="14">
        <v>76.418619562255955</v>
      </c>
      <c r="AZ11" s="14">
        <v>77.858868857278694</v>
      </c>
      <c r="BA11" s="14">
        <v>77.792880268888126</v>
      </c>
      <c r="BB11" s="14">
        <v>77.095066001903021</v>
      </c>
      <c r="BC11" s="14">
        <v>78.490694535873232</v>
      </c>
      <c r="BD11" s="6">
        <v>78.227629441423076</v>
      </c>
      <c r="BE11" s="6">
        <v>77.545276743066509</v>
      </c>
      <c r="BF11" s="6">
        <v>78.909982139779643</v>
      </c>
      <c r="BG11" s="14">
        <v>78.271020749696106</v>
      </c>
      <c r="BH11" s="14">
        <v>77.618311226524341</v>
      </c>
      <c r="BI11" s="14">
        <v>78.923730272867871</v>
      </c>
      <c r="BJ11" s="14">
        <v>78.497907634913318</v>
      </c>
      <c r="BK11" s="14">
        <v>77.867732008285003</v>
      </c>
      <c r="BL11" s="14">
        <v>79.128083261541633</v>
      </c>
    </row>
    <row r="12" spans="1:64" ht="12.75" customHeight="1">
      <c r="A12" s="14" t="s">
        <v>52</v>
      </c>
      <c r="B12" s="14">
        <v>71.958243462105159</v>
      </c>
      <c r="C12" s="14">
        <v>71.2</v>
      </c>
      <c r="D12" s="14">
        <v>72.7</v>
      </c>
      <c r="E12" s="14">
        <v>71.455060877160406</v>
      </c>
      <c r="F12" s="14">
        <v>70.7</v>
      </c>
      <c r="G12" s="14">
        <v>72.2</v>
      </c>
      <c r="H12" s="14">
        <v>71.60792993206195</v>
      </c>
      <c r="I12" s="14">
        <v>70.900000000000006</v>
      </c>
      <c r="J12" s="14">
        <v>72.3</v>
      </c>
      <c r="K12" s="14">
        <v>72.185610049755994</v>
      </c>
      <c r="L12" s="14">
        <v>71.400000000000006</v>
      </c>
      <c r="M12" s="14">
        <v>72.900000000000006</v>
      </c>
      <c r="N12" s="14">
        <v>72.893704329710559</v>
      </c>
      <c r="O12" s="14">
        <v>72.2</v>
      </c>
      <c r="P12" s="14">
        <v>73.599999999999994</v>
      </c>
      <c r="Q12" s="14">
        <v>72.933478472105008</v>
      </c>
      <c r="R12" s="14">
        <v>72.2</v>
      </c>
      <c r="S12" s="14">
        <v>73.7</v>
      </c>
      <c r="T12" s="14">
        <v>72.765921753203799</v>
      </c>
      <c r="U12" s="14">
        <v>72</v>
      </c>
      <c r="V12" s="14">
        <v>73.5</v>
      </c>
      <c r="W12" s="14">
        <v>73.107084405814561</v>
      </c>
      <c r="X12" s="14">
        <v>72.400000000000006</v>
      </c>
      <c r="Y12" s="14">
        <v>73.900000000000006</v>
      </c>
      <c r="Z12" s="14">
        <v>73.554059972129693</v>
      </c>
      <c r="AA12" s="14">
        <v>72.8</v>
      </c>
      <c r="AB12" s="14">
        <v>74.3</v>
      </c>
      <c r="AC12" s="14">
        <v>74.432790705414206</v>
      </c>
      <c r="AD12" s="14">
        <v>73.682280976594953</v>
      </c>
      <c r="AE12" s="14">
        <v>75.183300434233459</v>
      </c>
      <c r="AF12" s="14">
        <v>74.740627049741917</v>
      </c>
      <c r="AG12" s="14">
        <v>74.028293055922575</v>
      </c>
      <c r="AH12" s="14">
        <v>75.45296104356126</v>
      </c>
      <c r="AI12" s="14">
        <v>74.650943598777218</v>
      </c>
      <c r="AJ12" s="14">
        <v>73.921279138087129</v>
      </c>
      <c r="AK12" s="14">
        <v>75.380608059467306</v>
      </c>
      <c r="AL12" s="14">
        <v>74.927781147623605</v>
      </c>
      <c r="AM12" s="14">
        <v>74.183135422106972</v>
      </c>
      <c r="AN12" s="14">
        <v>75.672426873140239</v>
      </c>
      <c r="AO12" s="14">
        <v>75.601920827938798</v>
      </c>
      <c r="AP12" s="14">
        <v>74.841002088725361</v>
      </c>
      <c r="AQ12" s="14">
        <v>76.362839567152236</v>
      </c>
      <c r="AR12" s="14">
        <v>76.023258672049508</v>
      </c>
      <c r="AS12" s="14">
        <v>75.259909093743886</v>
      </c>
      <c r="AT12" s="14">
        <v>76.78660825035513</v>
      </c>
      <c r="AU12" s="14">
        <v>76.111327170261262</v>
      </c>
      <c r="AV12" s="14">
        <v>75.352970059290229</v>
      </c>
      <c r="AW12" s="14">
        <v>76.869684281232296</v>
      </c>
      <c r="AX12" s="14">
        <v>76.338892691966805</v>
      </c>
      <c r="AY12" s="14">
        <v>75.595731622488046</v>
      </c>
      <c r="AZ12" s="14">
        <v>77.082053761445565</v>
      </c>
      <c r="BA12" s="14">
        <v>76.815138737347837</v>
      </c>
      <c r="BB12" s="14">
        <v>76.102872763317762</v>
      </c>
      <c r="BC12" s="14">
        <v>77.527404711377912</v>
      </c>
      <c r="BD12" s="6">
        <v>77.333120494795367</v>
      </c>
      <c r="BE12" s="6">
        <v>76.635936253071421</v>
      </c>
      <c r="BF12" s="6">
        <v>78.030304736519312</v>
      </c>
      <c r="BG12" s="14">
        <v>77.26289270012127</v>
      </c>
      <c r="BH12" s="14">
        <v>76.552596556714789</v>
      </c>
      <c r="BI12" s="14">
        <v>77.973188843527751</v>
      </c>
      <c r="BJ12" s="14">
        <v>78.207824270839495</v>
      </c>
      <c r="BK12" s="14">
        <v>77.506938251428437</v>
      </c>
      <c r="BL12" s="14">
        <v>78.908710290250553</v>
      </c>
    </row>
    <row r="13" spans="1:64" ht="20.85" customHeight="1">
      <c r="A13" s="14" t="s">
        <v>19</v>
      </c>
      <c r="B13" s="14">
        <v>71.526422569542248</v>
      </c>
      <c r="C13" s="14">
        <v>70.5</v>
      </c>
      <c r="D13" s="14">
        <v>72.5</v>
      </c>
      <c r="E13" s="14">
        <v>72.058040314865153</v>
      </c>
      <c r="F13" s="14">
        <v>71.099999999999994</v>
      </c>
      <c r="G13" s="14">
        <v>73.099999999999994</v>
      </c>
      <c r="H13" s="14">
        <v>72.988600389330415</v>
      </c>
      <c r="I13" s="14">
        <v>72</v>
      </c>
      <c r="J13" s="14">
        <v>74</v>
      </c>
      <c r="K13" s="14">
        <v>72.996697354881647</v>
      </c>
      <c r="L13" s="14">
        <v>72</v>
      </c>
      <c r="M13" s="14">
        <v>74</v>
      </c>
      <c r="N13" s="14">
        <v>72.684809572577606</v>
      </c>
      <c r="O13" s="14">
        <v>71.7</v>
      </c>
      <c r="P13" s="14">
        <v>73.599999999999994</v>
      </c>
      <c r="Q13" s="14">
        <v>72.684795987971398</v>
      </c>
      <c r="R13" s="14">
        <v>71.7</v>
      </c>
      <c r="S13" s="14">
        <v>73.7</v>
      </c>
      <c r="T13" s="14">
        <v>72.714487133305909</v>
      </c>
      <c r="U13" s="14">
        <v>71.7</v>
      </c>
      <c r="V13" s="14">
        <v>73.7</v>
      </c>
      <c r="W13" s="14">
        <v>73.205224784649644</v>
      </c>
      <c r="X13" s="14">
        <v>72.2</v>
      </c>
      <c r="Y13" s="14">
        <v>74.2</v>
      </c>
      <c r="Z13" s="14">
        <v>73.248349510318846</v>
      </c>
      <c r="AA13" s="14">
        <v>72.2</v>
      </c>
      <c r="AB13" s="14">
        <v>74.2</v>
      </c>
      <c r="AC13" s="14">
        <v>73.375019484914858</v>
      </c>
      <c r="AD13" s="14">
        <v>72.352297649492201</v>
      </c>
      <c r="AE13" s="14">
        <v>74.397741320337516</v>
      </c>
      <c r="AF13" s="14">
        <v>73.539674762380372</v>
      </c>
      <c r="AG13" s="14">
        <v>72.491651169601596</v>
      </c>
      <c r="AH13" s="14">
        <v>74.587698355159148</v>
      </c>
      <c r="AI13" s="14">
        <v>73.165205155380704</v>
      </c>
      <c r="AJ13" s="14">
        <v>72.075059254043907</v>
      </c>
      <c r="AK13" s="14">
        <v>74.255351056717501</v>
      </c>
      <c r="AL13" s="14">
        <v>73.244644864320392</v>
      </c>
      <c r="AM13" s="14">
        <v>72.146199284361174</v>
      </c>
      <c r="AN13" s="14">
        <v>74.343090444279611</v>
      </c>
      <c r="AO13" s="14">
        <v>73.21101651303789</v>
      </c>
      <c r="AP13" s="14">
        <v>72.11752624805014</v>
      </c>
      <c r="AQ13" s="14">
        <v>74.30450677802564</v>
      </c>
      <c r="AR13" s="14">
        <v>74.108120325405196</v>
      </c>
      <c r="AS13" s="14">
        <v>73.094641515839996</v>
      </c>
      <c r="AT13" s="14">
        <v>75.121599134970396</v>
      </c>
      <c r="AU13" s="14">
        <v>74.550806373544603</v>
      </c>
      <c r="AV13" s="14">
        <v>73.562425465979857</v>
      </c>
      <c r="AW13" s="14">
        <v>75.539187281109349</v>
      </c>
      <c r="AX13" s="14">
        <v>74.998870270385467</v>
      </c>
      <c r="AY13" s="14">
        <v>74.038812090469818</v>
      </c>
      <c r="AZ13" s="14">
        <v>75.958928450301116</v>
      </c>
      <c r="BA13" s="14">
        <v>75.64942262070366</v>
      </c>
      <c r="BB13" s="14">
        <v>74.687167468984526</v>
      </c>
      <c r="BC13" s="14">
        <v>76.611677772422794</v>
      </c>
      <c r="BD13" s="6">
        <v>76.523531049414657</v>
      </c>
      <c r="BE13" s="6">
        <v>75.616197314373522</v>
      </c>
      <c r="BF13" s="6">
        <v>77.430864784455792</v>
      </c>
      <c r="BG13" s="14">
        <v>77.012664166697505</v>
      </c>
      <c r="BH13" s="14">
        <v>76.089570540679091</v>
      </c>
      <c r="BI13" s="14">
        <v>77.935757792715918</v>
      </c>
      <c r="BJ13" s="14">
        <v>77.028204367053476</v>
      </c>
      <c r="BK13" s="14">
        <v>76.133357702580639</v>
      </c>
      <c r="BL13" s="14">
        <v>77.923051031526313</v>
      </c>
    </row>
    <row r="14" spans="1:64" ht="12.75" customHeight="1">
      <c r="A14" s="14" t="s">
        <v>53</v>
      </c>
      <c r="B14" s="14">
        <v>72.541624214770451</v>
      </c>
      <c r="C14" s="14">
        <v>72</v>
      </c>
      <c r="D14" s="14">
        <v>73.099999999999994</v>
      </c>
      <c r="E14" s="14">
        <v>72.977652451930481</v>
      </c>
      <c r="F14" s="14">
        <v>72.400000000000006</v>
      </c>
      <c r="G14" s="14">
        <v>73.5</v>
      </c>
      <c r="H14" s="14">
        <v>73.328620796809204</v>
      </c>
      <c r="I14" s="14">
        <v>72.8</v>
      </c>
      <c r="J14" s="14">
        <v>73.900000000000006</v>
      </c>
      <c r="K14" s="14">
        <v>73.669254760811469</v>
      </c>
      <c r="L14" s="14">
        <v>73.099999999999994</v>
      </c>
      <c r="M14" s="14">
        <v>74.2</v>
      </c>
      <c r="N14" s="14">
        <v>73.851545713721578</v>
      </c>
      <c r="O14" s="14">
        <v>73.3</v>
      </c>
      <c r="P14" s="14">
        <v>74.400000000000006</v>
      </c>
      <c r="Q14" s="14">
        <v>74.061915802203274</v>
      </c>
      <c r="R14" s="14">
        <v>73.5</v>
      </c>
      <c r="S14" s="14">
        <v>74.599999999999994</v>
      </c>
      <c r="T14" s="14">
        <v>74.339027053222011</v>
      </c>
      <c r="U14" s="14">
        <v>73.8</v>
      </c>
      <c r="V14" s="14">
        <v>74.900000000000006</v>
      </c>
      <c r="W14" s="14">
        <v>74.886245185693127</v>
      </c>
      <c r="X14" s="14">
        <v>74.3</v>
      </c>
      <c r="Y14" s="14">
        <v>75.400000000000006</v>
      </c>
      <c r="Z14" s="14">
        <v>74.926932060596855</v>
      </c>
      <c r="AA14" s="14">
        <v>74.3</v>
      </c>
      <c r="AB14" s="14">
        <v>75.5</v>
      </c>
      <c r="AC14" s="14">
        <v>75.175042069134037</v>
      </c>
      <c r="AD14" s="14">
        <v>74.572073802464601</v>
      </c>
      <c r="AE14" s="14">
        <v>75.778010335803472</v>
      </c>
      <c r="AF14" s="14">
        <v>74.807839573870538</v>
      </c>
      <c r="AG14" s="14">
        <v>74.178231633078966</v>
      </c>
      <c r="AH14" s="14">
        <v>75.437447514662111</v>
      </c>
      <c r="AI14" s="14">
        <v>75.431086925035672</v>
      </c>
      <c r="AJ14" s="14">
        <v>74.836328584614179</v>
      </c>
      <c r="AK14" s="14">
        <v>76.025845265457164</v>
      </c>
      <c r="AL14" s="14">
        <v>75.692122155420861</v>
      </c>
      <c r="AM14" s="14">
        <v>75.114195370923213</v>
      </c>
      <c r="AN14" s="14">
        <v>76.27004893991851</v>
      </c>
      <c r="AO14" s="14">
        <v>76.122492316322862</v>
      </c>
      <c r="AP14" s="14">
        <v>75.541943669890756</v>
      </c>
      <c r="AQ14" s="14">
        <v>76.703040962754969</v>
      </c>
      <c r="AR14" s="14">
        <v>76.251494902920953</v>
      </c>
      <c r="AS14" s="14">
        <v>75.655337715827983</v>
      </c>
      <c r="AT14" s="14">
        <v>76.847652090013923</v>
      </c>
      <c r="AU14" s="14">
        <v>76.518716658524923</v>
      </c>
      <c r="AV14" s="14">
        <v>75.921150784995817</v>
      </c>
      <c r="AW14" s="14">
        <v>77.116282532054029</v>
      </c>
      <c r="AX14" s="14">
        <v>76.911236048903774</v>
      </c>
      <c r="AY14" s="14">
        <v>76.324379269503183</v>
      </c>
      <c r="AZ14" s="14">
        <v>77.498092828304365</v>
      </c>
      <c r="BA14" s="14">
        <v>76.827016256833573</v>
      </c>
      <c r="BB14" s="14">
        <v>76.242704033741404</v>
      </c>
      <c r="BC14" s="14">
        <v>77.411328479925743</v>
      </c>
      <c r="BD14" s="6">
        <v>77.334331080608237</v>
      </c>
      <c r="BE14" s="6">
        <v>76.743089186627444</v>
      </c>
      <c r="BF14" s="6">
        <v>77.925572974589031</v>
      </c>
      <c r="BG14" s="14">
        <v>77.516259156882796</v>
      </c>
      <c r="BH14" s="14">
        <v>76.916478816388832</v>
      </c>
      <c r="BI14" s="14">
        <v>78.116039497376761</v>
      </c>
      <c r="BJ14" s="14">
        <v>78.037678519196589</v>
      </c>
      <c r="BK14" s="14">
        <v>77.443533497145793</v>
      </c>
      <c r="BL14" s="14">
        <v>78.631823541247385</v>
      </c>
    </row>
    <row r="15" spans="1:64" ht="12.75" customHeight="1">
      <c r="A15" s="14" t="s">
        <v>54</v>
      </c>
      <c r="B15" s="14">
        <v>71.091140540496525</v>
      </c>
      <c r="C15" s="14">
        <v>70.5</v>
      </c>
      <c r="D15" s="14">
        <v>71.599999999999994</v>
      </c>
      <c r="E15" s="14">
        <v>70.915644956205924</v>
      </c>
      <c r="F15" s="14">
        <v>70.3</v>
      </c>
      <c r="G15" s="14">
        <v>71.5</v>
      </c>
      <c r="H15" s="14">
        <v>71.058510949338469</v>
      </c>
      <c r="I15" s="14">
        <v>70.5</v>
      </c>
      <c r="J15" s="14">
        <v>71.7</v>
      </c>
      <c r="K15" s="14">
        <v>71.309707211930231</v>
      </c>
      <c r="L15" s="14">
        <v>70.7</v>
      </c>
      <c r="M15" s="14">
        <v>71.900000000000006</v>
      </c>
      <c r="N15" s="14">
        <v>71.514668725634991</v>
      </c>
      <c r="O15" s="14">
        <v>70.900000000000006</v>
      </c>
      <c r="P15" s="14">
        <v>72.099999999999994</v>
      </c>
      <c r="Q15" s="14">
        <v>71.709730487278563</v>
      </c>
      <c r="R15" s="14">
        <v>71.099999999999994</v>
      </c>
      <c r="S15" s="14">
        <v>72.3</v>
      </c>
      <c r="T15" s="14">
        <v>71.691780880894115</v>
      </c>
      <c r="U15" s="14">
        <v>71.099999999999994</v>
      </c>
      <c r="V15" s="14">
        <v>72.3</v>
      </c>
      <c r="W15" s="14">
        <v>71.861399372237031</v>
      </c>
      <c r="X15" s="14">
        <v>71.3</v>
      </c>
      <c r="Y15" s="14">
        <v>72.5</v>
      </c>
      <c r="Z15" s="14">
        <v>71.753243931828862</v>
      </c>
      <c r="AA15" s="14">
        <v>71.099999999999994</v>
      </c>
      <c r="AB15" s="14">
        <v>72.400000000000006</v>
      </c>
      <c r="AC15" s="14">
        <v>72.039127954569224</v>
      </c>
      <c r="AD15" s="14">
        <v>71.40708877852876</v>
      </c>
      <c r="AE15" s="14">
        <v>72.671167130609689</v>
      </c>
      <c r="AF15" s="14">
        <v>71.949538879244358</v>
      </c>
      <c r="AG15" s="14">
        <v>71.314553827875855</v>
      </c>
      <c r="AH15" s="14">
        <v>72.58452393061286</v>
      </c>
      <c r="AI15" s="14">
        <v>72.405439543462407</v>
      </c>
      <c r="AJ15" s="14">
        <v>71.790719750161585</v>
      </c>
      <c r="AK15" s="14">
        <v>73.020159336763228</v>
      </c>
      <c r="AL15" s="14">
        <v>72.917103772398548</v>
      </c>
      <c r="AM15" s="14">
        <v>72.309282771865867</v>
      </c>
      <c r="AN15" s="14">
        <v>73.524924772931229</v>
      </c>
      <c r="AO15" s="14">
        <v>73.522851800849807</v>
      </c>
      <c r="AP15" s="14">
        <v>72.90175271877429</v>
      </c>
      <c r="AQ15" s="14">
        <v>74.143950882925324</v>
      </c>
      <c r="AR15" s="14">
        <v>73.66007370949049</v>
      </c>
      <c r="AS15" s="14">
        <v>73.017593094042127</v>
      </c>
      <c r="AT15" s="14">
        <v>74.302554324938853</v>
      </c>
      <c r="AU15" s="14">
        <v>73.639151344027752</v>
      </c>
      <c r="AV15" s="14">
        <v>72.98516093782996</v>
      </c>
      <c r="AW15" s="14">
        <v>74.293141750225544</v>
      </c>
      <c r="AX15" s="14">
        <v>73.607472258496884</v>
      </c>
      <c r="AY15" s="14">
        <v>72.963257258623671</v>
      </c>
      <c r="AZ15" s="14">
        <v>74.251687258370097</v>
      </c>
      <c r="BA15" s="14">
        <v>73.711931873584845</v>
      </c>
      <c r="BB15" s="14">
        <v>73.062913319573767</v>
      </c>
      <c r="BC15" s="14">
        <v>74.360950427595924</v>
      </c>
      <c r="BD15" s="6">
        <v>74.023643412965868</v>
      </c>
      <c r="BE15" s="6">
        <v>73.382554785899515</v>
      </c>
      <c r="BF15" s="6">
        <v>74.66473204003222</v>
      </c>
      <c r="BG15" s="14">
        <v>74.338703076909098</v>
      </c>
      <c r="BH15" s="14">
        <v>73.705178369560954</v>
      </c>
      <c r="BI15" s="14">
        <v>74.972227784257242</v>
      </c>
      <c r="BJ15" s="14">
        <v>75.108952207398261</v>
      </c>
      <c r="BK15" s="14">
        <v>74.494119436945709</v>
      </c>
      <c r="BL15" s="14">
        <v>75.723784977850812</v>
      </c>
    </row>
    <row r="16" spans="1:64" ht="12.75" customHeight="1">
      <c r="A16" s="14" t="s">
        <v>55</v>
      </c>
      <c r="B16" s="14">
        <v>71.523872539992027</v>
      </c>
      <c r="C16" s="14">
        <v>70.900000000000006</v>
      </c>
      <c r="D16" s="14">
        <v>72.099999999999994</v>
      </c>
      <c r="E16" s="14">
        <v>71.32922959339389</v>
      </c>
      <c r="F16" s="14">
        <v>70.7</v>
      </c>
      <c r="G16" s="14">
        <v>71.900000000000006</v>
      </c>
      <c r="H16" s="14">
        <v>71.404280512592152</v>
      </c>
      <c r="I16" s="14">
        <v>70.8</v>
      </c>
      <c r="J16" s="14">
        <v>72</v>
      </c>
      <c r="K16" s="14">
        <v>72.067821517384914</v>
      </c>
      <c r="L16" s="14">
        <v>71.400000000000006</v>
      </c>
      <c r="M16" s="14">
        <v>72.7</v>
      </c>
      <c r="N16" s="14">
        <v>72.3925711048891</v>
      </c>
      <c r="O16" s="14">
        <v>71.8</v>
      </c>
      <c r="P16" s="14">
        <v>73</v>
      </c>
      <c r="Q16" s="14">
        <v>73.049234607782381</v>
      </c>
      <c r="R16" s="14">
        <v>72.5</v>
      </c>
      <c r="S16" s="14">
        <v>73.599999999999994</v>
      </c>
      <c r="T16" s="14">
        <v>72.611142276777386</v>
      </c>
      <c r="U16" s="14">
        <v>72</v>
      </c>
      <c r="V16" s="14">
        <v>73.2</v>
      </c>
      <c r="W16" s="14">
        <v>72.986658873259074</v>
      </c>
      <c r="X16" s="14">
        <v>72.400000000000006</v>
      </c>
      <c r="Y16" s="14">
        <v>73.599999999999994</v>
      </c>
      <c r="Z16" s="14">
        <v>72.496048648861574</v>
      </c>
      <c r="AA16" s="14">
        <v>71.8</v>
      </c>
      <c r="AB16" s="14">
        <v>73.2</v>
      </c>
      <c r="AC16" s="14">
        <v>72.82872250543447</v>
      </c>
      <c r="AD16" s="14">
        <v>72.139108468726477</v>
      </c>
      <c r="AE16" s="14">
        <v>73.518336542142464</v>
      </c>
      <c r="AF16" s="14">
        <v>72.574265401884489</v>
      </c>
      <c r="AG16" s="14">
        <v>71.879878494349953</v>
      </c>
      <c r="AH16" s="14">
        <v>73.268652309419025</v>
      </c>
      <c r="AI16" s="14">
        <v>73.517261140055226</v>
      </c>
      <c r="AJ16" s="14">
        <v>72.840353598975724</v>
      </c>
      <c r="AK16" s="14">
        <v>74.194168681134727</v>
      </c>
      <c r="AL16" s="14">
        <v>73.729051956596294</v>
      </c>
      <c r="AM16" s="14">
        <v>73.057444837626392</v>
      </c>
      <c r="AN16" s="14">
        <v>74.400659075566196</v>
      </c>
      <c r="AO16" s="14">
        <v>74.484676787616124</v>
      </c>
      <c r="AP16" s="14">
        <v>73.821549121817085</v>
      </c>
      <c r="AQ16" s="14">
        <v>75.147804453415162</v>
      </c>
      <c r="AR16" s="14">
        <v>74.050299716645554</v>
      </c>
      <c r="AS16" s="14">
        <v>73.364601148306363</v>
      </c>
      <c r="AT16" s="14">
        <v>74.735998284984746</v>
      </c>
      <c r="AU16" s="14">
        <v>74.597932942639872</v>
      </c>
      <c r="AV16" s="14">
        <v>73.943495493533916</v>
      </c>
      <c r="AW16" s="14">
        <v>75.252370391745828</v>
      </c>
      <c r="AX16" s="14">
        <v>74.612662072995292</v>
      </c>
      <c r="AY16" s="14">
        <v>73.963534706883451</v>
      </c>
      <c r="AZ16" s="14">
        <v>75.261789439107133</v>
      </c>
      <c r="BA16" s="14">
        <v>75.463204932764228</v>
      </c>
      <c r="BB16" s="14">
        <v>74.837236505876461</v>
      </c>
      <c r="BC16" s="14">
        <v>76.089173359651994</v>
      </c>
      <c r="BD16" s="6">
        <v>75.774722444683562</v>
      </c>
      <c r="BE16" s="6">
        <v>75.140445327376227</v>
      </c>
      <c r="BF16" s="6">
        <v>76.408999561990896</v>
      </c>
      <c r="BG16" s="14">
        <v>76.13819217715313</v>
      </c>
      <c r="BH16" s="14">
        <v>75.493541750673771</v>
      </c>
      <c r="BI16" s="14">
        <v>76.782842603632488</v>
      </c>
      <c r="BJ16" s="14">
        <v>75.7582414342954</v>
      </c>
      <c r="BK16" s="14">
        <v>75.094145119565383</v>
      </c>
      <c r="BL16" s="14">
        <v>76.422337749025417</v>
      </c>
    </row>
    <row r="17" spans="1:64" ht="24" customHeight="1">
      <c r="A17" s="14" t="s">
        <v>56</v>
      </c>
      <c r="B17" s="14">
        <v>74.038715734066173</v>
      </c>
      <c r="C17" s="14">
        <v>73.400000000000006</v>
      </c>
      <c r="D17" s="14">
        <v>74.7</v>
      </c>
      <c r="E17" s="14">
        <v>74.268760109395529</v>
      </c>
      <c r="F17" s="14">
        <v>73.599999999999994</v>
      </c>
      <c r="G17" s="14">
        <v>74.900000000000006</v>
      </c>
      <c r="H17" s="14">
        <v>74.893833511451959</v>
      </c>
      <c r="I17" s="14">
        <v>74.3</v>
      </c>
      <c r="J17" s="14">
        <v>75.5</v>
      </c>
      <c r="K17" s="14">
        <v>74.768933526441899</v>
      </c>
      <c r="L17" s="14">
        <v>74.099999999999994</v>
      </c>
      <c r="M17" s="14">
        <v>75.400000000000006</v>
      </c>
      <c r="N17" s="14">
        <v>75.033396513543266</v>
      </c>
      <c r="O17" s="14">
        <v>74.400000000000006</v>
      </c>
      <c r="P17" s="14">
        <v>75.7</v>
      </c>
      <c r="Q17" s="14">
        <v>74.809933521231216</v>
      </c>
      <c r="R17" s="14">
        <v>74.2</v>
      </c>
      <c r="S17" s="14">
        <v>75.5</v>
      </c>
      <c r="T17" s="14">
        <v>75.783826539020609</v>
      </c>
      <c r="U17" s="14">
        <v>75.2</v>
      </c>
      <c r="V17" s="14">
        <v>76.400000000000006</v>
      </c>
      <c r="W17" s="14">
        <v>75.868784683608808</v>
      </c>
      <c r="X17" s="14">
        <v>75.2</v>
      </c>
      <c r="Y17" s="14">
        <v>76.5</v>
      </c>
      <c r="Z17" s="14">
        <v>76.525334087398903</v>
      </c>
      <c r="AA17" s="14">
        <v>75.900000000000006</v>
      </c>
      <c r="AB17" s="14">
        <v>77.2</v>
      </c>
      <c r="AC17" s="14">
        <v>76.481925319298568</v>
      </c>
      <c r="AD17" s="14">
        <v>75.83335926495765</v>
      </c>
      <c r="AE17" s="14">
        <v>77.130491373639487</v>
      </c>
      <c r="AF17" s="14">
        <v>77.107967857600343</v>
      </c>
      <c r="AG17" s="14">
        <v>76.443450304914663</v>
      </c>
      <c r="AH17" s="14">
        <v>77.772485410286023</v>
      </c>
      <c r="AI17" s="14">
        <v>76.960145503741572</v>
      </c>
      <c r="AJ17" s="14">
        <v>76.271849470034184</v>
      </c>
      <c r="AK17" s="14">
        <v>77.64844153744896</v>
      </c>
      <c r="AL17" s="14">
        <v>77.612793387096332</v>
      </c>
      <c r="AM17" s="14">
        <v>76.951661804162626</v>
      </c>
      <c r="AN17" s="14">
        <v>78.273924970030038</v>
      </c>
      <c r="AO17" s="14">
        <v>77.95056118344155</v>
      </c>
      <c r="AP17" s="14">
        <v>77.291556153885651</v>
      </c>
      <c r="AQ17" s="14">
        <v>78.60956621299745</v>
      </c>
      <c r="AR17" s="14">
        <v>78.029703562061627</v>
      </c>
      <c r="AS17" s="14">
        <v>77.386450124144218</v>
      </c>
      <c r="AT17" s="14">
        <v>78.672956999979036</v>
      </c>
      <c r="AU17" s="14">
        <v>78.082501156639523</v>
      </c>
      <c r="AV17" s="14">
        <v>77.403554147873422</v>
      </c>
      <c r="AW17" s="14">
        <v>78.761448165405625</v>
      </c>
      <c r="AX17" s="14">
        <v>78.441040272311312</v>
      </c>
      <c r="AY17" s="14">
        <v>77.752169147495067</v>
      </c>
      <c r="AZ17" s="14">
        <v>79.129911397127557</v>
      </c>
      <c r="BA17" s="14">
        <v>79.567819750349912</v>
      </c>
      <c r="BB17" s="14">
        <v>78.904435580447583</v>
      </c>
      <c r="BC17" s="14">
        <v>80.231203920252241</v>
      </c>
      <c r="BD17" s="6">
        <v>79.878624844206598</v>
      </c>
      <c r="BE17" s="6">
        <v>79.216039689424676</v>
      </c>
      <c r="BF17" s="6">
        <v>80.541209998988521</v>
      </c>
      <c r="BG17" s="14">
        <v>80.05035668502795</v>
      </c>
      <c r="BH17" s="14">
        <v>79.394859265527302</v>
      </c>
      <c r="BI17" s="14">
        <v>80.705854104528598</v>
      </c>
      <c r="BJ17" s="14">
        <v>80.524496644733532</v>
      </c>
      <c r="BK17" s="14">
        <v>79.872556573870298</v>
      </c>
      <c r="BL17" s="14">
        <v>81.176436715596765</v>
      </c>
    </row>
    <row r="18" spans="1:64" ht="12.75" customHeight="1">
      <c r="A18" s="14" t="s">
        <v>57</v>
      </c>
      <c r="B18" s="14">
        <v>73.196184573586876</v>
      </c>
      <c r="C18" s="14">
        <v>72.5</v>
      </c>
      <c r="D18" s="14">
        <v>73.900000000000006</v>
      </c>
      <c r="E18" s="14">
        <v>73.439319432656418</v>
      </c>
      <c r="F18" s="14">
        <v>72.7</v>
      </c>
      <c r="G18" s="14">
        <v>74.2</v>
      </c>
      <c r="H18" s="14">
        <v>73.423625798397893</v>
      </c>
      <c r="I18" s="14">
        <v>72.7</v>
      </c>
      <c r="J18" s="14">
        <v>74.2</v>
      </c>
      <c r="K18" s="14">
        <v>73.773971959536681</v>
      </c>
      <c r="L18" s="14">
        <v>73</v>
      </c>
      <c r="M18" s="14">
        <v>74.5</v>
      </c>
      <c r="N18" s="14">
        <v>73.983075063600921</v>
      </c>
      <c r="O18" s="14">
        <v>73.3</v>
      </c>
      <c r="P18" s="14">
        <v>74.7</v>
      </c>
      <c r="Q18" s="14">
        <v>73.950436841640908</v>
      </c>
      <c r="R18" s="14">
        <v>73.2</v>
      </c>
      <c r="S18" s="14">
        <v>74.7</v>
      </c>
      <c r="T18" s="14">
        <v>74.273981075227454</v>
      </c>
      <c r="U18" s="14">
        <v>73.599999999999994</v>
      </c>
      <c r="V18" s="14">
        <v>75</v>
      </c>
      <c r="W18" s="14">
        <v>74.63891745704683</v>
      </c>
      <c r="X18" s="14">
        <v>73.900000000000006</v>
      </c>
      <c r="Y18" s="14">
        <v>75.400000000000006</v>
      </c>
      <c r="Z18" s="14">
        <v>75.583596211255383</v>
      </c>
      <c r="AA18" s="14">
        <v>74.900000000000006</v>
      </c>
      <c r="AB18" s="14">
        <v>76.3</v>
      </c>
      <c r="AC18" s="14">
        <v>75.656003568183451</v>
      </c>
      <c r="AD18" s="14">
        <v>74.910858390283025</v>
      </c>
      <c r="AE18" s="14">
        <v>76.401148746083877</v>
      </c>
      <c r="AF18" s="14">
        <v>75.625922306756735</v>
      </c>
      <c r="AG18" s="14">
        <v>74.879703071409011</v>
      </c>
      <c r="AH18" s="14">
        <v>76.372141542104458</v>
      </c>
      <c r="AI18" s="14">
        <v>75.606026545240184</v>
      </c>
      <c r="AJ18" s="14">
        <v>74.864567665812004</v>
      </c>
      <c r="AK18" s="14">
        <v>76.347485424668363</v>
      </c>
      <c r="AL18" s="14">
        <v>76.131121260627594</v>
      </c>
      <c r="AM18" s="14">
        <v>75.422431450504931</v>
      </c>
      <c r="AN18" s="14">
        <v>76.839811070750258</v>
      </c>
      <c r="AO18" s="14">
        <v>76.346133568726614</v>
      </c>
      <c r="AP18" s="14">
        <v>75.643536472233464</v>
      </c>
      <c r="AQ18" s="14">
        <v>77.048730665219765</v>
      </c>
      <c r="AR18" s="14">
        <v>76.237225789309406</v>
      </c>
      <c r="AS18" s="14">
        <v>75.519779799165107</v>
      </c>
      <c r="AT18" s="14">
        <v>76.954671779453705</v>
      </c>
      <c r="AU18" s="14">
        <v>76.692424432658711</v>
      </c>
      <c r="AV18" s="14">
        <v>75.988734931664681</v>
      </c>
      <c r="AW18" s="14">
        <v>77.396113933652742</v>
      </c>
      <c r="AX18" s="14">
        <v>76.818385647862485</v>
      </c>
      <c r="AY18" s="14">
        <v>76.0994182492135</v>
      </c>
      <c r="AZ18" s="14">
        <v>77.53735304651147</v>
      </c>
      <c r="BA18" s="14">
        <v>77.434896214510232</v>
      </c>
      <c r="BB18" s="14">
        <v>76.720470861220605</v>
      </c>
      <c r="BC18" s="14">
        <v>78.149321567799859</v>
      </c>
      <c r="BD18" s="6">
        <v>77.63409962568808</v>
      </c>
      <c r="BE18" s="6">
        <v>76.894341665073156</v>
      </c>
      <c r="BF18" s="6">
        <v>78.373857586303004</v>
      </c>
      <c r="BG18" s="14">
        <v>78.210494151291471</v>
      </c>
      <c r="BH18" s="14">
        <v>77.500982311062145</v>
      </c>
      <c r="BI18" s="14">
        <v>78.920005991520796</v>
      </c>
      <c r="BJ18" s="14">
        <v>78.513348184104984</v>
      </c>
      <c r="BK18" s="14">
        <v>77.839679820273318</v>
      </c>
      <c r="BL18" s="14">
        <v>79.187016547936651</v>
      </c>
    </row>
    <row r="19" spans="1:64" ht="12.75" customHeight="1">
      <c r="A19" s="14" t="s">
        <v>58</v>
      </c>
      <c r="B19" s="14">
        <v>74.655100776522502</v>
      </c>
      <c r="C19" s="14">
        <v>73.900000000000006</v>
      </c>
      <c r="D19" s="14">
        <v>75.400000000000006</v>
      </c>
      <c r="E19" s="14">
        <v>75.030279128672348</v>
      </c>
      <c r="F19" s="14">
        <v>74.3</v>
      </c>
      <c r="G19" s="14">
        <v>75.7</v>
      </c>
      <c r="H19" s="14">
        <v>74.887874364098167</v>
      </c>
      <c r="I19" s="14">
        <v>74.2</v>
      </c>
      <c r="J19" s="14">
        <v>75.599999999999994</v>
      </c>
      <c r="K19" s="14">
        <v>75.461360311791651</v>
      </c>
      <c r="L19" s="14">
        <v>74.7</v>
      </c>
      <c r="M19" s="14">
        <v>76.2</v>
      </c>
      <c r="N19" s="14">
        <v>75.663405982285397</v>
      </c>
      <c r="O19" s="14">
        <v>74.900000000000006</v>
      </c>
      <c r="P19" s="14">
        <v>76.400000000000006</v>
      </c>
      <c r="Q19" s="14">
        <v>75.938407919397122</v>
      </c>
      <c r="R19" s="14">
        <v>75.2</v>
      </c>
      <c r="S19" s="14">
        <v>76.599999999999994</v>
      </c>
      <c r="T19" s="14">
        <v>76.307899838477994</v>
      </c>
      <c r="U19" s="14">
        <v>75.599999999999994</v>
      </c>
      <c r="V19" s="14">
        <v>77</v>
      </c>
      <c r="W19" s="14">
        <v>75.920428261112093</v>
      </c>
      <c r="X19" s="14">
        <v>75.2</v>
      </c>
      <c r="Y19" s="14">
        <v>76.7</v>
      </c>
      <c r="Z19" s="14">
        <v>76.052782180436395</v>
      </c>
      <c r="AA19" s="14">
        <v>75.3</v>
      </c>
      <c r="AB19" s="14">
        <v>76.8</v>
      </c>
      <c r="AC19" s="14">
        <v>75.72691346683807</v>
      </c>
      <c r="AD19" s="14">
        <v>74.952720740885368</v>
      </c>
      <c r="AE19" s="14">
        <v>76.501106192790772</v>
      </c>
      <c r="AF19" s="14">
        <v>75.993559610711998</v>
      </c>
      <c r="AG19" s="14">
        <v>75.247832147087351</v>
      </c>
      <c r="AH19" s="14">
        <v>76.739287074336644</v>
      </c>
      <c r="AI19" s="14">
        <v>76.464194111784209</v>
      </c>
      <c r="AJ19" s="14">
        <v>75.732109622123474</v>
      </c>
      <c r="AK19" s="14">
        <v>77.196278601444945</v>
      </c>
      <c r="AL19" s="14">
        <v>76.880519285393092</v>
      </c>
      <c r="AM19" s="14">
        <v>76.153582920475515</v>
      </c>
      <c r="AN19" s="14">
        <v>77.607455650310669</v>
      </c>
      <c r="AO19" s="14">
        <v>77.308126684509091</v>
      </c>
      <c r="AP19" s="14">
        <v>76.551744461924628</v>
      </c>
      <c r="AQ19" s="14">
        <v>78.064508907093554</v>
      </c>
      <c r="AR19" s="14">
        <v>77.462712483214887</v>
      </c>
      <c r="AS19" s="14">
        <v>76.712087154977581</v>
      </c>
      <c r="AT19" s="14">
        <v>78.213337811452192</v>
      </c>
      <c r="AU19" s="14">
        <v>77.540919702303526</v>
      </c>
      <c r="AV19" s="14">
        <v>76.781902868461486</v>
      </c>
      <c r="AW19" s="14">
        <v>78.299936536145566</v>
      </c>
      <c r="AX19" s="14">
        <v>77.998773792018241</v>
      </c>
      <c r="AY19" s="14">
        <v>77.234808398502537</v>
      </c>
      <c r="AZ19" s="14">
        <v>78.762739185533945</v>
      </c>
      <c r="BA19" s="14">
        <v>78.482476847368503</v>
      </c>
      <c r="BB19" s="14">
        <v>77.716465699595972</v>
      </c>
      <c r="BC19" s="14">
        <v>79.248487995141033</v>
      </c>
      <c r="BD19" s="6">
        <v>79.099513002793913</v>
      </c>
      <c r="BE19" s="6">
        <v>78.350237439793958</v>
      </c>
      <c r="BF19" s="6">
        <v>79.848788565793868</v>
      </c>
      <c r="BG19" s="14">
        <v>79.922301007000613</v>
      </c>
      <c r="BH19" s="14">
        <v>79.189605749965665</v>
      </c>
      <c r="BI19" s="14">
        <v>80.65499626403556</v>
      </c>
      <c r="BJ19" s="14">
        <v>79.660797310383785</v>
      </c>
      <c r="BK19" s="14">
        <v>78.906504187758699</v>
      </c>
      <c r="BL19" s="14">
        <v>80.415090433008871</v>
      </c>
    </row>
    <row r="20" spans="1:64" ht="12.75" customHeight="1">
      <c r="A20" s="14" t="s">
        <v>59</v>
      </c>
      <c r="B20" s="14">
        <v>71.716443536108187</v>
      </c>
      <c r="C20" s="14">
        <v>71.400000000000006</v>
      </c>
      <c r="D20" s="14">
        <v>72.099999999999994</v>
      </c>
      <c r="E20" s="14">
        <v>72.071668355320156</v>
      </c>
      <c r="F20" s="14">
        <v>71.7</v>
      </c>
      <c r="G20" s="14">
        <v>72.400000000000006</v>
      </c>
      <c r="H20" s="14">
        <v>72.462729369852326</v>
      </c>
      <c r="I20" s="14">
        <v>72.099999999999994</v>
      </c>
      <c r="J20" s="14">
        <v>72.8</v>
      </c>
      <c r="K20" s="14">
        <v>72.61685470438573</v>
      </c>
      <c r="L20" s="14">
        <v>72.3</v>
      </c>
      <c r="M20" s="14">
        <v>73</v>
      </c>
      <c r="N20" s="14">
        <v>72.803056911157427</v>
      </c>
      <c r="O20" s="14">
        <v>72.5</v>
      </c>
      <c r="P20" s="14">
        <v>73.099999999999994</v>
      </c>
      <c r="Q20" s="14">
        <v>73.219338468422478</v>
      </c>
      <c r="R20" s="14">
        <v>72.900000000000006</v>
      </c>
      <c r="S20" s="14">
        <v>73.599999999999994</v>
      </c>
      <c r="T20" s="14">
        <v>73.63504481233754</v>
      </c>
      <c r="U20" s="14">
        <v>73.3</v>
      </c>
      <c r="V20" s="14">
        <v>74</v>
      </c>
      <c r="W20" s="14">
        <v>73.911396104909556</v>
      </c>
      <c r="X20" s="14">
        <v>73.599999999999994</v>
      </c>
      <c r="Y20" s="14">
        <v>74.3</v>
      </c>
      <c r="Z20" s="14">
        <v>73.912149620799838</v>
      </c>
      <c r="AA20" s="14">
        <v>73.599999999999994</v>
      </c>
      <c r="AB20" s="14">
        <v>74.3</v>
      </c>
      <c r="AC20" s="14">
        <v>74.378539905263281</v>
      </c>
      <c r="AD20" s="14">
        <v>74.035393249787077</v>
      </c>
      <c r="AE20" s="14">
        <v>74.721686560739485</v>
      </c>
      <c r="AF20" s="14">
        <v>74.80309072223821</v>
      </c>
      <c r="AG20" s="14">
        <v>74.469997110788142</v>
      </c>
      <c r="AH20" s="14">
        <v>75.136184333688277</v>
      </c>
      <c r="AI20" s="14">
        <v>75.229048917682832</v>
      </c>
      <c r="AJ20" s="14">
        <v>74.895630255179739</v>
      </c>
      <c r="AK20" s="14">
        <v>75.562467580185924</v>
      </c>
      <c r="AL20" s="14">
        <v>75.337222111100004</v>
      </c>
      <c r="AM20" s="14">
        <v>75.00898429735922</v>
      </c>
      <c r="AN20" s="14">
        <v>75.665459924840789</v>
      </c>
      <c r="AO20" s="14">
        <v>75.650106511629332</v>
      </c>
      <c r="AP20" s="14">
        <v>75.315069122321987</v>
      </c>
      <c r="AQ20" s="14">
        <v>75.985143900936677</v>
      </c>
      <c r="AR20" s="14">
        <v>75.987262043267179</v>
      </c>
      <c r="AS20" s="14">
        <v>75.653238994619059</v>
      </c>
      <c r="AT20" s="14">
        <v>76.3212850919153</v>
      </c>
      <c r="AU20" s="14">
        <v>76.259078338508459</v>
      </c>
      <c r="AV20" s="14">
        <v>75.920038328692996</v>
      </c>
      <c r="AW20" s="14">
        <v>76.598118348323922</v>
      </c>
      <c r="AX20" s="14">
        <v>76.635774285249838</v>
      </c>
      <c r="AY20" s="14">
        <v>76.301748207144584</v>
      </c>
      <c r="AZ20" s="14">
        <v>76.969800363355091</v>
      </c>
      <c r="BA20" s="14">
        <v>76.929677667014687</v>
      </c>
      <c r="BB20" s="14">
        <v>76.602989166375949</v>
      </c>
      <c r="BC20" s="14">
        <v>77.256366167653425</v>
      </c>
      <c r="BD20" s="6">
        <v>77.338605300696344</v>
      </c>
      <c r="BE20" s="6">
        <v>77.019756148537056</v>
      </c>
      <c r="BF20" s="6">
        <v>77.657454452855632</v>
      </c>
      <c r="BG20" s="14">
        <v>77.38468640606358</v>
      </c>
      <c r="BH20" s="14">
        <v>77.061917532957068</v>
      </c>
      <c r="BI20" s="14">
        <v>77.707455279170091</v>
      </c>
      <c r="BJ20" s="14">
        <v>77.567669369679308</v>
      </c>
      <c r="BK20" s="14">
        <v>77.244325935731752</v>
      </c>
      <c r="BL20" s="14">
        <v>77.891012803626865</v>
      </c>
    </row>
    <row r="21" spans="1:64" ht="20.85" customHeight="1">
      <c r="A21" s="14" t="s">
        <v>60</v>
      </c>
      <c r="B21" s="14">
        <v>70.627437114871668</v>
      </c>
      <c r="C21" s="14">
        <v>69.3</v>
      </c>
      <c r="D21" s="14">
        <v>71.900000000000006</v>
      </c>
      <c r="E21" s="14">
        <v>71.302882406583109</v>
      </c>
      <c r="F21" s="14">
        <v>70</v>
      </c>
      <c r="G21" s="14">
        <v>72.599999999999994</v>
      </c>
      <c r="H21" s="14">
        <v>71.319978525509171</v>
      </c>
      <c r="I21" s="14">
        <v>70</v>
      </c>
      <c r="J21" s="14">
        <v>72.599999999999994</v>
      </c>
      <c r="K21" s="14">
        <v>70.990294311357573</v>
      </c>
      <c r="L21" s="14">
        <v>69.599999999999994</v>
      </c>
      <c r="M21" s="14">
        <v>72.3</v>
      </c>
      <c r="N21" s="14">
        <v>70.394856876791096</v>
      </c>
      <c r="O21" s="14">
        <v>69</v>
      </c>
      <c r="P21" s="14">
        <v>71.8</v>
      </c>
      <c r="Q21" s="14">
        <v>70.444093414435301</v>
      </c>
      <c r="R21" s="14">
        <v>69</v>
      </c>
      <c r="S21" s="14">
        <v>71.900000000000006</v>
      </c>
      <c r="T21" s="14">
        <v>70.911487258337203</v>
      </c>
      <c r="U21" s="14">
        <v>69.5</v>
      </c>
      <c r="V21" s="14">
        <v>72.400000000000006</v>
      </c>
      <c r="W21" s="14">
        <v>71.733804151597894</v>
      </c>
      <c r="X21" s="14">
        <v>70.400000000000006</v>
      </c>
      <c r="Y21" s="14">
        <v>73.099999999999994</v>
      </c>
      <c r="Z21" s="14">
        <v>72.257508498014232</v>
      </c>
      <c r="AA21" s="14">
        <v>70.900000000000006</v>
      </c>
      <c r="AB21" s="14">
        <v>73.599999999999994</v>
      </c>
      <c r="AC21" s="14">
        <v>72.350497752501511</v>
      </c>
      <c r="AD21" s="14">
        <v>71.040303508005877</v>
      </c>
      <c r="AE21" s="14">
        <v>73.660691996997144</v>
      </c>
      <c r="AF21" s="14">
        <v>71.73837583078155</v>
      </c>
      <c r="AG21" s="14">
        <v>70.328512324991905</v>
      </c>
      <c r="AH21" s="14">
        <v>73.148239336571194</v>
      </c>
      <c r="AI21" s="14">
        <v>72.381411996584873</v>
      </c>
      <c r="AJ21" s="14">
        <v>71.08475709128237</v>
      </c>
      <c r="AK21" s="14">
        <v>73.678066901887377</v>
      </c>
      <c r="AL21" s="14">
        <v>72.306432199249002</v>
      </c>
      <c r="AM21" s="14">
        <v>70.91797280476068</v>
      </c>
      <c r="AN21" s="14">
        <v>73.694891593737324</v>
      </c>
      <c r="AO21" s="14">
        <v>73.245532308004996</v>
      </c>
      <c r="AP21" s="14">
        <v>71.776240247517933</v>
      </c>
      <c r="AQ21" s="14">
        <v>74.71482436849206</v>
      </c>
      <c r="AR21" s="14">
        <v>73.240032595516169</v>
      </c>
      <c r="AS21" s="14">
        <v>71.691326287680027</v>
      </c>
      <c r="AT21" s="14">
        <v>74.788738903352311</v>
      </c>
      <c r="AU21" s="14">
        <v>73.86830763748786</v>
      </c>
      <c r="AV21" s="14">
        <v>72.374240967458036</v>
      </c>
      <c r="AW21" s="14">
        <v>75.362374307517683</v>
      </c>
      <c r="AX21" s="14">
        <v>73.929017630294197</v>
      </c>
      <c r="AY21" s="14">
        <v>72.533286683966637</v>
      </c>
      <c r="AZ21" s="14">
        <v>75.324748576621758</v>
      </c>
      <c r="BA21" s="14">
        <v>74.522367447667463</v>
      </c>
      <c r="BB21" s="14">
        <v>73.190808226101836</v>
      </c>
      <c r="BC21" s="14">
        <v>75.85392666923309</v>
      </c>
      <c r="BD21" s="6">
        <v>75.667453871797861</v>
      </c>
      <c r="BE21" s="6">
        <v>74.408355038599225</v>
      </c>
      <c r="BF21" s="6">
        <v>76.926552704996496</v>
      </c>
      <c r="BG21" s="14">
        <v>76.365136098782259</v>
      </c>
      <c r="BH21" s="14">
        <v>75.190089835056639</v>
      </c>
      <c r="BI21" s="14">
        <v>77.540182362507878</v>
      </c>
      <c r="BJ21" s="14">
        <v>77.171999143084975</v>
      </c>
      <c r="BK21" s="14">
        <v>76.014014589992513</v>
      </c>
      <c r="BL21" s="14">
        <v>78.329983696177436</v>
      </c>
    </row>
    <row r="22" spans="1:64" ht="12.75" customHeight="1">
      <c r="A22" s="14" t="s">
        <v>61</v>
      </c>
      <c r="B22" s="14">
        <v>71.799278346473997</v>
      </c>
      <c r="C22" s="14">
        <v>71.2</v>
      </c>
      <c r="D22" s="14">
        <v>72.400000000000006</v>
      </c>
      <c r="E22" s="14">
        <v>71.97195101904164</v>
      </c>
      <c r="F22" s="14">
        <v>71.400000000000006</v>
      </c>
      <c r="G22" s="14">
        <v>72.5</v>
      </c>
      <c r="H22" s="14">
        <v>72.385600178477347</v>
      </c>
      <c r="I22" s="14">
        <v>71.8</v>
      </c>
      <c r="J22" s="14">
        <v>72.900000000000006</v>
      </c>
      <c r="K22" s="14">
        <v>72.503355289447427</v>
      </c>
      <c r="L22" s="14">
        <v>72</v>
      </c>
      <c r="M22" s="14">
        <v>73.099999999999994</v>
      </c>
      <c r="N22" s="14">
        <v>72.751176794595864</v>
      </c>
      <c r="O22" s="14">
        <v>72.2</v>
      </c>
      <c r="P22" s="14">
        <v>73.3</v>
      </c>
      <c r="Q22" s="14">
        <v>72.670030122949697</v>
      </c>
      <c r="R22" s="14">
        <v>72.099999999999994</v>
      </c>
      <c r="S22" s="14">
        <v>73.3</v>
      </c>
      <c r="T22" s="14">
        <v>73.084696409346606</v>
      </c>
      <c r="U22" s="14">
        <v>72.5</v>
      </c>
      <c r="V22" s="14">
        <v>73.7</v>
      </c>
      <c r="W22" s="14">
        <v>73.298756473170556</v>
      </c>
      <c r="X22" s="14">
        <v>72.7</v>
      </c>
      <c r="Y22" s="14">
        <v>73.900000000000006</v>
      </c>
      <c r="Z22" s="14">
        <v>73.603002758023806</v>
      </c>
      <c r="AA22" s="14">
        <v>73</v>
      </c>
      <c r="AB22" s="14">
        <v>74.2</v>
      </c>
      <c r="AC22" s="14">
        <v>73.6195486499618</v>
      </c>
      <c r="AD22" s="14">
        <v>73.061694060916324</v>
      </c>
      <c r="AE22" s="14">
        <v>74.177403239007276</v>
      </c>
      <c r="AF22" s="14">
        <v>73.758877840155321</v>
      </c>
      <c r="AG22" s="14">
        <v>73.196810173492565</v>
      </c>
      <c r="AH22" s="14">
        <v>74.320945506818077</v>
      </c>
      <c r="AI22" s="14">
        <v>73.926677977970158</v>
      </c>
      <c r="AJ22" s="14">
        <v>73.362616682689165</v>
      </c>
      <c r="AK22" s="14">
        <v>74.490739273251151</v>
      </c>
      <c r="AL22" s="14">
        <v>74.458548976690125</v>
      </c>
      <c r="AM22" s="14">
        <v>73.890195750668127</v>
      </c>
      <c r="AN22" s="14">
        <v>75.026902202712122</v>
      </c>
      <c r="AO22" s="14">
        <v>74.580717461396006</v>
      </c>
      <c r="AP22" s="14">
        <v>74.013818565200125</v>
      </c>
      <c r="AQ22" s="14">
        <v>75.147616357591886</v>
      </c>
      <c r="AR22" s="14">
        <v>74.928845802438616</v>
      </c>
      <c r="AS22" s="14">
        <v>74.370618853669129</v>
      </c>
      <c r="AT22" s="14">
        <v>75.487072751208103</v>
      </c>
      <c r="AU22" s="14">
        <v>75.221784973771179</v>
      </c>
      <c r="AV22" s="14">
        <v>74.681448209807172</v>
      </c>
      <c r="AW22" s="14">
        <v>75.762121737735185</v>
      </c>
      <c r="AX22" s="14">
        <v>76.064039834708993</v>
      </c>
      <c r="AY22" s="14">
        <v>75.518089784914153</v>
      </c>
      <c r="AZ22" s="14">
        <v>76.609989884503833</v>
      </c>
      <c r="BA22" s="14">
        <v>76.51036375637662</v>
      </c>
      <c r="BB22" s="14">
        <v>75.968466887428264</v>
      </c>
      <c r="BC22" s="14">
        <v>77.052260625324976</v>
      </c>
      <c r="BD22" s="6">
        <v>76.967702034458213</v>
      </c>
      <c r="BE22" s="6">
        <v>76.430466814833792</v>
      </c>
      <c r="BF22" s="6">
        <v>77.504937254082634</v>
      </c>
      <c r="BG22" s="14">
        <v>76.921383943210685</v>
      </c>
      <c r="BH22" s="14">
        <v>76.390928464414586</v>
      </c>
      <c r="BI22" s="14">
        <v>77.451839422006785</v>
      </c>
      <c r="BJ22" s="14">
        <v>76.777706212795465</v>
      </c>
      <c r="BK22" s="14">
        <v>76.231778444990979</v>
      </c>
      <c r="BL22" s="14">
        <v>77.323633980599951</v>
      </c>
    </row>
    <row r="23" spans="1:64" ht="12.75" customHeight="1">
      <c r="A23" s="14" t="s">
        <v>62</v>
      </c>
      <c r="B23" s="14">
        <v>72.535565227128131</v>
      </c>
      <c r="C23" s="14">
        <v>72.2</v>
      </c>
      <c r="D23" s="14">
        <v>72.900000000000006</v>
      </c>
      <c r="E23" s="14">
        <v>72.722129245058184</v>
      </c>
      <c r="F23" s="14">
        <v>72.400000000000006</v>
      </c>
      <c r="G23" s="14">
        <v>73.099999999999994</v>
      </c>
      <c r="H23" s="14">
        <v>72.9727588790862</v>
      </c>
      <c r="I23" s="14">
        <v>72.599999999999994</v>
      </c>
      <c r="J23" s="14">
        <v>73.3</v>
      </c>
      <c r="K23" s="14">
        <v>73.131391568622647</v>
      </c>
      <c r="L23" s="14">
        <v>72.8</v>
      </c>
      <c r="M23" s="14">
        <v>73.5</v>
      </c>
      <c r="N23" s="14">
        <v>73.333184872255998</v>
      </c>
      <c r="O23" s="14">
        <v>73</v>
      </c>
      <c r="P23" s="14">
        <v>73.7</v>
      </c>
      <c r="Q23" s="14">
        <v>73.353735374990976</v>
      </c>
      <c r="R23" s="14">
        <v>73</v>
      </c>
      <c r="S23" s="14">
        <v>73.7</v>
      </c>
      <c r="T23" s="14">
        <v>73.760648142295892</v>
      </c>
      <c r="U23" s="14">
        <v>73.400000000000006</v>
      </c>
      <c r="V23" s="14">
        <v>74.099999999999994</v>
      </c>
      <c r="W23" s="14">
        <v>74.031307264469319</v>
      </c>
      <c r="X23" s="14">
        <v>73.7</v>
      </c>
      <c r="Y23" s="14">
        <v>74.400000000000006</v>
      </c>
      <c r="Z23" s="14">
        <v>74.471869031456677</v>
      </c>
      <c r="AA23" s="14">
        <v>74.099999999999994</v>
      </c>
      <c r="AB23" s="14">
        <v>74.8</v>
      </c>
      <c r="AC23" s="14">
        <v>74.336584856668864</v>
      </c>
      <c r="AD23" s="14">
        <v>73.957145331589345</v>
      </c>
      <c r="AE23" s="14">
        <v>74.716024381748383</v>
      </c>
      <c r="AF23" s="14">
        <v>74.558555061961684</v>
      </c>
      <c r="AG23" s="14">
        <v>74.181962372575228</v>
      </c>
      <c r="AH23" s="14">
        <v>74.93514775134814</v>
      </c>
      <c r="AI23" s="14">
        <v>74.670591673475499</v>
      </c>
      <c r="AJ23" s="14">
        <v>74.288398892337284</v>
      </c>
      <c r="AK23" s="14">
        <v>75.052784454613715</v>
      </c>
      <c r="AL23" s="14">
        <v>75.366380709925295</v>
      </c>
      <c r="AM23" s="14">
        <v>74.994283853184683</v>
      </c>
      <c r="AN23" s="14">
        <v>75.738477566665907</v>
      </c>
      <c r="AO23" s="14">
        <v>75.469796838142571</v>
      </c>
      <c r="AP23" s="14">
        <v>75.090478884356557</v>
      </c>
      <c r="AQ23" s="14">
        <v>75.849114791928585</v>
      </c>
      <c r="AR23" s="14">
        <v>75.829384326746805</v>
      </c>
      <c r="AS23" s="14">
        <v>75.45285981987594</v>
      </c>
      <c r="AT23" s="14">
        <v>76.20590883361767</v>
      </c>
      <c r="AU23" s="14">
        <v>75.886721793032535</v>
      </c>
      <c r="AV23" s="14">
        <v>75.508656471547837</v>
      </c>
      <c r="AW23" s="14">
        <v>76.264787114517233</v>
      </c>
      <c r="AX23" s="14">
        <v>76.131023252438595</v>
      </c>
      <c r="AY23" s="14">
        <v>75.75933135447508</v>
      </c>
      <c r="AZ23" s="14">
        <v>76.502715150402111</v>
      </c>
      <c r="BA23" s="14">
        <v>76.352916629871714</v>
      </c>
      <c r="BB23" s="14">
        <v>75.980449582960972</v>
      </c>
      <c r="BC23" s="14">
        <v>76.725383676782457</v>
      </c>
      <c r="BD23" s="6">
        <v>76.710579176425995</v>
      </c>
      <c r="BE23" s="6">
        <v>76.346538849216103</v>
      </c>
      <c r="BF23" s="6">
        <v>77.074619503635887</v>
      </c>
      <c r="BG23" s="14">
        <v>77.011064418721659</v>
      </c>
      <c r="BH23" s="14">
        <v>76.643009569907392</v>
      </c>
      <c r="BI23" s="14">
        <v>77.379119267535927</v>
      </c>
      <c r="BJ23" s="14">
        <v>77.185038832971401</v>
      </c>
      <c r="BK23" s="14">
        <v>76.820125889918799</v>
      </c>
      <c r="BL23" s="14">
        <v>77.549951776024002</v>
      </c>
    </row>
    <row r="24" spans="1:64" ht="12.75" customHeight="1">
      <c r="A24" s="14" t="s">
        <v>63</v>
      </c>
      <c r="B24" s="14">
        <v>68.226916493977754</v>
      </c>
      <c r="C24" s="14">
        <v>67.900000000000006</v>
      </c>
      <c r="D24" s="14">
        <v>68.5</v>
      </c>
      <c r="E24" s="14">
        <v>68.243810647139028</v>
      </c>
      <c r="F24" s="14">
        <v>68</v>
      </c>
      <c r="G24" s="14">
        <v>68.5</v>
      </c>
      <c r="H24" s="14">
        <v>67.891472666814565</v>
      </c>
      <c r="I24" s="14">
        <v>67.599999999999994</v>
      </c>
      <c r="J24" s="14">
        <v>68.2</v>
      </c>
      <c r="K24" s="14">
        <v>67.966591342744991</v>
      </c>
      <c r="L24" s="14">
        <v>67.7</v>
      </c>
      <c r="M24" s="14">
        <v>68.3</v>
      </c>
      <c r="N24" s="14">
        <v>68.213652416235121</v>
      </c>
      <c r="O24" s="14">
        <v>67.900000000000006</v>
      </c>
      <c r="P24" s="14">
        <v>68.5</v>
      </c>
      <c r="Q24" s="14">
        <v>68.452536946943155</v>
      </c>
      <c r="R24" s="14">
        <v>68.2</v>
      </c>
      <c r="S24" s="14">
        <v>68.7</v>
      </c>
      <c r="T24" s="14">
        <v>68.532506696147195</v>
      </c>
      <c r="U24" s="14">
        <v>68.2</v>
      </c>
      <c r="V24" s="14">
        <v>68.8</v>
      </c>
      <c r="W24" s="14">
        <v>68.439358324234178</v>
      </c>
      <c r="X24" s="14">
        <v>68.099999999999994</v>
      </c>
      <c r="Y24" s="14">
        <v>68.7</v>
      </c>
      <c r="Z24" s="14">
        <v>68.657731410865182</v>
      </c>
      <c r="AA24" s="14">
        <v>68.400000000000006</v>
      </c>
      <c r="AB24" s="14">
        <v>69</v>
      </c>
      <c r="AC24" s="14">
        <v>68.940131913263968</v>
      </c>
      <c r="AD24" s="14">
        <v>68.634713696879956</v>
      </c>
      <c r="AE24" s="14">
        <v>69.245550129647981</v>
      </c>
      <c r="AF24" s="14">
        <v>69.051575802736082</v>
      </c>
      <c r="AG24" s="14">
        <v>68.753844166163105</v>
      </c>
      <c r="AH24" s="14">
        <v>69.349307439309058</v>
      </c>
      <c r="AI24" s="14">
        <v>69.256244203883071</v>
      </c>
      <c r="AJ24" s="14">
        <v>68.957088564562483</v>
      </c>
      <c r="AK24" s="14">
        <v>69.555399843203659</v>
      </c>
      <c r="AL24" s="14">
        <v>69.886534477639103</v>
      </c>
      <c r="AM24" s="14">
        <v>69.589062866531208</v>
      </c>
      <c r="AN24" s="14">
        <v>70.184006088746997</v>
      </c>
      <c r="AO24" s="14">
        <v>70.386650627570546</v>
      </c>
      <c r="AP24" s="14">
        <v>70.088057448645344</v>
      </c>
      <c r="AQ24" s="14">
        <v>70.685243806495748</v>
      </c>
      <c r="AR24" s="14">
        <v>70.722350283107815</v>
      </c>
      <c r="AS24" s="14">
        <v>70.426222010005276</v>
      </c>
      <c r="AT24" s="14">
        <v>71.018478556210354</v>
      </c>
      <c r="AU24" s="14">
        <v>70.728907606288971</v>
      </c>
      <c r="AV24" s="14">
        <v>70.428889938313432</v>
      </c>
      <c r="AW24" s="14">
        <v>71.028925274264509</v>
      </c>
      <c r="AX24" s="14">
        <v>71.168710954782327</v>
      </c>
      <c r="AY24" s="14">
        <v>70.871140011560158</v>
      </c>
      <c r="AZ24" s="14">
        <v>71.466281898004496</v>
      </c>
      <c r="BA24" s="14">
        <v>71.757342392596712</v>
      </c>
      <c r="BB24" s="14">
        <v>71.46090290001051</v>
      </c>
      <c r="BC24" s="14">
        <v>72.053781885182914</v>
      </c>
      <c r="BD24" s="6">
        <v>72.193151280729154</v>
      </c>
      <c r="BE24" s="6">
        <v>71.89982780013392</v>
      </c>
      <c r="BF24" s="6">
        <v>72.486474761324388</v>
      </c>
      <c r="BG24" s="14">
        <v>72.614715002850289</v>
      </c>
      <c r="BH24" s="14">
        <v>72.325300592339374</v>
      </c>
      <c r="BI24" s="14">
        <v>72.904129413361204</v>
      </c>
      <c r="BJ24" s="14">
        <v>73.005413899576865</v>
      </c>
      <c r="BK24" s="14">
        <v>72.720388538743293</v>
      </c>
      <c r="BL24" s="14">
        <v>73.290439260410437</v>
      </c>
    </row>
    <row r="25" spans="1:64" ht="20.85" customHeight="1">
      <c r="A25" s="14" t="s">
        <v>64</v>
      </c>
      <c r="B25" s="14">
        <v>71.524311428344021</v>
      </c>
      <c r="C25" s="14">
        <v>71</v>
      </c>
      <c r="D25" s="14">
        <v>72</v>
      </c>
      <c r="E25" s="14">
        <v>72.033376253182624</v>
      </c>
      <c r="F25" s="14">
        <v>71.599999999999994</v>
      </c>
      <c r="G25" s="14">
        <v>72.5</v>
      </c>
      <c r="H25" s="14">
        <v>72.286902805239194</v>
      </c>
      <c r="I25" s="14">
        <v>71.8</v>
      </c>
      <c r="J25" s="14">
        <v>72.8</v>
      </c>
      <c r="K25" s="14">
        <v>72.50541044631025</v>
      </c>
      <c r="L25" s="14">
        <v>72</v>
      </c>
      <c r="M25" s="14">
        <v>73</v>
      </c>
      <c r="N25" s="14">
        <v>72.66062763773472</v>
      </c>
      <c r="O25" s="14">
        <v>72.2</v>
      </c>
      <c r="P25" s="14">
        <v>73.2</v>
      </c>
      <c r="Q25" s="14">
        <v>72.839588319635297</v>
      </c>
      <c r="R25" s="14">
        <v>72.3</v>
      </c>
      <c r="S25" s="14">
        <v>73.3</v>
      </c>
      <c r="T25" s="14">
        <v>72.986802215143641</v>
      </c>
      <c r="U25" s="14">
        <v>72.5</v>
      </c>
      <c r="V25" s="14">
        <v>73.5</v>
      </c>
      <c r="W25" s="14">
        <v>72.898353444177204</v>
      </c>
      <c r="X25" s="14">
        <v>72.400000000000006</v>
      </c>
      <c r="Y25" s="14">
        <v>73.400000000000006</v>
      </c>
      <c r="Z25" s="14">
        <v>73.203155780416836</v>
      </c>
      <c r="AA25" s="14">
        <v>72.7</v>
      </c>
      <c r="AB25" s="14">
        <v>73.7</v>
      </c>
      <c r="AC25" s="14">
        <v>73.798739203003919</v>
      </c>
      <c r="AD25" s="14">
        <v>73.303492856782341</v>
      </c>
      <c r="AE25" s="14">
        <v>74.293985549225496</v>
      </c>
      <c r="AF25" s="14">
        <v>74.404843775463277</v>
      </c>
      <c r="AG25" s="14">
        <v>73.924241041986519</v>
      </c>
      <c r="AH25" s="14">
        <v>74.885446508940035</v>
      </c>
      <c r="AI25" s="14">
        <v>74.538822116808859</v>
      </c>
      <c r="AJ25" s="14">
        <v>74.060625027241471</v>
      </c>
      <c r="AK25" s="14">
        <v>75.017019206376247</v>
      </c>
      <c r="AL25" s="14">
        <v>75.030221603662412</v>
      </c>
      <c r="AM25" s="14">
        <v>74.559030782661708</v>
      </c>
      <c r="AN25" s="14">
        <v>75.501412424663116</v>
      </c>
      <c r="AO25" s="14">
        <v>75.270728325100478</v>
      </c>
      <c r="AP25" s="14">
        <v>74.79181811143178</v>
      </c>
      <c r="AQ25" s="14">
        <v>75.749638538769176</v>
      </c>
      <c r="AR25" s="14">
        <v>75.975781848790845</v>
      </c>
      <c r="AS25" s="14">
        <v>75.507074398392064</v>
      </c>
      <c r="AT25" s="14">
        <v>76.444489299189627</v>
      </c>
      <c r="AU25" s="14">
        <v>76.059906183771446</v>
      </c>
      <c r="AV25" s="14">
        <v>75.580955083446781</v>
      </c>
      <c r="AW25" s="14">
        <v>76.53885728409611</v>
      </c>
      <c r="AX25" s="14">
        <v>76.527191634185755</v>
      </c>
      <c r="AY25" s="14">
        <v>76.042567132580146</v>
      </c>
      <c r="AZ25" s="14">
        <v>77.011816135791364</v>
      </c>
      <c r="BA25" s="14">
        <v>76.62085698073507</v>
      </c>
      <c r="BB25" s="14">
        <v>76.134507833750177</v>
      </c>
      <c r="BC25" s="14">
        <v>77.107206127719962</v>
      </c>
      <c r="BD25" s="6">
        <v>76.740344362456284</v>
      </c>
      <c r="BE25" s="6">
        <v>76.24886969312351</v>
      </c>
      <c r="BF25" s="6">
        <v>77.231819031789058</v>
      </c>
      <c r="BG25" s="14">
        <v>77.233391322291524</v>
      </c>
      <c r="BH25" s="14">
        <v>76.756258362449486</v>
      </c>
      <c r="BI25" s="14">
        <v>77.710524282133562</v>
      </c>
      <c r="BJ25" s="14">
        <v>77.654240242795467</v>
      </c>
      <c r="BK25" s="14">
        <v>77.185315906753729</v>
      </c>
      <c r="BL25" s="14">
        <v>78.123164578837205</v>
      </c>
    </row>
    <row r="26" spans="1:64" ht="12.75" customHeight="1">
      <c r="A26" s="14" t="s">
        <v>65</v>
      </c>
      <c r="B26" s="14">
        <v>69.616403158376912</v>
      </c>
      <c r="C26" s="14">
        <v>68.900000000000006</v>
      </c>
      <c r="D26" s="14">
        <v>70.3</v>
      </c>
      <c r="E26" s="14">
        <v>69.157662900846859</v>
      </c>
      <c r="F26" s="14">
        <v>68.400000000000006</v>
      </c>
      <c r="G26" s="14">
        <v>69.900000000000006</v>
      </c>
      <c r="H26" s="14">
        <v>69.043923710877834</v>
      </c>
      <c r="I26" s="14">
        <v>68.3</v>
      </c>
      <c r="J26" s="14">
        <v>69.8</v>
      </c>
      <c r="K26" s="14">
        <v>68.784418883574062</v>
      </c>
      <c r="L26" s="14">
        <v>68</v>
      </c>
      <c r="M26" s="14">
        <v>69.5</v>
      </c>
      <c r="N26" s="14">
        <v>69.19478203700362</v>
      </c>
      <c r="O26" s="14">
        <v>68.5</v>
      </c>
      <c r="P26" s="14">
        <v>69.900000000000006</v>
      </c>
      <c r="Q26" s="14">
        <v>69.26437947844947</v>
      </c>
      <c r="R26" s="14">
        <v>68.5</v>
      </c>
      <c r="S26" s="14">
        <v>70</v>
      </c>
      <c r="T26" s="14">
        <v>69.706929261031291</v>
      </c>
      <c r="U26" s="14">
        <v>68.900000000000006</v>
      </c>
      <c r="V26" s="14">
        <v>70.5</v>
      </c>
      <c r="W26" s="14">
        <v>69.983445857008746</v>
      </c>
      <c r="X26" s="14">
        <v>69.2</v>
      </c>
      <c r="Y26" s="14">
        <v>70.8</v>
      </c>
      <c r="Z26" s="14">
        <v>70.328045004261355</v>
      </c>
      <c r="AA26" s="14">
        <v>69.5</v>
      </c>
      <c r="AB26" s="14">
        <v>71.099999999999994</v>
      </c>
      <c r="AC26" s="14">
        <v>70.618213160548336</v>
      </c>
      <c r="AD26" s="14">
        <v>69.861195087966536</v>
      </c>
      <c r="AE26" s="14">
        <v>71.375231233130137</v>
      </c>
      <c r="AF26" s="14">
        <v>70.173260671587784</v>
      </c>
      <c r="AG26" s="14">
        <v>69.377353657560263</v>
      </c>
      <c r="AH26" s="14">
        <v>70.969167685615304</v>
      </c>
      <c r="AI26" s="14">
        <v>70.294909650886083</v>
      </c>
      <c r="AJ26" s="14">
        <v>69.474494154461127</v>
      </c>
      <c r="AK26" s="14">
        <v>71.11532514731104</v>
      </c>
      <c r="AL26" s="14">
        <v>71.089167913128463</v>
      </c>
      <c r="AM26" s="14">
        <v>70.26459267244411</v>
      </c>
      <c r="AN26" s="14">
        <v>71.913743153812817</v>
      </c>
      <c r="AO26" s="14">
        <v>72.23828803398483</v>
      </c>
      <c r="AP26" s="14">
        <v>71.426683495695926</v>
      </c>
      <c r="AQ26" s="14">
        <v>73.049892572273734</v>
      </c>
      <c r="AR26" s="14">
        <v>72.620812628893901</v>
      </c>
      <c r="AS26" s="14">
        <v>71.787839843768779</v>
      </c>
      <c r="AT26" s="14">
        <v>73.453785414019023</v>
      </c>
      <c r="AU26" s="14">
        <v>73.007675689883953</v>
      </c>
      <c r="AV26" s="14">
        <v>72.178066096906363</v>
      </c>
      <c r="AW26" s="14">
        <v>73.837285282861544</v>
      </c>
      <c r="AX26" s="14">
        <v>73.362993582420359</v>
      </c>
      <c r="AY26" s="14">
        <v>72.536437421535638</v>
      </c>
      <c r="AZ26" s="14">
        <v>74.189549743305079</v>
      </c>
      <c r="BA26" s="14">
        <v>73.287098473916828</v>
      </c>
      <c r="BB26" s="14">
        <v>72.482510122589076</v>
      </c>
      <c r="BC26" s="14">
        <v>74.091686825244579</v>
      </c>
      <c r="BD26" s="6">
        <v>73.275899309683837</v>
      </c>
      <c r="BE26" s="6">
        <v>72.464625414732325</v>
      </c>
      <c r="BF26" s="6">
        <v>74.087173204635349</v>
      </c>
      <c r="BG26" s="14">
        <v>73.73371124306189</v>
      </c>
      <c r="BH26" s="14">
        <v>72.937629863441899</v>
      </c>
      <c r="BI26" s="14">
        <v>74.529792622681882</v>
      </c>
      <c r="BJ26" s="14">
        <v>74.664784024114823</v>
      </c>
      <c r="BK26" s="14">
        <v>73.902689370243223</v>
      </c>
      <c r="BL26" s="14">
        <v>75.426878677986423</v>
      </c>
    </row>
    <row r="27" spans="1:64" ht="12.75" customHeight="1">
      <c r="A27" s="14" t="s">
        <v>66</v>
      </c>
      <c r="B27" s="14">
        <v>72.600227515387218</v>
      </c>
      <c r="C27" s="14">
        <v>71.900000000000006</v>
      </c>
      <c r="D27" s="14">
        <v>73.3</v>
      </c>
      <c r="E27" s="14">
        <v>73.064647856110469</v>
      </c>
      <c r="F27" s="14">
        <v>72.3</v>
      </c>
      <c r="G27" s="14">
        <v>73.8</v>
      </c>
      <c r="H27" s="14">
        <v>73.154682118062013</v>
      </c>
      <c r="I27" s="14">
        <v>72.400000000000006</v>
      </c>
      <c r="J27" s="14">
        <v>73.900000000000006</v>
      </c>
      <c r="K27" s="14">
        <v>73.41177027632628</v>
      </c>
      <c r="L27" s="14">
        <v>72.7</v>
      </c>
      <c r="M27" s="14">
        <v>74.2</v>
      </c>
      <c r="N27" s="14">
        <v>73.113939222514333</v>
      </c>
      <c r="O27" s="14">
        <v>72.3</v>
      </c>
      <c r="P27" s="14">
        <v>73.900000000000006</v>
      </c>
      <c r="Q27" s="14">
        <v>73.062490027043424</v>
      </c>
      <c r="R27" s="14">
        <v>72.3</v>
      </c>
      <c r="S27" s="14">
        <v>73.8</v>
      </c>
      <c r="T27" s="14">
        <v>73.520443126823366</v>
      </c>
      <c r="U27" s="14">
        <v>72.8</v>
      </c>
      <c r="V27" s="14">
        <v>74.3</v>
      </c>
      <c r="W27" s="14">
        <v>73.717252417848584</v>
      </c>
      <c r="X27" s="14">
        <v>73</v>
      </c>
      <c r="Y27" s="14">
        <v>74.400000000000006</v>
      </c>
      <c r="Z27" s="14">
        <v>74.236052715102701</v>
      </c>
      <c r="AA27" s="14">
        <v>73.5</v>
      </c>
      <c r="AB27" s="14">
        <v>75</v>
      </c>
      <c r="AC27" s="14">
        <v>74.127245663872188</v>
      </c>
      <c r="AD27" s="14">
        <v>73.356421413428592</v>
      </c>
      <c r="AE27" s="14">
        <v>74.898069914315784</v>
      </c>
      <c r="AF27" s="14">
        <v>74.681015653142794</v>
      </c>
      <c r="AG27" s="14">
        <v>73.912207651555562</v>
      </c>
      <c r="AH27" s="14">
        <v>75.449823654730025</v>
      </c>
      <c r="AI27" s="14">
        <v>74.966192571425751</v>
      </c>
      <c r="AJ27" s="14">
        <v>74.204023099478476</v>
      </c>
      <c r="AK27" s="14">
        <v>75.728362043373025</v>
      </c>
      <c r="AL27" s="14">
        <v>75.270993018977563</v>
      </c>
      <c r="AM27" s="14">
        <v>74.461980028840614</v>
      </c>
      <c r="AN27" s="14">
        <v>76.080006009114513</v>
      </c>
      <c r="AO27" s="14">
        <v>75.147358766970399</v>
      </c>
      <c r="AP27" s="14">
        <v>74.290099501512586</v>
      </c>
      <c r="AQ27" s="14">
        <v>76.004618032428212</v>
      </c>
      <c r="AR27" s="14">
        <v>76.041660920362702</v>
      </c>
      <c r="AS27" s="14">
        <v>75.220813357813711</v>
      </c>
      <c r="AT27" s="14">
        <v>76.862508482911693</v>
      </c>
      <c r="AU27" s="14">
        <v>76.44021792887068</v>
      </c>
      <c r="AV27" s="14">
        <v>75.675306072043597</v>
      </c>
      <c r="AW27" s="14">
        <v>77.205129785697764</v>
      </c>
      <c r="AX27" s="14">
        <v>76.68299990654819</v>
      </c>
      <c r="AY27" s="14">
        <v>75.95652335253304</v>
      </c>
      <c r="AZ27" s="14">
        <v>77.40947646056334</v>
      </c>
      <c r="BA27" s="14">
        <v>76.718893903570802</v>
      </c>
      <c r="BB27" s="14">
        <v>75.973097668971846</v>
      </c>
      <c r="BC27" s="14">
        <v>77.464690138169757</v>
      </c>
      <c r="BD27" s="6">
        <v>77.070745801704106</v>
      </c>
      <c r="BE27" s="6">
        <v>76.304850825398319</v>
      </c>
      <c r="BF27" s="6">
        <v>77.836640778009894</v>
      </c>
      <c r="BG27" s="14">
        <v>77.591826515017303</v>
      </c>
      <c r="BH27" s="14">
        <v>76.832225834983817</v>
      </c>
      <c r="BI27" s="14">
        <v>78.351427195050789</v>
      </c>
      <c r="BJ27" s="14">
        <v>77.254705979799212</v>
      </c>
      <c r="BK27" s="14">
        <v>76.485351645807938</v>
      </c>
      <c r="BL27" s="14">
        <v>78.024060313790486</v>
      </c>
    </row>
    <row r="28" spans="1:64" ht="12.75" customHeight="1">
      <c r="A28" s="14" t="s">
        <v>67</v>
      </c>
      <c r="B28" s="14">
        <v>72.866059291737528</v>
      </c>
      <c r="C28" s="14">
        <v>72.2</v>
      </c>
      <c r="D28" s="14">
        <v>73.599999999999994</v>
      </c>
      <c r="E28" s="14">
        <v>72.63939881437463</v>
      </c>
      <c r="F28" s="14">
        <v>71.900000000000006</v>
      </c>
      <c r="G28" s="14">
        <v>73.400000000000006</v>
      </c>
      <c r="H28" s="14">
        <v>72.654422475011884</v>
      </c>
      <c r="I28" s="14">
        <v>71.900000000000006</v>
      </c>
      <c r="J28" s="14">
        <v>73.400000000000006</v>
      </c>
      <c r="K28" s="14">
        <v>73.044133805901225</v>
      </c>
      <c r="L28" s="14">
        <v>72.3</v>
      </c>
      <c r="M28" s="14">
        <v>73.8</v>
      </c>
      <c r="N28" s="14">
        <v>73.915703521352498</v>
      </c>
      <c r="O28" s="14">
        <v>73.2</v>
      </c>
      <c r="P28" s="14">
        <v>74.599999999999994</v>
      </c>
      <c r="Q28" s="14">
        <v>74.43689343944726</v>
      </c>
      <c r="R28" s="14">
        <v>73.7</v>
      </c>
      <c r="S28" s="14">
        <v>75.099999999999994</v>
      </c>
      <c r="T28" s="14">
        <v>74.644983388270177</v>
      </c>
      <c r="U28" s="14">
        <v>73.900000000000006</v>
      </c>
      <c r="V28" s="14">
        <v>75.400000000000006</v>
      </c>
      <c r="W28" s="14">
        <v>74.471310976579417</v>
      </c>
      <c r="X28" s="14">
        <v>73.7</v>
      </c>
      <c r="Y28" s="14">
        <v>75.2</v>
      </c>
      <c r="Z28" s="14">
        <v>74.310148094088248</v>
      </c>
      <c r="AA28" s="14">
        <v>73.599999999999994</v>
      </c>
      <c r="AB28" s="14">
        <v>75.099999999999994</v>
      </c>
      <c r="AC28" s="14">
        <v>74.031049805777869</v>
      </c>
      <c r="AD28" s="14">
        <v>73.258105350605902</v>
      </c>
      <c r="AE28" s="14">
        <v>74.803994260949835</v>
      </c>
      <c r="AF28" s="14">
        <v>74.178627622394259</v>
      </c>
      <c r="AG28" s="14">
        <v>73.410224142306333</v>
      </c>
      <c r="AH28" s="14">
        <v>74.947031102482185</v>
      </c>
      <c r="AI28" s="14">
        <v>74.952905581029583</v>
      </c>
      <c r="AJ28" s="14">
        <v>74.194730864598029</v>
      </c>
      <c r="AK28" s="14">
        <v>75.711080297461137</v>
      </c>
      <c r="AL28" s="14">
        <v>75.607740762387166</v>
      </c>
      <c r="AM28" s="14">
        <v>74.858433009835082</v>
      </c>
      <c r="AN28" s="14">
        <v>76.357048514939251</v>
      </c>
      <c r="AO28" s="14">
        <v>75.931372467689883</v>
      </c>
      <c r="AP28" s="14">
        <v>75.172995941918771</v>
      </c>
      <c r="AQ28" s="14">
        <v>76.689748993460995</v>
      </c>
      <c r="AR28" s="14">
        <v>76.054345419432266</v>
      </c>
      <c r="AS28" s="14">
        <v>75.32691745048011</v>
      </c>
      <c r="AT28" s="14">
        <v>76.781773388384423</v>
      </c>
      <c r="AU28" s="14">
        <v>76.574675359700407</v>
      </c>
      <c r="AV28" s="14">
        <v>75.861312227046156</v>
      </c>
      <c r="AW28" s="14">
        <v>77.288038492354659</v>
      </c>
      <c r="AX28" s="14">
        <v>76.926007633292215</v>
      </c>
      <c r="AY28" s="14">
        <v>76.213800720512509</v>
      </c>
      <c r="AZ28" s="14">
        <v>77.638214546071922</v>
      </c>
      <c r="BA28" s="14">
        <v>77.143018504684321</v>
      </c>
      <c r="BB28" s="14">
        <v>76.421367663823744</v>
      </c>
      <c r="BC28" s="14">
        <v>77.864669345544897</v>
      </c>
      <c r="BD28" s="6">
        <v>77.153383364016875</v>
      </c>
      <c r="BE28" s="6">
        <v>76.433532505152911</v>
      </c>
      <c r="BF28" s="6">
        <v>77.873234222880839</v>
      </c>
      <c r="BG28" s="14">
        <v>77.357959954363778</v>
      </c>
      <c r="BH28" s="14">
        <v>76.644735986728165</v>
      </c>
      <c r="BI28" s="14">
        <v>78.071183921999392</v>
      </c>
      <c r="BJ28" s="14">
        <v>77.91530304196371</v>
      </c>
      <c r="BK28" s="14">
        <v>77.218262432194734</v>
      </c>
      <c r="BL28" s="14">
        <v>78.612343651732687</v>
      </c>
    </row>
    <row r="29" spans="1:64" ht="20.85" customHeight="1">
      <c r="A29" s="14" t="s">
        <v>68</v>
      </c>
      <c r="B29" s="14">
        <v>71.115952209743909</v>
      </c>
      <c r="C29" s="14">
        <v>70.5</v>
      </c>
      <c r="D29" s="14">
        <v>71.7</v>
      </c>
      <c r="E29" s="14">
        <v>71.562912096568212</v>
      </c>
      <c r="F29" s="14">
        <v>71</v>
      </c>
      <c r="G29" s="14">
        <v>72.099999999999994</v>
      </c>
      <c r="H29" s="14">
        <v>71.612288245903628</v>
      </c>
      <c r="I29" s="14">
        <v>71</v>
      </c>
      <c r="J29" s="14">
        <v>72.2</v>
      </c>
      <c r="K29" s="14">
        <v>71.866144147039037</v>
      </c>
      <c r="L29" s="14">
        <v>71.3</v>
      </c>
      <c r="M29" s="14">
        <v>72.5</v>
      </c>
      <c r="N29" s="14">
        <v>71.804740078778948</v>
      </c>
      <c r="O29" s="14">
        <v>71.2</v>
      </c>
      <c r="P29" s="14">
        <v>72.400000000000006</v>
      </c>
      <c r="Q29" s="14">
        <v>71.966962007456857</v>
      </c>
      <c r="R29" s="14">
        <v>71.400000000000006</v>
      </c>
      <c r="S29" s="14">
        <v>72.599999999999994</v>
      </c>
      <c r="T29" s="14">
        <v>72.488327582302318</v>
      </c>
      <c r="U29" s="14">
        <v>71.900000000000006</v>
      </c>
      <c r="V29" s="14">
        <v>73.099999999999994</v>
      </c>
      <c r="W29" s="14">
        <v>72.567430796809759</v>
      </c>
      <c r="X29" s="14">
        <v>71.900000000000006</v>
      </c>
      <c r="Y29" s="14">
        <v>73.2</v>
      </c>
      <c r="Z29" s="14">
        <v>72.483787985467728</v>
      </c>
      <c r="AA29" s="14">
        <v>71.8</v>
      </c>
      <c r="AB29" s="14">
        <v>73.099999999999994</v>
      </c>
      <c r="AC29" s="14">
        <v>72.271241957181942</v>
      </c>
      <c r="AD29" s="14">
        <v>71.616209778763732</v>
      </c>
      <c r="AE29" s="14">
        <v>72.926274135600153</v>
      </c>
      <c r="AF29" s="14">
        <v>72.665569813245781</v>
      </c>
      <c r="AG29" s="14">
        <v>72.022967909997831</v>
      </c>
      <c r="AH29" s="14">
        <v>73.308171716493732</v>
      </c>
      <c r="AI29" s="14">
        <v>73.249088699489761</v>
      </c>
      <c r="AJ29" s="14">
        <v>72.634660207672482</v>
      </c>
      <c r="AK29" s="14">
        <v>73.863517191307039</v>
      </c>
      <c r="AL29" s="14">
        <v>73.828407115235123</v>
      </c>
      <c r="AM29" s="14">
        <v>73.227596640600567</v>
      </c>
      <c r="AN29" s="14">
        <v>74.42921758986968</v>
      </c>
      <c r="AO29" s="14">
        <v>73.99978771132804</v>
      </c>
      <c r="AP29" s="14">
        <v>73.38185724501993</v>
      </c>
      <c r="AQ29" s="14">
        <v>74.617718177636149</v>
      </c>
      <c r="AR29" s="14">
        <v>73.823696052982157</v>
      </c>
      <c r="AS29" s="14">
        <v>73.188264257263711</v>
      </c>
      <c r="AT29" s="14">
        <v>74.459127848700604</v>
      </c>
      <c r="AU29" s="14">
        <v>73.957948803499875</v>
      </c>
      <c r="AV29" s="14">
        <v>73.314433894459142</v>
      </c>
      <c r="AW29" s="14">
        <v>74.601463712540607</v>
      </c>
      <c r="AX29" s="14">
        <v>74.151339125411837</v>
      </c>
      <c r="AY29" s="14">
        <v>73.515196785528715</v>
      </c>
      <c r="AZ29" s="14">
        <v>74.78748146529496</v>
      </c>
      <c r="BA29" s="14">
        <v>75.235996715211101</v>
      </c>
      <c r="BB29" s="14">
        <v>74.610027775458477</v>
      </c>
      <c r="BC29" s="14">
        <v>75.861965654963726</v>
      </c>
      <c r="BD29" s="6">
        <v>75.276749454113016</v>
      </c>
      <c r="BE29" s="6">
        <v>74.627659219138508</v>
      </c>
      <c r="BF29" s="6">
        <v>75.925839689087525</v>
      </c>
      <c r="BG29" s="14">
        <v>76.028926277816225</v>
      </c>
      <c r="BH29" s="14">
        <v>75.383758389987079</v>
      </c>
      <c r="BI29" s="14">
        <v>76.674094165645371</v>
      </c>
      <c r="BJ29" s="14">
        <v>75.940078961568304</v>
      </c>
      <c r="BK29" s="14">
        <v>75.305029796911782</v>
      </c>
      <c r="BL29" s="14">
        <v>76.575128126224826</v>
      </c>
    </row>
    <row r="30" spans="1:64" ht="12.75" customHeight="1">
      <c r="A30" s="14" t="s">
        <v>69</v>
      </c>
      <c r="B30" s="14">
        <v>70.248790767320997</v>
      </c>
      <c r="C30" s="14">
        <v>69.900000000000006</v>
      </c>
      <c r="D30" s="14">
        <v>70.599999999999994</v>
      </c>
      <c r="E30" s="14">
        <v>70.619026902336202</v>
      </c>
      <c r="F30" s="14">
        <v>70.3</v>
      </c>
      <c r="G30" s="14">
        <v>71</v>
      </c>
      <c r="H30" s="14">
        <v>70.845662900558324</v>
      </c>
      <c r="I30" s="14">
        <v>70.5</v>
      </c>
      <c r="J30" s="14">
        <v>71.2</v>
      </c>
      <c r="K30" s="14">
        <v>71.153162937774653</v>
      </c>
      <c r="L30" s="14">
        <v>70.8</v>
      </c>
      <c r="M30" s="14">
        <v>71.5</v>
      </c>
      <c r="N30" s="14">
        <v>71.096925988002852</v>
      </c>
      <c r="O30" s="14">
        <v>70.7</v>
      </c>
      <c r="P30" s="14">
        <v>71.5</v>
      </c>
      <c r="Q30" s="14">
        <v>71.245020103173317</v>
      </c>
      <c r="R30" s="14">
        <v>70.900000000000006</v>
      </c>
      <c r="S30" s="14">
        <v>71.599999999999994</v>
      </c>
      <c r="T30" s="14">
        <v>71.428910721528695</v>
      </c>
      <c r="U30" s="14">
        <v>71.099999999999994</v>
      </c>
      <c r="V30" s="14">
        <v>71.8</v>
      </c>
      <c r="W30" s="14">
        <v>71.788402861880883</v>
      </c>
      <c r="X30" s="14">
        <v>71.400000000000006</v>
      </c>
      <c r="Y30" s="14">
        <v>72.2</v>
      </c>
      <c r="Z30" s="14">
        <v>71.829217331531027</v>
      </c>
      <c r="AA30" s="14">
        <v>71.400000000000006</v>
      </c>
      <c r="AB30" s="14">
        <v>72.2</v>
      </c>
      <c r="AC30" s="14">
        <v>71.9642987371424</v>
      </c>
      <c r="AD30" s="14">
        <v>71.565512748155584</v>
      </c>
      <c r="AE30" s="14">
        <v>72.363084726129216</v>
      </c>
      <c r="AF30" s="14">
        <v>71.943122471122905</v>
      </c>
      <c r="AG30" s="14">
        <v>71.541165599337575</v>
      </c>
      <c r="AH30" s="14">
        <v>72.345079342908235</v>
      </c>
      <c r="AI30" s="14">
        <v>72.410238971536941</v>
      </c>
      <c r="AJ30" s="14">
        <v>72.014022353788889</v>
      </c>
      <c r="AK30" s="14">
        <v>72.806455589284994</v>
      </c>
      <c r="AL30" s="14">
        <v>72.775254674455937</v>
      </c>
      <c r="AM30" s="14">
        <v>72.383856811754725</v>
      </c>
      <c r="AN30" s="14">
        <v>73.166652537157148</v>
      </c>
      <c r="AO30" s="14">
        <v>73.066474514853468</v>
      </c>
      <c r="AP30" s="14">
        <v>72.673653245653895</v>
      </c>
      <c r="AQ30" s="14">
        <v>73.45929578405304</v>
      </c>
      <c r="AR30" s="14">
        <v>72.835339912301365</v>
      </c>
      <c r="AS30" s="14">
        <v>72.441618062253198</v>
      </c>
      <c r="AT30" s="14">
        <v>73.229061762349531</v>
      </c>
      <c r="AU30" s="14">
        <v>73.245266132848755</v>
      </c>
      <c r="AV30" s="14">
        <v>72.856793643316564</v>
      </c>
      <c r="AW30" s="14">
        <v>73.633738622380946</v>
      </c>
      <c r="AX30" s="14">
        <v>73.929593328188886</v>
      </c>
      <c r="AY30" s="14">
        <v>73.549593508991165</v>
      </c>
      <c r="AZ30" s="14">
        <v>74.309593147386607</v>
      </c>
      <c r="BA30" s="14">
        <v>74.49464158408712</v>
      </c>
      <c r="BB30" s="14">
        <v>74.11737469647602</v>
      </c>
      <c r="BC30" s="14">
        <v>74.87190847169822</v>
      </c>
      <c r="BD30" s="6">
        <v>74.750437200761738</v>
      </c>
      <c r="BE30" s="6">
        <v>74.368940984353387</v>
      </c>
      <c r="BF30" s="6">
        <v>75.131933417170089</v>
      </c>
      <c r="BG30" s="14">
        <v>74.926502654210054</v>
      </c>
      <c r="BH30" s="14">
        <v>74.543319796457851</v>
      </c>
      <c r="BI30" s="14">
        <v>75.309685511962257</v>
      </c>
      <c r="BJ30" s="14">
        <v>75.088398005484052</v>
      </c>
      <c r="BK30" s="14">
        <v>74.706732768803278</v>
      </c>
      <c r="BL30" s="14">
        <v>75.470063242164827</v>
      </c>
    </row>
    <row r="31" spans="1:64" s="5" customFormat="1" ht="12.75" customHeight="1">
      <c r="A31" s="8" t="s">
        <v>70</v>
      </c>
      <c r="B31" s="14">
        <v>73.086839725157986</v>
      </c>
      <c r="C31" s="14">
        <v>71.400000000000006</v>
      </c>
      <c r="D31" s="14">
        <v>74.8</v>
      </c>
      <c r="E31" s="14">
        <v>72.994146644321944</v>
      </c>
      <c r="F31" s="14">
        <v>71.400000000000006</v>
      </c>
      <c r="G31" s="14">
        <v>74.599999999999994</v>
      </c>
      <c r="H31" s="14">
        <v>73.29584816681205</v>
      </c>
      <c r="I31" s="14">
        <v>71.8</v>
      </c>
      <c r="J31" s="14">
        <v>74.8</v>
      </c>
      <c r="K31" s="14">
        <v>73.309583664395831</v>
      </c>
      <c r="L31" s="14">
        <v>71.900000000000006</v>
      </c>
      <c r="M31" s="14">
        <v>74.7</v>
      </c>
      <c r="N31" s="14">
        <v>73.43524258685477</v>
      </c>
      <c r="O31" s="14">
        <v>72</v>
      </c>
      <c r="P31" s="14">
        <v>74.900000000000006</v>
      </c>
      <c r="Q31" s="14">
        <v>73.37564285368282</v>
      </c>
      <c r="R31" s="14">
        <v>71.900000000000006</v>
      </c>
      <c r="S31" s="14">
        <v>74.8</v>
      </c>
      <c r="T31" s="14">
        <v>73.447339182124338</v>
      </c>
      <c r="U31" s="14">
        <v>72</v>
      </c>
      <c r="V31" s="14">
        <v>74.900000000000006</v>
      </c>
      <c r="W31" s="14">
        <v>74.045419227203283</v>
      </c>
      <c r="X31" s="14">
        <v>72.599999999999994</v>
      </c>
      <c r="Y31" s="14">
        <v>75.5</v>
      </c>
      <c r="Z31" s="14">
        <v>74.409764843561049</v>
      </c>
      <c r="AA31" s="14">
        <v>72.900000000000006</v>
      </c>
      <c r="AB31" s="14">
        <v>75.900000000000006</v>
      </c>
      <c r="AC31" s="14">
        <v>75.390325055919931</v>
      </c>
      <c r="AD31" s="14">
        <v>73.898849597601725</v>
      </c>
      <c r="AE31" s="14">
        <v>76.881800514238137</v>
      </c>
      <c r="AF31" s="14">
        <v>75.929772927614692</v>
      </c>
      <c r="AG31" s="14">
        <v>74.434198264292959</v>
      </c>
      <c r="AH31" s="14">
        <v>77.425347590936425</v>
      </c>
      <c r="AI31" s="14">
        <v>76.568166884117019</v>
      </c>
      <c r="AJ31" s="14">
        <v>75.098798377236278</v>
      </c>
      <c r="AK31" s="14">
        <v>78.03753539099776</v>
      </c>
      <c r="AL31" s="14">
        <v>76.413600358703903</v>
      </c>
      <c r="AM31" s="14">
        <v>74.986927707683449</v>
      </c>
      <c r="AN31" s="14">
        <v>77.840273009724356</v>
      </c>
      <c r="AO31" s="14">
        <v>76.287073753405238</v>
      </c>
      <c r="AP31" s="14">
        <v>74.856093154246608</v>
      </c>
      <c r="AQ31" s="14">
        <v>77.718054352563868</v>
      </c>
      <c r="AR31" s="14">
        <v>75.26072289008134</v>
      </c>
      <c r="AS31" s="14">
        <v>73.730848867689801</v>
      </c>
      <c r="AT31" s="14">
        <v>76.790596912472878</v>
      </c>
      <c r="AU31" s="14">
        <v>74.953023940117532</v>
      </c>
      <c r="AV31" s="14">
        <v>73.330401766939005</v>
      </c>
      <c r="AW31" s="14">
        <v>76.57564611329606</v>
      </c>
      <c r="AX31" s="14">
        <v>76.167410940460755</v>
      </c>
      <c r="AY31" s="14">
        <v>74.558979705177507</v>
      </c>
      <c r="AZ31" s="14">
        <v>77.775842175744003</v>
      </c>
      <c r="BA31" s="14">
        <v>78.040802194195848</v>
      </c>
      <c r="BB31" s="14">
        <v>76.405205325684946</v>
      </c>
      <c r="BC31" s="14">
        <v>79.67639906270675</v>
      </c>
      <c r="BD31" s="24">
        <v>79.650713056081898</v>
      </c>
      <c r="BE31" s="24">
        <v>78.091366148839072</v>
      </c>
      <c r="BF31" s="24">
        <v>81.210059963324724</v>
      </c>
      <c r="BG31" s="14">
        <v>79.70521905688301</v>
      </c>
      <c r="BH31" s="14">
        <v>78.1134496797427</v>
      </c>
      <c r="BI31" s="14">
        <v>81.296988434023319</v>
      </c>
      <c r="BJ31" s="14">
        <v>78.762685603605945</v>
      </c>
      <c r="BK31" s="14">
        <v>77.187131729429012</v>
      </c>
      <c r="BL31" s="14">
        <v>80.338239477782878</v>
      </c>
    </row>
    <row r="32" spans="1:64" s="5" customFormat="1" ht="12.75" customHeight="1">
      <c r="A32" s="8" t="s">
        <v>71</v>
      </c>
      <c r="B32" s="14">
        <v>72.748388872048906</v>
      </c>
      <c r="C32" s="14">
        <v>72.2</v>
      </c>
      <c r="D32" s="14">
        <v>73.3</v>
      </c>
      <c r="E32" s="14">
        <v>73.215651335225473</v>
      </c>
      <c r="F32" s="14">
        <v>72.599999999999994</v>
      </c>
      <c r="G32" s="14">
        <v>73.8</v>
      </c>
      <c r="H32" s="14">
        <v>73.165783888564675</v>
      </c>
      <c r="I32" s="14">
        <v>72.599999999999994</v>
      </c>
      <c r="J32" s="14">
        <v>73.8</v>
      </c>
      <c r="K32" s="14">
        <v>73.615963420927883</v>
      </c>
      <c r="L32" s="14">
        <v>73</v>
      </c>
      <c r="M32" s="14">
        <v>74.2</v>
      </c>
      <c r="N32" s="14">
        <v>73.867868758059871</v>
      </c>
      <c r="O32" s="14">
        <v>73.3</v>
      </c>
      <c r="P32" s="14">
        <v>74.5</v>
      </c>
      <c r="Q32" s="14">
        <v>74.472330317767216</v>
      </c>
      <c r="R32" s="14">
        <v>73.900000000000006</v>
      </c>
      <c r="S32" s="14">
        <v>75.099999999999994</v>
      </c>
      <c r="T32" s="14">
        <v>74.804265177744185</v>
      </c>
      <c r="U32" s="14">
        <v>74.2</v>
      </c>
      <c r="V32" s="14">
        <v>75.400000000000006</v>
      </c>
      <c r="W32" s="14">
        <v>75.275244004254887</v>
      </c>
      <c r="X32" s="14">
        <v>74.7</v>
      </c>
      <c r="Y32" s="14">
        <v>75.900000000000006</v>
      </c>
      <c r="Z32" s="14">
        <v>75.449617788180632</v>
      </c>
      <c r="AA32" s="14">
        <v>74.900000000000006</v>
      </c>
      <c r="AB32" s="14">
        <v>76</v>
      </c>
      <c r="AC32" s="14">
        <v>75.929541969315991</v>
      </c>
      <c r="AD32" s="14">
        <v>75.322775125707594</v>
      </c>
      <c r="AE32" s="14">
        <v>76.536308812924389</v>
      </c>
      <c r="AF32" s="14">
        <v>75.996382331796497</v>
      </c>
      <c r="AG32" s="14">
        <v>75.373562398133615</v>
      </c>
      <c r="AH32" s="14">
        <v>76.619202265459379</v>
      </c>
      <c r="AI32" s="14">
        <v>76.181389783249614</v>
      </c>
      <c r="AJ32" s="14">
        <v>75.572008443448539</v>
      </c>
      <c r="AK32" s="14">
        <v>76.790771123050689</v>
      </c>
      <c r="AL32" s="14">
        <v>76.341390444746821</v>
      </c>
      <c r="AM32" s="14">
        <v>75.727664315443945</v>
      </c>
      <c r="AN32" s="14">
        <v>76.955116574049697</v>
      </c>
      <c r="AO32" s="14">
        <v>76.400441824247096</v>
      </c>
      <c r="AP32" s="14">
        <v>75.796800834886682</v>
      </c>
      <c r="AQ32" s="14">
        <v>77.004082813607511</v>
      </c>
      <c r="AR32" s="14">
        <v>76.755122741086794</v>
      </c>
      <c r="AS32" s="14">
        <v>76.153387356213088</v>
      </c>
      <c r="AT32" s="14">
        <v>77.3568581259605</v>
      </c>
      <c r="AU32" s="14">
        <v>77.411991365825912</v>
      </c>
      <c r="AV32" s="14">
        <v>76.842234132469827</v>
      </c>
      <c r="AW32" s="14">
        <v>77.981748599181998</v>
      </c>
      <c r="AX32" s="14">
        <v>78.071369334414371</v>
      </c>
      <c r="AY32" s="14">
        <v>77.499807759693539</v>
      </c>
      <c r="AZ32" s="14">
        <v>78.642930909135202</v>
      </c>
      <c r="BA32" s="14">
        <v>78.961789679893371</v>
      </c>
      <c r="BB32" s="14">
        <v>78.406747799047892</v>
      </c>
      <c r="BC32" s="14">
        <v>79.516831560738851</v>
      </c>
      <c r="BD32" s="24">
        <v>79.293848521849966</v>
      </c>
      <c r="BE32" s="24">
        <v>78.742453891286289</v>
      </c>
      <c r="BF32" s="24">
        <v>79.845243152413644</v>
      </c>
      <c r="BG32" s="14">
        <v>79.495336983385641</v>
      </c>
      <c r="BH32" s="14">
        <v>78.971555825847929</v>
      </c>
      <c r="BI32" s="14">
        <v>80.019118140923354</v>
      </c>
      <c r="BJ32" s="14">
        <v>79.273277645087234</v>
      </c>
      <c r="BK32" s="14">
        <v>78.748378596396094</v>
      </c>
      <c r="BL32" s="14">
        <v>79.798176693778373</v>
      </c>
    </row>
    <row r="33" spans="1:64" s="5" customFormat="1" ht="20.85" customHeight="1">
      <c r="A33" s="8" t="s">
        <v>72</v>
      </c>
      <c r="B33" s="14">
        <v>70.534441045468427</v>
      </c>
      <c r="C33" s="14">
        <v>70</v>
      </c>
      <c r="D33" s="14">
        <v>71</v>
      </c>
      <c r="E33" s="14">
        <v>70.698150954741493</v>
      </c>
      <c r="F33" s="14">
        <v>70.2</v>
      </c>
      <c r="G33" s="14">
        <v>71.2</v>
      </c>
      <c r="H33" s="14">
        <v>71.400726372458777</v>
      </c>
      <c r="I33" s="14">
        <v>70.900000000000006</v>
      </c>
      <c r="J33" s="14">
        <v>71.900000000000006</v>
      </c>
      <c r="K33" s="14">
        <v>71.520016842015565</v>
      </c>
      <c r="L33" s="14">
        <v>71</v>
      </c>
      <c r="M33" s="14">
        <v>72</v>
      </c>
      <c r="N33" s="14">
        <v>71.589900687539796</v>
      </c>
      <c r="O33" s="14">
        <v>71.099999999999994</v>
      </c>
      <c r="P33" s="14">
        <v>72.099999999999994</v>
      </c>
      <c r="Q33" s="14">
        <v>71.317397923974383</v>
      </c>
      <c r="R33" s="14">
        <v>70.8</v>
      </c>
      <c r="S33" s="14">
        <v>71.8</v>
      </c>
      <c r="T33" s="14">
        <v>70.981468391558181</v>
      </c>
      <c r="U33" s="14">
        <v>70.400000000000006</v>
      </c>
      <c r="V33" s="14">
        <v>71.5</v>
      </c>
      <c r="W33" s="14">
        <v>71.077535712281076</v>
      </c>
      <c r="X33" s="14">
        <v>70.5</v>
      </c>
      <c r="Y33" s="14">
        <v>71.599999999999994</v>
      </c>
      <c r="Z33" s="14">
        <v>71.686576995469366</v>
      </c>
      <c r="AA33" s="14">
        <v>71.099999999999994</v>
      </c>
      <c r="AB33" s="14">
        <v>72.2</v>
      </c>
      <c r="AC33" s="14">
        <v>71.925852425633764</v>
      </c>
      <c r="AD33" s="14">
        <v>71.376066017627309</v>
      </c>
      <c r="AE33" s="14">
        <v>72.475638833640218</v>
      </c>
      <c r="AF33" s="14">
        <v>71.903974972810531</v>
      </c>
      <c r="AG33" s="14">
        <v>71.343891300377734</v>
      </c>
      <c r="AH33" s="14">
        <v>72.464058645243327</v>
      </c>
      <c r="AI33" s="14">
        <v>71.848218254350371</v>
      </c>
      <c r="AJ33" s="14">
        <v>71.276127969569657</v>
      </c>
      <c r="AK33" s="14">
        <v>72.420308539131085</v>
      </c>
      <c r="AL33" s="14">
        <v>72.641269835499543</v>
      </c>
      <c r="AM33" s="14">
        <v>72.10525887444058</v>
      </c>
      <c r="AN33" s="14">
        <v>73.177280796558506</v>
      </c>
      <c r="AO33" s="14">
        <v>73.434367840207386</v>
      </c>
      <c r="AP33" s="14">
        <v>72.921366051057419</v>
      </c>
      <c r="AQ33" s="14">
        <v>73.947369629357354</v>
      </c>
      <c r="AR33" s="14">
        <v>73.747754432783893</v>
      </c>
      <c r="AS33" s="14">
        <v>73.229226601090957</v>
      </c>
      <c r="AT33" s="14">
        <v>74.266282264476828</v>
      </c>
      <c r="AU33" s="14">
        <v>73.74885825864132</v>
      </c>
      <c r="AV33" s="14">
        <v>73.198199668236384</v>
      </c>
      <c r="AW33" s="14">
        <v>74.299516849046256</v>
      </c>
      <c r="AX33" s="14">
        <v>73.834273398206719</v>
      </c>
      <c r="AY33" s="14">
        <v>73.265153067210889</v>
      </c>
      <c r="AZ33" s="14">
        <v>74.403393729202548</v>
      </c>
      <c r="BA33" s="14">
        <v>74.002824607074359</v>
      </c>
      <c r="BB33" s="14">
        <v>73.435730480797417</v>
      </c>
      <c r="BC33" s="14">
        <v>74.569918733351301</v>
      </c>
      <c r="BD33" s="24">
        <v>74.766173315927873</v>
      </c>
      <c r="BE33" s="24">
        <v>74.223594062270806</v>
      </c>
      <c r="BF33" s="24">
        <v>75.308752569584939</v>
      </c>
      <c r="BG33" s="14">
        <v>75.2561099405806</v>
      </c>
      <c r="BH33" s="14">
        <v>74.719784975942659</v>
      </c>
      <c r="BI33" s="14">
        <v>75.792434905218542</v>
      </c>
      <c r="BJ33" s="14">
        <v>75.723143871380984</v>
      </c>
      <c r="BK33" s="14">
        <v>75.191502005371916</v>
      </c>
      <c r="BL33" s="14">
        <v>76.254785737390051</v>
      </c>
    </row>
    <row r="34" spans="1:64" s="5" customFormat="1" ht="12.75" customHeight="1">
      <c r="A34" s="8" t="s">
        <v>73</v>
      </c>
      <c r="B34" s="14">
        <v>73.467772758574014</v>
      </c>
      <c r="C34" s="14">
        <v>72.8</v>
      </c>
      <c r="D34" s="14">
        <v>74.099999999999994</v>
      </c>
      <c r="E34" s="14">
        <v>74.125439705654045</v>
      </c>
      <c r="F34" s="14">
        <v>73.5</v>
      </c>
      <c r="G34" s="14">
        <v>74.8</v>
      </c>
      <c r="H34" s="14">
        <v>74.482081147484195</v>
      </c>
      <c r="I34" s="14">
        <v>73.900000000000006</v>
      </c>
      <c r="J34" s="14">
        <v>75.099999999999994</v>
      </c>
      <c r="K34" s="14">
        <v>74.806635584124209</v>
      </c>
      <c r="L34" s="14">
        <v>74.2</v>
      </c>
      <c r="M34" s="14">
        <v>75.400000000000006</v>
      </c>
      <c r="N34" s="14">
        <v>74.726968452104472</v>
      </c>
      <c r="O34" s="14">
        <v>74.099999999999994</v>
      </c>
      <c r="P34" s="14">
        <v>75.400000000000006</v>
      </c>
      <c r="Q34" s="14">
        <v>74.892458580402533</v>
      </c>
      <c r="R34" s="14">
        <v>74.2</v>
      </c>
      <c r="S34" s="14">
        <v>75.599999999999994</v>
      </c>
      <c r="T34" s="14">
        <v>74.94232901796704</v>
      </c>
      <c r="U34" s="14">
        <v>74.2</v>
      </c>
      <c r="V34" s="14">
        <v>75.599999999999994</v>
      </c>
      <c r="W34" s="14">
        <v>75.124421810537569</v>
      </c>
      <c r="X34" s="14">
        <v>74.400000000000006</v>
      </c>
      <c r="Y34" s="14">
        <v>75.8</v>
      </c>
      <c r="Z34" s="14">
        <v>75.719811936599569</v>
      </c>
      <c r="AA34" s="14">
        <v>75</v>
      </c>
      <c r="AB34" s="14">
        <v>76.400000000000006</v>
      </c>
      <c r="AC34" s="14">
        <v>75.401720459043389</v>
      </c>
      <c r="AD34" s="14">
        <v>74.706894178360699</v>
      </c>
      <c r="AE34" s="14">
        <v>76.09654673972608</v>
      </c>
      <c r="AF34" s="14">
        <v>75.44601642156141</v>
      </c>
      <c r="AG34" s="14">
        <v>74.758115777253636</v>
      </c>
      <c r="AH34" s="14">
        <v>76.133917065869184</v>
      </c>
      <c r="AI34" s="14">
        <v>75.292874607923252</v>
      </c>
      <c r="AJ34" s="14">
        <v>74.568367687577165</v>
      </c>
      <c r="AK34" s="14">
        <v>76.01738152826934</v>
      </c>
      <c r="AL34" s="14">
        <v>75.890946524306543</v>
      </c>
      <c r="AM34" s="14">
        <v>75.17315051451726</v>
      </c>
      <c r="AN34" s="14">
        <v>76.608742534095825</v>
      </c>
      <c r="AO34" s="14">
        <v>76.591553022020662</v>
      </c>
      <c r="AP34" s="14">
        <v>75.893990221988403</v>
      </c>
      <c r="AQ34" s="14">
        <v>77.289115822052921</v>
      </c>
      <c r="AR34" s="14">
        <v>76.742078642652871</v>
      </c>
      <c r="AS34" s="14">
        <v>76.060367744080281</v>
      </c>
      <c r="AT34" s="14">
        <v>77.42378954122546</v>
      </c>
      <c r="AU34" s="14">
        <v>77.321634937468374</v>
      </c>
      <c r="AV34" s="14">
        <v>76.659680411209251</v>
      </c>
      <c r="AW34" s="14">
        <v>77.983589463727498</v>
      </c>
      <c r="AX34" s="14">
        <v>77.380041690929389</v>
      </c>
      <c r="AY34" s="14">
        <v>76.702143608270262</v>
      </c>
      <c r="AZ34" s="14">
        <v>78.057939773588515</v>
      </c>
      <c r="BA34" s="14">
        <v>77.775842214539821</v>
      </c>
      <c r="BB34" s="14">
        <v>77.099682321811542</v>
      </c>
      <c r="BC34" s="14">
        <v>78.4520021072681</v>
      </c>
      <c r="BD34" s="24">
        <v>78.115189030173539</v>
      </c>
      <c r="BE34" s="24">
        <v>77.442580960972435</v>
      </c>
      <c r="BF34" s="24">
        <v>78.787797099374643</v>
      </c>
      <c r="BG34" s="14">
        <v>78.72401046602333</v>
      </c>
      <c r="BH34" s="14">
        <v>78.068882966312529</v>
      </c>
      <c r="BI34" s="14">
        <v>79.379137965734131</v>
      </c>
      <c r="BJ34" s="14">
        <v>79.294419990379907</v>
      </c>
      <c r="BK34" s="14">
        <v>78.667037352348359</v>
      </c>
      <c r="BL34" s="14">
        <v>79.921802628411456</v>
      </c>
    </row>
    <row r="35" spans="1:64" s="5" customFormat="1" ht="12.75" customHeight="1">
      <c r="A35" s="8" t="s">
        <v>74</v>
      </c>
      <c r="B35" s="14">
        <v>72.080901442194047</v>
      </c>
      <c r="C35" s="14">
        <v>70.7</v>
      </c>
      <c r="D35" s="14">
        <v>73.5</v>
      </c>
      <c r="E35" s="14">
        <v>71.32177885189121</v>
      </c>
      <c r="F35" s="14">
        <v>70</v>
      </c>
      <c r="G35" s="14">
        <v>72.7</v>
      </c>
      <c r="H35" s="14">
        <v>71.110413913583983</v>
      </c>
      <c r="I35" s="14">
        <v>69.7</v>
      </c>
      <c r="J35" s="14">
        <v>72.5</v>
      </c>
      <c r="K35" s="14">
        <v>71.644674177490344</v>
      </c>
      <c r="L35" s="14">
        <v>70.2</v>
      </c>
      <c r="M35" s="14">
        <v>73.099999999999994</v>
      </c>
      <c r="N35" s="14">
        <v>72.099313615267221</v>
      </c>
      <c r="O35" s="14">
        <v>70.7</v>
      </c>
      <c r="P35" s="14">
        <v>73.5</v>
      </c>
      <c r="Q35" s="14">
        <v>72.099560468009145</v>
      </c>
      <c r="R35" s="14">
        <v>70.7</v>
      </c>
      <c r="S35" s="14">
        <v>73.5</v>
      </c>
      <c r="T35" s="14">
        <v>72.900463963379835</v>
      </c>
      <c r="U35" s="14">
        <v>71.599999999999994</v>
      </c>
      <c r="V35" s="14">
        <v>74.2</v>
      </c>
      <c r="W35" s="14">
        <v>74.214994191028907</v>
      </c>
      <c r="X35" s="14">
        <v>72.900000000000006</v>
      </c>
      <c r="Y35" s="14">
        <v>75.599999999999994</v>
      </c>
      <c r="Z35" s="14">
        <v>74.943835720798944</v>
      </c>
      <c r="AA35" s="14">
        <v>73.599999999999994</v>
      </c>
      <c r="AB35" s="14">
        <v>76.3</v>
      </c>
      <c r="AC35" s="14">
        <v>74.996653403116071</v>
      </c>
      <c r="AD35" s="14">
        <v>73.497479789164487</v>
      </c>
      <c r="AE35" s="14">
        <v>76.495827017067654</v>
      </c>
      <c r="AF35" s="14">
        <v>73.539982553609818</v>
      </c>
      <c r="AG35" s="14">
        <v>71.871857758987957</v>
      </c>
      <c r="AH35" s="14">
        <v>75.208107348231678</v>
      </c>
      <c r="AI35" s="14">
        <v>74.107973582146002</v>
      </c>
      <c r="AJ35" s="14">
        <v>72.419855934936052</v>
      </c>
      <c r="AK35" s="14">
        <v>75.796091229355952</v>
      </c>
      <c r="AL35" s="14">
        <v>75.243834483148248</v>
      </c>
      <c r="AM35" s="14">
        <v>73.550604916555216</v>
      </c>
      <c r="AN35" s="14">
        <v>76.937064049741281</v>
      </c>
      <c r="AO35" s="14">
        <v>76.44027977913855</v>
      </c>
      <c r="AP35" s="14">
        <v>74.740732393118847</v>
      </c>
      <c r="AQ35" s="14">
        <v>78.139827165158252</v>
      </c>
      <c r="AR35" s="14">
        <v>75.939087520717251</v>
      </c>
      <c r="AS35" s="14">
        <v>74.15285570093981</v>
      </c>
      <c r="AT35" s="14">
        <v>77.725319340494693</v>
      </c>
      <c r="AU35" s="14">
        <v>74.876075856662268</v>
      </c>
      <c r="AV35" s="14">
        <v>73.048502953880416</v>
      </c>
      <c r="AW35" s="14">
        <v>76.703648759444121</v>
      </c>
      <c r="AX35" s="14">
        <v>76.010729718138194</v>
      </c>
      <c r="AY35" s="14">
        <v>74.357463262747729</v>
      </c>
      <c r="AZ35" s="14">
        <v>77.663996173528659</v>
      </c>
      <c r="BA35" s="14">
        <v>77.039731050806182</v>
      </c>
      <c r="BB35" s="14">
        <v>75.597380258734745</v>
      </c>
      <c r="BC35" s="14">
        <v>78.482081842877619</v>
      </c>
      <c r="BD35" s="24">
        <v>78.011612594514872</v>
      </c>
      <c r="BE35" s="24">
        <v>76.668770073602388</v>
      </c>
      <c r="BF35" s="24">
        <v>79.354455115427356</v>
      </c>
      <c r="BG35" s="14">
        <v>77.432819242407405</v>
      </c>
      <c r="BH35" s="14">
        <v>76.020720415680685</v>
      </c>
      <c r="BI35" s="14">
        <v>78.844918069134124</v>
      </c>
      <c r="BJ35" s="14">
        <v>77.850744531288839</v>
      </c>
      <c r="BK35" s="14">
        <v>76.401493615297881</v>
      </c>
      <c r="BL35" s="14">
        <v>79.299995447279798</v>
      </c>
    </row>
    <row r="36" spans="1:64" s="5" customFormat="1" ht="12.75" customHeight="1">
      <c r="A36" s="8" t="s">
        <v>75</v>
      </c>
      <c r="B36" s="14">
        <v>72.026895315496134</v>
      </c>
      <c r="C36" s="14">
        <v>71.400000000000006</v>
      </c>
      <c r="D36" s="14">
        <v>72.7</v>
      </c>
      <c r="E36" s="14">
        <v>72.909877554093612</v>
      </c>
      <c r="F36" s="14">
        <v>72.3</v>
      </c>
      <c r="G36" s="14">
        <v>73.599999999999994</v>
      </c>
      <c r="H36" s="14">
        <v>73.140497537419833</v>
      </c>
      <c r="I36" s="14">
        <v>72.5</v>
      </c>
      <c r="J36" s="14">
        <v>73.8</v>
      </c>
      <c r="K36" s="14">
        <v>73.716836402613779</v>
      </c>
      <c r="L36" s="14">
        <v>73.099999999999994</v>
      </c>
      <c r="M36" s="14">
        <v>74.3</v>
      </c>
      <c r="N36" s="14">
        <v>73.435572808957986</v>
      </c>
      <c r="O36" s="14">
        <v>72.8</v>
      </c>
      <c r="P36" s="14">
        <v>74.099999999999994</v>
      </c>
      <c r="Q36" s="14">
        <v>73.307869859374478</v>
      </c>
      <c r="R36" s="14">
        <v>72.599999999999994</v>
      </c>
      <c r="S36" s="14">
        <v>74</v>
      </c>
      <c r="T36" s="14">
        <v>73.842215432421639</v>
      </c>
      <c r="U36" s="14">
        <v>73.2</v>
      </c>
      <c r="V36" s="14">
        <v>74.5</v>
      </c>
      <c r="W36" s="14">
        <v>74.12672446483036</v>
      </c>
      <c r="X36" s="14">
        <v>73.5</v>
      </c>
      <c r="Y36" s="14">
        <v>74.8</v>
      </c>
      <c r="Z36" s="14">
        <v>74.220828589717129</v>
      </c>
      <c r="AA36" s="14">
        <v>73.5</v>
      </c>
      <c r="AB36" s="14">
        <v>74.900000000000006</v>
      </c>
      <c r="AC36" s="14">
        <v>73.896953628399814</v>
      </c>
      <c r="AD36" s="14">
        <v>73.184371952877711</v>
      </c>
      <c r="AE36" s="14">
        <v>74.609535303921916</v>
      </c>
      <c r="AF36" s="14">
        <v>74.019657773281352</v>
      </c>
      <c r="AG36" s="14">
        <v>73.324068996866686</v>
      </c>
      <c r="AH36" s="14">
        <v>74.715246549696019</v>
      </c>
      <c r="AI36" s="14">
        <v>74.408919962738821</v>
      </c>
      <c r="AJ36" s="14">
        <v>73.715524785542272</v>
      </c>
      <c r="AK36" s="14">
        <v>75.102315139935371</v>
      </c>
      <c r="AL36" s="14">
        <v>74.986879615466762</v>
      </c>
      <c r="AM36" s="14">
        <v>74.281878788875403</v>
      </c>
      <c r="AN36" s="14">
        <v>75.691880442058121</v>
      </c>
      <c r="AO36" s="14">
        <v>75.74371097152688</v>
      </c>
      <c r="AP36" s="14">
        <v>75.051312731892565</v>
      </c>
      <c r="AQ36" s="14">
        <v>76.436109211161195</v>
      </c>
      <c r="AR36" s="14">
        <v>75.671092741981653</v>
      </c>
      <c r="AS36" s="14">
        <v>74.958662329245371</v>
      </c>
      <c r="AT36" s="14">
        <v>76.383523154717935</v>
      </c>
      <c r="AU36" s="14">
        <v>75.538166893918145</v>
      </c>
      <c r="AV36" s="14">
        <v>74.808777311785903</v>
      </c>
      <c r="AW36" s="14">
        <v>76.267556476050387</v>
      </c>
      <c r="AX36" s="14">
        <v>75.864147814913522</v>
      </c>
      <c r="AY36" s="14">
        <v>75.138931135643574</v>
      </c>
      <c r="AZ36" s="14">
        <v>76.589364494183471</v>
      </c>
      <c r="BA36" s="14">
        <v>76.378441840485706</v>
      </c>
      <c r="BB36" s="14">
        <v>75.707041804011808</v>
      </c>
      <c r="BC36" s="14">
        <v>77.049841876959604</v>
      </c>
      <c r="BD36" s="24">
        <v>77.14966250237282</v>
      </c>
      <c r="BE36" s="24">
        <v>76.515918589169544</v>
      </c>
      <c r="BF36" s="24">
        <v>77.783406415576096</v>
      </c>
      <c r="BG36" s="14">
        <v>77.341199542264349</v>
      </c>
      <c r="BH36" s="14">
        <v>76.696049561857976</v>
      </c>
      <c r="BI36" s="14">
        <v>77.986349522670722</v>
      </c>
      <c r="BJ36" s="14">
        <v>77.734153886633308</v>
      </c>
      <c r="BK36" s="14">
        <v>77.073125211326158</v>
      </c>
      <c r="BL36" s="14">
        <v>78.395182561940459</v>
      </c>
    </row>
    <row r="37" spans="1:64" s="5" customFormat="1" ht="20.85" customHeight="1">
      <c r="A37" s="8" t="s">
        <v>76</v>
      </c>
      <c r="B37" s="14">
        <v>71.640772656376029</v>
      </c>
      <c r="C37" s="14">
        <v>71.3</v>
      </c>
      <c r="D37" s="14">
        <v>72</v>
      </c>
      <c r="E37" s="14">
        <v>71.684087402828538</v>
      </c>
      <c r="F37" s="14">
        <v>71.3</v>
      </c>
      <c r="G37" s="14">
        <v>72.099999999999994</v>
      </c>
      <c r="H37" s="14">
        <v>71.668414740916589</v>
      </c>
      <c r="I37" s="14">
        <v>71.3</v>
      </c>
      <c r="J37" s="14">
        <v>72</v>
      </c>
      <c r="K37" s="14">
        <v>72.130590980190448</v>
      </c>
      <c r="L37" s="14">
        <v>71.8</v>
      </c>
      <c r="M37" s="14">
        <v>72.5</v>
      </c>
      <c r="N37" s="14">
        <v>72.324505235901441</v>
      </c>
      <c r="O37" s="14">
        <v>72</v>
      </c>
      <c r="P37" s="14">
        <v>72.7</v>
      </c>
      <c r="Q37" s="14">
        <v>72.580554396630276</v>
      </c>
      <c r="R37" s="14">
        <v>72.2</v>
      </c>
      <c r="S37" s="14">
        <v>73</v>
      </c>
      <c r="T37" s="14">
        <v>72.529197791793166</v>
      </c>
      <c r="U37" s="14">
        <v>72.099999999999994</v>
      </c>
      <c r="V37" s="14">
        <v>72.900000000000006</v>
      </c>
      <c r="W37" s="14">
        <v>72.837335122578196</v>
      </c>
      <c r="X37" s="14">
        <v>72.5</v>
      </c>
      <c r="Y37" s="14">
        <v>73.2</v>
      </c>
      <c r="Z37" s="14">
        <v>73.425064959151797</v>
      </c>
      <c r="AA37" s="14">
        <v>73</v>
      </c>
      <c r="AB37" s="14">
        <v>73.8</v>
      </c>
      <c r="AC37" s="14">
        <v>73.835237249780661</v>
      </c>
      <c r="AD37" s="14">
        <v>73.444780585747125</v>
      </c>
      <c r="AE37" s="14">
        <v>74.225693913814197</v>
      </c>
      <c r="AF37" s="14">
        <v>73.997784711869841</v>
      </c>
      <c r="AG37" s="14">
        <v>73.609063914069083</v>
      </c>
      <c r="AH37" s="14">
        <v>74.386505509670599</v>
      </c>
      <c r="AI37" s="14">
        <v>73.870904561238561</v>
      </c>
      <c r="AJ37" s="14">
        <v>73.486448745712266</v>
      </c>
      <c r="AK37" s="14">
        <v>74.255360376764855</v>
      </c>
      <c r="AL37" s="14">
        <v>74.238955999708125</v>
      </c>
      <c r="AM37" s="14">
        <v>73.857333655826906</v>
      </c>
      <c r="AN37" s="14">
        <v>74.620578343589344</v>
      </c>
      <c r="AO37" s="14">
        <v>74.389564724772399</v>
      </c>
      <c r="AP37" s="14">
        <v>73.997425215775124</v>
      </c>
      <c r="AQ37" s="14">
        <v>74.781704233769673</v>
      </c>
      <c r="AR37" s="14">
        <v>74.353014721067467</v>
      </c>
      <c r="AS37" s="14">
        <v>73.951148319471429</v>
      </c>
      <c r="AT37" s="14">
        <v>74.754881122663505</v>
      </c>
      <c r="AU37" s="14">
        <v>74.471279983217684</v>
      </c>
      <c r="AV37" s="14">
        <v>74.077433251818306</v>
      </c>
      <c r="AW37" s="14">
        <v>74.865126714617062</v>
      </c>
      <c r="AX37" s="14">
        <v>74.873123651682803</v>
      </c>
      <c r="AY37" s="14">
        <v>74.482076826829868</v>
      </c>
      <c r="AZ37" s="14">
        <v>75.264170476535739</v>
      </c>
      <c r="BA37" s="14">
        <v>75.740943758788688</v>
      </c>
      <c r="BB37" s="14">
        <v>75.356870013781574</v>
      </c>
      <c r="BC37" s="14">
        <v>76.125017503795803</v>
      </c>
      <c r="BD37" s="24">
        <v>76.314022715267114</v>
      </c>
      <c r="BE37" s="24">
        <v>75.924872835928085</v>
      </c>
      <c r="BF37" s="24">
        <v>76.703172594606144</v>
      </c>
      <c r="BG37" s="14">
        <v>76.369133775739982</v>
      </c>
      <c r="BH37" s="14">
        <v>75.986686457387876</v>
      </c>
      <c r="BI37" s="14">
        <v>76.751581094092089</v>
      </c>
      <c r="BJ37" s="14">
        <v>76.506329033861363</v>
      </c>
      <c r="BK37" s="14">
        <v>76.12531326596303</v>
      </c>
      <c r="BL37" s="14">
        <v>76.887344801759696</v>
      </c>
    </row>
    <row r="38" spans="1:64" s="5" customFormat="1" ht="12.75" customHeight="1">
      <c r="A38" s="8" t="s">
        <v>77</v>
      </c>
      <c r="B38" s="14">
        <v>71.658844175326237</v>
      </c>
      <c r="C38" s="14">
        <v>70.8</v>
      </c>
      <c r="D38" s="14">
        <v>72.5</v>
      </c>
      <c r="E38" s="14">
        <v>72.17964469145295</v>
      </c>
      <c r="F38" s="14">
        <v>71.400000000000006</v>
      </c>
      <c r="G38" s="14">
        <v>73</v>
      </c>
      <c r="H38" s="14">
        <v>72.895434449789789</v>
      </c>
      <c r="I38" s="14">
        <v>72.099999999999994</v>
      </c>
      <c r="J38" s="14">
        <v>73.7</v>
      </c>
      <c r="K38" s="14">
        <v>73.218762258786342</v>
      </c>
      <c r="L38" s="14">
        <v>72.400000000000006</v>
      </c>
      <c r="M38" s="14">
        <v>74</v>
      </c>
      <c r="N38" s="14">
        <v>73.740106884710173</v>
      </c>
      <c r="O38" s="14">
        <v>73</v>
      </c>
      <c r="P38" s="14">
        <v>74.5</v>
      </c>
      <c r="Q38" s="14">
        <v>73.732980500828774</v>
      </c>
      <c r="R38" s="14">
        <v>73</v>
      </c>
      <c r="S38" s="14">
        <v>74.5</v>
      </c>
      <c r="T38" s="14">
        <v>74.403292694551567</v>
      </c>
      <c r="U38" s="14">
        <v>73.7</v>
      </c>
      <c r="V38" s="14">
        <v>75.2</v>
      </c>
      <c r="W38" s="14">
        <v>74.553443145873885</v>
      </c>
      <c r="X38" s="14">
        <v>73.8</v>
      </c>
      <c r="Y38" s="14">
        <v>75.3</v>
      </c>
      <c r="Z38" s="14">
        <v>74.99315771640039</v>
      </c>
      <c r="AA38" s="14">
        <v>74.2</v>
      </c>
      <c r="AB38" s="14">
        <v>75.7</v>
      </c>
      <c r="AC38" s="14">
        <v>75.168395411885442</v>
      </c>
      <c r="AD38" s="14">
        <v>74.410653386142414</v>
      </c>
      <c r="AE38" s="14">
        <v>75.926137437628469</v>
      </c>
      <c r="AF38" s="14">
        <v>75.507463389679614</v>
      </c>
      <c r="AG38" s="14">
        <v>74.771812622818558</v>
      </c>
      <c r="AH38" s="14">
        <v>76.24311415654067</v>
      </c>
      <c r="AI38" s="14">
        <v>75.713090778847999</v>
      </c>
      <c r="AJ38" s="14">
        <v>74.994288141992158</v>
      </c>
      <c r="AK38" s="14">
        <v>76.43189341570384</v>
      </c>
      <c r="AL38" s="14">
        <v>76.391943927773141</v>
      </c>
      <c r="AM38" s="14">
        <v>75.693364269999137</v>
      </c>
      <c r="AN38" s="14">
        <v>77.090523585547146</v>
      </c>
      <c r="AO38" s="14">
        <v>76.73166515466481</v>
      </c>
      <c r="AP38" s="14">
        <v>76.04025446555417</v>
      </c>
      <c r="AQ38" s="14">
        <v>77.42307584377545</v>
      </c>
      <c r="AR38" s="14">
        <v>76.926390277273214</v>
      </c>
      <c r="AS38" s="14">
        <v>76.224572954480578</v>
      </c>
      <c r="AT38" s="14">
        <v>77.628207600065849</v>
      </c>
      <c r="AU38" s="14">
        <v>77.156659272590872</v>
      </c>
      <c r="AV38" s="14">
        <v>76.42114981494521</v>
      </c>
      <c r="AW38" s="14">
        <v>77.892168730236534</v>
      </c>
      <c r="AX38" s="14">
        <v>77.43377800104517</v>
      </c>
      <c r="AY38" s="14">
        <v>76.670101760244435</v>
      </c>
      <c r="AZ38" s="14">
        <v>78.197454241845904</v>
      </c>
      <c r="BA38" s="14">
        <v>77.928501436258301</v>
      </c>
      <c r="BB38" s="14">
        <v>77.17674198906775</v>
      </c>
      <c r="BC38" s="14">
        <v>78.680260883448852</v>
      </c>
      <c r="BD38" s="24">
        <v>78.364488535521787</v>
      </c>
      <c r="BE38" s="24">
        <v>77.604905285005742</v>
      </c>
      <c r="BF38" s="24">
        <v>79.124071786037831</v>
      </c>
      <c r="BG38" s="14">
        <v>78.388210637654382</v>
      </c>
      <c r="BH38" s="14">
        <v>77.653721945828707</v>
      </c>
      <c r="BI38" s="14">
        <v>79.122699329480056</v>
      </c>
      <c r="BJ38" s="14">
        <v>78.532279151353066</v>
      </c>
      <c r="BK38" s="14">
        <v>77.798367114365476</v>
      </c>
      <c r="BL38" s="14">
        <v>79.266191188340656</v>
      </c>
    </row>
    <row r="39" spans="1:64" s="5" customFormat="1" ht="12.75" customHeight="1">
      <c r="A39" s="8" t="s">
        <v>78</v>
      </c>
      <c r="B39" s="14">
        <v>69.465992721978282</v>
      </c>
      <c r="C39" s="14">
        <v>68.8</v>
      </c>
      <c r="D39" s="14">
        <v>70.2</v>
      </c>
      <c r="E39" s="14">
        <v>70.178796324977469</v>
      </c>
      <c r="F39" s="14">
        <v>69.5</v>
      </c>
      <c r="G39" s="14">
        <v>70.900000000000006</v>
      </c>
      <c r="H39" s="14">
        <v>70.907394287576238</v>
      </c>
      <c r="I39" s="14">
        <v>70.2</v>
      </c>
      <c r="J39" s="14">
        <v>71.599999999999994</v>
      </c>
      <c r="K39" s="14">
        <v>70.425889409735746</v>
      </c>
      <c r="L39" s="14">
        <v>69.7</v>
      </c>
      <c r="M39" s="14">
        <v>71.2</v>
      </c>
      <c r="N39" s="14">
        <v>69.293211712090411</v>
      </c>
      <c r="O39" s="14">
        <v>68.5</v>
      </c>
      <c r="P39" s="14">
        <v>70.099999999999994</v>
      </c>
      <c r="Q39" s="14">
        <v>69.515075825585043</v>
      </c>
      <c r="R39" s="14">
        <v>68.8</v>
      </c>
      <c r="S39" s="14">
        <v>70.3</v>
      </c>
      <c r="T39" s="14">
        <v>69.850385139770125</v>
      </c>
      <c r="U39" s="14">
        <v>69.099999999999994</v>
      </c>
      <c r="V39" s="14">
        <v>70.599999999999994</v>
      </c>
      <c r="W39" s="14">
        <v>70.707116578853245</v>
      </c>
      <c r="X39" s="14">
        <v>70</v>
      </c>
      <c r="Y39" s="14">
        <v>71.5</v>
      </c>
      <c r="Z39" s="14">
        <v>70.846652198126478</v>
      </c>
      <c r="AA39" s="14">
        <v>70.099999999999994</v>
      </c>
      <c r="AB39" s="14">
        <v>71.599999999999994</v>
      </c>
      <c r="AC39" s="14">
        <v>70.81740682609211</v>
      </c>
      <c r="AD39" s="14">
        <v>70.014602351004569</v>
      </c>
      <c r="AE39" s="14">
        <v>71.620211301179651</v>
      </c>
      <c r="AF39" s="14">
        <v>70.790949007980359</v>
      </c>
      <c r="AG39" s="14">
        <v>69.99542030705814</v>
      </c>
      <c r="AH39" s="14">
        <v>71.586477708902578</v>
      </c>
      <c r="AI39" s="14">
        <v>70.761551014107098</v>
      </c>
      <c r="AJ39" s="14">
        <v>69.958502618323408</v>
      </c>
      <c r="AK39" s="14">
        <v>71.564599409890789</v>
      </c>
      <c r="AL39" s="14">
        <v>70.981538081110699</v>
      </c>
      <c r="AM39" s="14">
        <v>70.160029581544521</v>
      </c>
      <c r="AN39" s="14">
        <v>71.803046580676877</v>
      </c>
      <c r="AO39" s="14">
        <v>71.796208612195471</v>
      </c>
      <c r="AP39" s="14">
        <v>70.978736955939652</v>
      </c>
      <c r="AQ39" s="14">
        <v>72.61368026845129</v>
      </c>
      <c r="AR39" s="14">
        <v>71.972428915036417</v>
      </c>
      <c r="AS39" s="14">
        <v>71.177338408377736</v>
      </c>
      <c r="AT39" s="14">
        <v>72.767519421695098</v>
      </c>
      <c r="AU39" s="14">
        <v>72.142358780247719</v>
      </c>
      <c r="AV39" s="14">
        <v>71.381941312755586</v>
      </c>
      <c r="AW39" s="14">
        <v>72.902776247739851</v>
      </c>
      <c r="AX39" s="14">
        <v>72.591188453723149</v>
      </c>
      <c r="AY39" s="14">
        <v>71.839645540925957</v>
      </c>
      <c r="AZ39" s="14">
        <v>73.34273136652034</v>
      </c>
      <c r="BA39" s="14">
        <v>73.746217132539201</v>
      </c>
      <c r="BB39" s="14">
        <v>73.002560324811796</v>
      </c>
      <c r="BC39" s="14">
        <v>74.489873940266605</v>
      </c>
      <c r="BD39" s="24">
        <v>74.280370429529526</v>
      </c>
      <c r="BE39" s="24">
        <v>73.542654088874329</v>
      </c>
      <c r="BF39" s="24">
        <v>75.018086770184723</v>
      </c>
      <c r="BG39" s="14">
        <v>74.145931948596385</v>
      </c>
      <c r="BH39" s="14">
        <v>73.3984154138207</v>
      </c>
      <c r="BI39" s="14">
        <v>74.893448483372069</v>
      </c>
      <c r="BJ39" s="14">
        <v>74.165547193893957</v>
      </c>
      <c r="BK39" s="14">
        <v>73.430901067560455</v>
      </c>
      <c r="BL39" s="14">
        <v>74.900193320227459</v>
      </c>
    </row>
    <row r="40" spans="1:64" s="5" customFormat="1" ht="12.75" customHeight="1">
      <c r="A40" s="15" t="s">
        <v>79</v>
      </c>
      <c r="B40" s="11">
        <v>71.34603080495998</v>
      </c>
      <c r="C40" s="11">
        <v>70.8</v>
      </c>
      <c r="D40" s="11">
        <v>71.900000000000006</v>
      </c>
      <c r="E40" s="11">
        <v>71.575492615479078</v>
      </c>
      <c r="F40" s="11">
        <v>71</v>
      </c>
      <c r="G40" s="11">
        <v>72.099999999999994</v>
      </c>
      <c r="H40" s="11">
        <v>72.01986165955708</v>
      </c>
      <c r="I40" s="11">
        <v>71.5</v>
      </c>
      <c r="J40" s="11">
        <v>72.599999999999994</v>
      </c>
      <c r="K40" s="11">
        <v>72.353218461724197</v>
      </c>
      <c r="L40" s="11">
        <v>71.8</v>
      </c>
      <c r="M40" s="11">
        <v>72.900000000000006</v>
      </c>
      <c r="N40" s="11">
        <v>72.342282703478773</v>
      </c>
      <c r="O40" s="11">
        <v>71.8</v>
      </c>
      <c r="P40" s="11">
        <v>72.900000000000006</v>
      </c>
      <c r="Q40" s="11">
        <v>71.909020986416536</v>
      </c>
      <c r="R40" s="11">
        <v>71.400000000000006</v>
      </c>
      <c r="S40" s="11">
        <v>72.5</v>
      </c>
      <c r="T40" s="11">
        <v>72.083641102926592</v>
      </c>
      <c r="U40" s="11">
        <v>71.5</v>
      </c>
      <c r="V40" s="11">
        <v>72.599999999999994</v>
      </c>
      <c r="W40" s="11">
        <v>72.399437581703211</v>
      </c>
      <c r="X40" s="11">
        <v>71.900000000000006</v>
      </c>
      <c r="Y40" s="11">
        <v>72.900000000000006</v>
      </c>
      <c r="Z40" s="11">
        <v>72.865330720818903</v>
      </c>
      <c r="AA40" s="11">
        <v>72.3</v>
      </c>
      <c r="AB40" s="11">
        <v>73.400000000000006</v>
      </c>
      <c r="AC40" s="11">
        <v>73.415214175169751</v>
      </c>
      <c r="AD40" s="11">
        <v>72.891581452262017</v>
      </c>
      <c r="AE40" s="11">
        <v>73.938846898077486</v>
      </c>
      <c r="AF40" s="11">
        <v>73.495453607127885</v>
      </c>
      <c r="AG40" s="11">
        <v>72.96716635923454</v>
      </c>
      <c r="AH40" s="11">
        <v>74.023740855021231</v>
      </c>
      <c r="AI40" s="11">
        <v>74.277518139906107</v>
      </c>
      <c r="AJ40" s="11">
        <v>73.75573000255946</v>
      </c>
      <c r="AK40" s="11">
        <v>74.799306277252754</v>
      </c>
      <c r="AL40" s="11">
        <v>74.256995664541051</v>
      </c>
      <c r="AM40" s="11">
        <v>73.721329244300534</v>
      </c>
      <c r="AN40" s="11">
        <v>74.792662084781568</v>
      </c>
      <c r="AO40" s="11">
        <v>75.133962767222897</v>
      </c>
      <c r="AP40" s="11">
        <v>74.592798789651738</v>
      </c>
      <c r="AQ40" s="11">
        <v>75.675126744794056</v>
      </c>
      <c r="AR40" s="11">
        <v>75.370912974594958</v>
      </c>
      <c r="AS40" s="11">
        <v>74.815361620240097</v>
      </c>
      <c r="AT40" s="11">
        <v>75.92646432894982</v>
      </c>
      <c r="AU40" s="11">
        <v>75.92470941503187</v>
      </c>
      <c r="AV40" s="11">
        <v>75.376083642561696</v>
      </c>
      <c r="AW40" s="11">
        <v>76.473335187502045</v>
      </c>
      <c r="AX40" s="11">
        <v>75.962125301998839</v>
      </c>
      <c r="AY40" s="11">
        <v>75.427989754540931</v>
      </c>
      <c r="AZ40" s="11">
        <v>76.496260849456746</v>
      </c>
      <c r="BA40" s="11">
        <v>76.221237506828984</v>
      </c>
      <c r="BB40" s="11">
        <v>75.711498795710483</v>
      </c>
      <c r="BC40" s="11">
        <v>76.730976217947486</v>
      </c>
      <c r="BD40" s="24">
        <v>76.805361485915171</v>
      </c>
      <c r="BE40" s="24">
        <v>76.299235614175203</v>
      </c>
      <c r="BF40" s="24">
        <v>77.311487357655139</v>
      </c>
      <c r="BG40" s="14">
        <v>77.097320183479752</v>
      </c>
      <c r="BH40" s="14">
        <v>76.582465460754051</v>
      </c>
      <c r="BI40" s="14">
        <v>77.612174906205453</v>
      </c>
      <c r="BJ40" s="14">
        <v>77.546513485054604</v>
      </c>
      <c r="BK40" s="14">
        <v>77.034220343572329</v>
      </c>
      <c r="BL40" s="14">
        <v>78.058806626536878</v>
      </c>
    </row>
    <row r="41" spans="1:64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BA41" s="1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BA42" s="1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2.75" customHeight="1">
      <c r="A43" s="10" t="s">
        <v>80</v>
      </c>
      <c r="B43" s="39" t="s">
        <v>0</v>
      </c>
      <c r="C43" s="39"/>
      <c r="D43" s="39"/>
      <c r="E43" s="39" t="s">
        <v>1</v>
      </c>
      <c r="F43" s="39"/>
      <c r="G43" s="39"/>
      <c r="H43" s="39" t="s">
        <v>2</v>
      </c>
      <c r="I43" s="39"/>
      <c r="J43" s="39"/>
      <c r="K43" s="39" t="s">
        <v>3</v>
      </c>
      <c r="L43" s="39"/>
      <c r="M43" s="39"/>
      <c r="N43" s="39" t="s">
        <v>4</v>
      </c>
      <c r="O43" s="39"/>
      <c r="P43" s="39"/>
      <c r="Q43" s="39" t="s">
        <v>5</v>
      </c>
      <c r="R43" s="39"/>
      <c r="S43" s="39"/>
      <c r="T43" s="39" t="s">
        <v>6</v>
      </c>
      <c r="U43" s="39"/>
      <c r="V43" s="39"/>
      <c r="W43" s="39" t="s">
        <v>7</v>
      </c>
      <c r="X43" s="39"/>
      <c r="Y43" s="39"/>
      <c r="Z43" s="39" t="s">
        <v>8</v>
      </c>
      <c r="AA43" s="39"/>
      <c r="AB43" s="39"/>
      <c r="AC43" s="39" t="s">
        <v>9</v>
      </c>
      <c r="AD43" s="39"/>
      <c r="AE43" s="39"/>
      <c r="AF43" s="39" t="s">
        <v>10</v>
      </c>
      <c r="AG43" s="39"/>
      <c r="AH43" s="39"/>
      <c r="AI43" s="39" t="s">
        <v>11</v>
      </c>
      <c r="AJ43" s="39"/>
      <c r="AK43" s="39"/>
      <c r="AL43" s="39" t="s">
        <v>12</v>
      </c>
      <c r="AM43" s="39"/>
      <c r="AN43" s="39"/>
      <c r="AO43" s="39" t="s">
        <v>13</v>
      </c>
      <c r="AP43" s="39"/>
      <c r="AQ43" s="39"/>
      <c r="AR43" s="39" t="s">
        <v>14</v>
      </c>
      <c r="AS43" s="39"/>
      <c r="AT43" s="39"/>
      <c r="AU43" s="39" t="s">
        <v>15</v>
      </c>
      <c r="AV43" s="39"/>
      <c r="AW43" s="39"/>
      <c r="AX43" s="39" t="s">
        <v>16</v>
      </c>
      <c r="AY43" s="39"/>
      <c r="AZ43" s="39"/>
      <c r="BA43" s="39" t="s">
        <v>38</v>
      </c>
      <c r="BB43" s="39"/>
      <c r="BC43" s="39"/>
      <c r="BD43" s="39" t="s">
        <v>43</v>
      </c>
      <c r="BE43" s="39"/>
      <c r="BF43" s="39"/>
      <c r="BG43" s="39" t="s">
        <v>44</v>
      </c>
      <c r="BH43" s="39"/>
      <c r="BI43" s="39"/>
      <c r="BJ43" s="41" t="s">
        <v>86</v>
      </c>
      <c r="BK43" s="39"/>
      <c r="BL43" s="39"/>
    </row>
    <row r="44" spans="1:64" ht="12.75" customHeight="1">
      <c r="A44" s="4"/>
      <c r="B44" s="40" t="s">
        <v>46</v>
      </c>
      <c r="C44" s="40"/>
      <c r="D44" s="40"/>
      <c r="E44" s="40" t="s">
        <v>46</v>
      </c>
      <c r="F44" s="40"/>
      <c r="G44" s="40"/>
      <c r="H44" s="40" t="s">
        <v>46</v>
      </c>
      <c r="I44" s="40"/>
      <c r="J44" s="40"/>
      <c r="K44" s="40" t="s">
        <v>46</v>
      </c>
      <c r="L44" s="40"/>
      <c r="M44" s="40"/>
      <c r="N44" s="40" t="s">
        <v>46</v>
      </c>
      <c r="O44" s="40"/>
      <c r="P44" s="40"/>
      <c r="Q44" s="40" t="s">
        <v>46</v>
      </c>
      <c r="R44" s="40"/>
      <c r="S44" s="40"/>
      <c r="T44" s="40" t="s">
        <v>46</v>
      </c>
      <c r="U44" s="40"/>
      <c r="V44" s="40"/>
      <c r="W44" s="40" t="s">
        <v>46</v>
      </c>
      <c r="X44" s="40"/>
      <c r="Y44" s="40"/>
      <c r="Z44" s="40" t="s">
        <v>46</v>
      </c>
      <c r="AA44" s="40"/>
      <c r="AB44" s="40"/>
      <c r="AC44" s="40" t="s">
        <v>46</v>
      </c>
      <c r="AD44" s="40"/>
      <c r="AE44" s="40"/>
      <c r="AF44" s="40" t="s">
        <v>46</v>
      </c>
      <c r="AG44" s="40"/>
      <c r="AH44" s="40"/>
      <c r="AI44" s="40" t="s">
        <v>46</v>
      </c>
      <c r="AJ44" s="40"/>
      <c r="AK44" s="40"/>
      <c r="AL44" s="40" t="s">
        <v>46</v>
      </c>
      <c r="AM44" s="40"/>
      <c r="AN44" s="40"/>
      <c r="AO44" s="40" t="s">
        <v>46</v>
      </c>
      <c r="AP44" s="40"/>
      <c r="AQ44" s="40"/>
      <c r="AR44" s="40" t="s">
        <v>46</v>
      </c>
      <c r="AS44" s="40"/>
      <c r="AT44" s="40"/>
      <c r="AU44" s="40" t="s">
        <v>46</v>
      </c>
      <c r="AV44" s="40"/>
      <c r="AW44" s="40"/>
      <c r="AX44" s="40" t="s">
        <v>46</v>
      </c>
      <c r="AY44" s="40"/>
      <c r="AZ44" s="40"/>
      <c r="BA44" s="40" t="s">
        <v>46</v>
      </c>
      <c r="BB44" s="40"/>
      <c r="BC44" s="40"/>
      <c r="BD44" s="40" t="s">
        <v>46</v>
      </c>
      <c r="BE44" s="40"/>
      <c r="BF44" s="40"/>
      <c r="BG44" s="40" t="s">
        <v>46</v>
      </c>
      <c r="BH44" s="40"/>
      <c r="BI44" s="40"/>
      <c r="BJ44" s="40" t="s">
        <v>46</v>
      </c>
      <c r="BK44" s="40"/>
      <c r="BL44" s="40"/>
    </row>
    <row r="45" spans="1:64" ht="12.75" customHeight="1">
      <c r="A45" s="16"/>
      <c r="B45" s="12" t="s">
        <v>20</v>
      </c>
      <c r="C45" s="12" t="s">
        <v>81</v>
      </c>
      <c r="D45" s="12" t="s">
        <v>82</v>
      </c>
      <c r="E45" s="12" t="s">
        <v>20</v>
      </c>
      <c r="F45" s="12" t="s">
        <v>81</v>
      </c>
      <c r="G45" s="12" t="s">
        <v>82</v>
      </c>
      <c r="H45" s="12" t="s">
        <v>20</v>
      </c>
      <c r="I45" s="12" t="s">
        <v>81</v>
      </c>
      <c r="J45" s="12" t="s">
        <v>82</v>
      </c>
      <c r="K45" s="12" t="s">
        <v>20</v>
      </c>
      <c r="L45" s="12" t="s">
        <v>81</v>
      </c>
      <c r="M45" s="12" t="s">
        <v>82</v>
      </c>
      <c r="N45" s="12" t="s">
        <v>20</v>
      </c>
      <c r="O45" s="12" t="s">
        <v>81</v>
      </c>
      <c r="P45" s="12" t="s">
        <v>82</v>
      </c>
      <c r="Q45" s="12" t="s">
        <v>20</v>
      </c>
      <c r="R45" s="12" t="s">
        <v>81</v>
      </c>
      <c r="S45" s="12" t="s">
        <v>82</v>
      </c>
      <c r="T45" s="12" t="s">
        <v>20</v>
      </c>
      <c r="U45" s="12" t="s">
        <v>81</v>
      </c>
      <c r="V45" s="12" t="s">
        <v>82</v>
      </c>
      <c r="W45" s="12" t="s">
        <v>20</v>
      </c>
      <c r="X45" s="12" t="s">
        <v>81</v>
      </c>
      <c r="Y45" s="12" t="s">
        <v>82</v>
      </c>
      <c r="Z45" s="12" t="s">
        <v>20</v>
      </c>
      <c r="AA45" s="12" t="s">
        <v>81</v>
      </c>
      <c r="AB45" s="12" t="s">
        <v>82</v>
      </c>
      <c r="AC45" s="12" t="s">
        <v>20</v>
      </c>
      <c r="AD45" s="12" t="s">
        <v>81</v>
      </c>
      <c r="AE45" s="12" t="s">
        <v>82</v>
      </c>
      <c r="AF45" s="12" t="s">
        <v>20</v>
      </c>
      <c r="AG45" s="12" t="s">
        <v>81</v>
      </c>
      <c r="AH45" s="12" t="s">
        <v>82</v>
      </c>
      <c r="AI45" s="12" t="s">
        <v>20</v>
      </c>
      <c r="AJ45" s="12" t="s">
        <v>81</v>
      </c>
      <c r="AK45" s="12" t="s">
        <v>82</v>
      </c>
      <c r="AL45" s="12" t="s">
        <v>20</v>
      </c>
      <c r="AM45" s="12" t="s">
        <v>81</v>
      </c>
      <c r="AN45" s="12" t="s">
        <v>82</v>
      </c>
      <c r="AO45" s="12" t="s">
        <v>20</v>
      </c>
      <c r="AP45" s="12" t="s">
        <v>81</v>
      </c>
      <c r="AQ45" s="12" t="s">
        <v>82</v>
      </c>
      <c r="AR45" s="12" t="s">
        <v>20</v>
      </c>
      <c r="AS45" s="12" t="s">
        <v>81</v>
      </c>
      <c r="AT45" s="12" t="s">
        <v>82</v>
      </c>
      <c r="AU45" s="12" t="s">
        <v>20</v>
      </c>
      <c r="AV45" s="12" t="s">
        <v>81</v>
      </c>
      <c r="AW45" s="12" t="s">
        <v>82</v>
      </c>
      <c r="AX45" s="12" t="s">
        <v>20</v>
      </c>
      <c r="AY45" s="12" t="s">
        <v>81</v>
      </c>
      <c r="AZ45" s="12" t="s">
        <v>82</v>
      </c>
      <c r="BA45" s="12" t="s">
        <v>20</v>
      </c>
      <c r="BB45" s="12" t="s">
        <v>81</v>
      </c>
      <c r="BC45" s="12" t="s">
        <v>82</v>
      </c>
      <c r="BD45" s="12" t="s">
        <v>20</v>
      </c>
      <c r="BE45" s="12" t="s">
        <v>81</v>
      </c>
      <c r="BF45" s="12" t="s">
        <v>82</v>
      </c>
      <c r="BG45" s="12" t="s">
        <v>20</v>
      </c>
      <c r="BH45" s="12" t="s">
        <v>81</v>
      </c>
      <c r="BI45" s="12" t="s">
        <v>82</v>
      </c>
      <c r="BJ45" s="12" t="s">
        <v>20</v>
      </c>
      <c r="BK45" s="12" t="s">
        <v>81</v>
      </c>
      <c r="BL45" s="12" t="s">
        <v>82</v>
      </c>
    </row>
    <row r="46" spans="1:64" ht="12.75" customHeight="1">
      <c r="A46" s="13" t="s">
        <v>18</v>
      </c>
      <c r="B46" s="13">
        <v>77.165748365677743</v>
      </c>
      <c r="C46" s="13">
        <v>77.069999999999993</v>
      </c>
      <c r="D46" s="13">
        <v>77.260000000000005</v>
      </c>
      <c r="E46" s="13">
        <v>77.348182388918943</v>
      </c>
      <c r="F46" s="13">
        <v>77.260000000000005</v>
      </c>
      <c r="G46" s="13">
        <v>77.44</v>
      </c>
      <c r="H46" s="13">
        <v>77.465322560003898</v>
      </c>
      <c r="I46" s="13">
        <v>77.37</v>
      </c>
      <c r="J46" s="13">
        <v>77.56</v>
      </c>
      <c r="K46" s="13">
        <v>77.770774379494753</v>
      </c>
      <c r="L46" s="13">
        <v>77.680000000000007</v>
      </c>
      <c r="M46" s="13">
        <v>77.86</v>
      </c>
      <c r="N46" s="13">
        <v>77.895818203660212</v>
      </c>
      <c r="O46" s="13">
        <v>77.8</v>
      </c>
      <c r="P46" s="13">
        <v>77.989999999999995</v>
      </c>
      <c r="Q46" s="13">
        <v>78.064704530121503</v>
      </c>
      <c r="R46" s="13">
        <v>77.97</v>
      </c>
      <c r="S46" s="13">
        <v>78.16</v>
      </c>
      <c r="T46" s="13">
        <v>78.18610901420044</v>
      </c>
      <c r="U46" s="13">
        <v>78.099999999999994</v>
      </c>
      <c r="V46" s="13">
        <v>78.28</v>
      </c>
      <c r="W46" s="13">
        <v>78.361708459025294</v>
      </c>
      <c r="X46" s="13">
        <v>78.27</v>
      </c>
      <c r="Y46" s="13">
        <v>78.45</v>
      </c>
      <c r="Z46" s="13">
        <v>78.577499633253979</v>
      </c>
      <c r="AA46" s="13">
        <v>78.489999999999995</v>
      </c>
      <c r="AB46" s="13">
        <v>78.67</v>
      </c>
      <c r="AC46" s="13">
        <v>78.801333609130367</v>
      </c>
      <c r="AD46" s="13">
        <v>78.710431920296529</v>
      </c>
      <c r="AE46" s="13">
        <v>78.892235297964206</v>
      </c>
      <c r="AF46" s="13">
        <v>78.841498415839794</v>
      </c>
      <c r="AG46" s="13">
        <v>78.751044640932633</v>
      </c>
      <c r="AH46" s="13">
        <v>78.931952190746955</v>
      </c>
      <c r="AI46" s="13">
        <v>78.987733198825183</v>
      </c>
      <c r="AJ46" s="13">
        <v>78.898342367967402</v>
      </c>
      <c r="AK46" s="13">
        <v>79.077124029682963</v>
      </c>
      <c r="AL46" s="13">
        <v>79.18909812570439</v>
      </c>
      <c r="AM46" s="13">
        <v>79.099743803381827</v>
      </c>
      <c r="AN46" s="13">
        <v>79.278452448026954</v>
      </c>
      <c r="AO46" s="13">
        <v>79.535780995547555</v>
      </c>
      <c r="AP46" s="13">
        <v>79.446818405291154</v>
      </c>
      <c r="AQ46" s="13">
        <v>79.624743585803955</v>
      </c>
      <c r="AR46" s="13">
        <v>79.716714091877094</v>
      </c>
      <c r="AS46" s="13">
        <v>79.6277453704907</v>
      </c>
      <c r="AT46" s="13">
        <v>79.805682813263488</v>
      </c>
      <c r="AU46" s="13">
        <v>79.892936759285931</v>
      </c>
      <c r="AV46" s="13">
        <v>79.804902555863592</v>
      </c>
      <c r="AW46" s="13">
        <v>79.98097096270827</v>
      </c>
      <c r="AX46" s="13">
        <v>80.125312377844708</v>
      </c>
      <c r="AY46" s="13">
        <v>80.037781696019323</v>
      </c>
      <c r="AZ46" s="13">
        <v>80.212843059670092</v>
      </c>
      <c r="BA46" s="13">
        <v>80.406034349239306</v>
      </c>
      <c r="BB46" s="13">
        <v>80.31915208344914</v>
      </c>
      <c r="BC46" s="13">
        <v>80.492916615029472</v>
      </c>
      <c r="BD46" s="23">
        <v>80.725187897096689</v>
      </c>
      <c r="BE46" s="23">
        <v>80.638522678000101</v>
      </c>
      <c r="BF46" s="23">
        <v>80.811853116193276</v>
      </c>
      <c r="BG46" s="23">
        <v>80.831149113552243</v>
      </c>
      <c r="BH46" s="23">
        <v>80.745660969546236</v>
      </c>
      <c r="BI46" s="23">
        <v>80.91663725755825</v>
      </c>
      <c r="BJ46" s="23">
        <v>80.96573740463667</v>
      </c>
      <c r="BK46" s="23">
        <v>80.881055062113475</v>
      </c>
      <c r="BL46" s="23">
        <v>81.050419747159864</v>
      </c>
    </row>
    <row r="47" spans="1:64" ht="24" customHeight="1">
      <c r="A47" s="14" t="s">
        <v>49</v>
      </c>
      <c r="B47" s="14">
        <v>78.072792124292931</v>
      </c>
      <c r="C47" s="14">
        <v>77.599999999999994</v>
      </c>
      <c r="D47" s="14">
        <v>78.5</v>
      </c>
      <c r="E47" s="14">
        <v>77.998150747492488</v>
      </c>
      <c r="F47" s="14">
        <v>77.5</v>
      </c>
      <c r="G47" s="14">
        <v>78.5</v>
      </c>
      <c r="H47" s="14">
        <v>77.99162144959125</v>
      </c>
      <c r="I47" s="14">
        <v>77.5</v>
      </c>
      <c r="J47" s="14">
        <v>78.400000000000006</v>
      </c>
      <c r="K47" s="14">
        <v>78.712922634081153</v>
      </c>
      <c r="L47" s="14">
        <v>78.3</v>
      </c>
      <c r="M47" s="14">
        <v>79.2</v>
      </c>
      <c r="N47" s="14">
        <v>78.942130684662942</v>
      </c>
      <c r="O47" s="14">
        <v>78.5</v>
      </c>
      <c r="P47" s="14">
        <v>79.400000000000006</v>
      </c>
      <c r="Q47" s="14">
        <v>79.310082311715675</v>
      </c>
      <c r="R47" s="14">
        <v>78.900000000000006</v>
      </c>
      <c r="S47" s="14">
        <v>79.8</v>
      </c>
      <c r="T47" s="14">
        <v>79.295748653386653</v>
      </c>
      <c r="U47" s="14">
        <v>78.900000000000006</v>
      </c>
      <c r="V47" s="14">
        <v>79.7</v>
      </c>
      <c r="W47" s="14">
        <v>79.144554783430493</v>
      </c>
      <c r="X47" s="14">
        <v>78.7</v>
      </c>
      <c r="Y47" s="14">
        <v>79.599999999999994</v>
      </c>
      <c r="Z47" s="14">
        <v>79.34143377020753</v>
      </c>
      <c r="AA47" s="14">
        <v>78.900000000000006</v>
      </c>
      <c r="AB47" s="14">
        <v>79.8</v>
      </c>
      <c r="AC47" s="14">
        <v>79.620825475083038</v>
      </c>
      <c r="AD47" s="14">
        <v>79.177118722324252</v>
      </c>
      <c r="AE47" s="14">
        <v>80.064532227841823</v>
      </c>
      <c r="AF47" s="14">
        <v>79.985349733635971</v>
      </c>
      <c r="AG47" s="14">
        <v>79.546318533670487</v>
      </c>
      <c r="AH47" s="14">
        <v>80.424380933601455</v>
      </c>
      <c r="AI47" s="14">
        <v>79.929716277602836</v>
      </c>
      <c r="AJ47" s="14">
        <v>79.485463336866644</v>
      </c>
      <c r="AK47" s="14">
        <v>80.373969218339028</v>
      </c>
      <c r="AL47" s="14">
        <v>79.937883863542794</v>
      </c>
      <c r="AM47" s="14">
        <v>79.484170062377601</v>
      </c>
      <c r="AN47" s="14">
        <v>80.391597664707987</v>
      </c>
      <c r="AO47" s="14">
        <v>80.134466295382069</v>
      </c>
      <c r="AP47" s="14">
        <v>79.670322838090854</v>
      </c>
      <c r="AQ47" s="14">
        <v>80.598609752673283</v>
      </c>
      <c r="AR47" s="14">
        <v>80.238716253695287</v>
      </c>
      <c r="AS47" s="14">
        <v>79.783235586775376</v>
      </c>
      <c r="AT47" s="14">
        <v>80.694196920615198</v>
      </c>
      <c r="AU47" s="14">
        <v>80.399221706290689</v>
      </c>
      <c r="AV47" s="14">
        <v>79.963209628305322</v>
      </c>
      <c r="AW47" s="14">
        <v>80.835233784276056</v>
      </c>
      <c r="AX47" s="14">
        <v>80.654329141291257</v>
      </c>
      <c r="AY47" s="14">
        <v>80.239142612016025</v>
      </c>
      <c r="AZ47" s="14">
        <v>81.069515670566489</v>
      </c>
      <c r="BA47" s="14">
        <v>80.898508145255477</v>
      </c>
      <c r="BB47" s="14">
        <v>80.488328685143514</v>
      </c>
      <c r="BC47" s="14">
        <v>81.308687605367439</v>
      </c>
      <c r="BD47" s="24">
        <v>81.195371349335616</v>
      </c>
      <c r="BE47" s="24">
        <v>80.769843963146073</v>
      </c>
      <c r="BF47" s="24">
        <v>81.620898735525159</v>
      </c>
      <c r="BG47" s="24">
        <v>81.187785058572288</v>
      </c>
      <c r="BH47" s="24">
        <v>80.760138852529352</v>
      </c>
      <c r="BI47" s="24">
        <v>81.615431264615225</v>
      </c>
      <c r="BJ47" s="24">
        <v>81.3590729192818</v>
      </c>
      <c r="BK47" s="24">
        <v>80.931046326431471</v>
      </c>
      <c r="BL47" s="24">
        <v>81.78709951213213</v>
      </c>
    </row>
    <row r="48" spans="1:64" ht="12.75" customHeight="1">
      <c r="A48" s="14" t="s">
        <v>50</v>
      </c>
      <c r="B48" s="14">
        <v>78.494931650282112</v>
      </c>
      <c r="C48" s="14">
        <v>78.099999999999994</v>
      </c>
      <c r="D48" s="14">
        <v>78.900000000000006</v>
      </c>
      <c r="E48" s="14">
        <v>78.648416430051199</v>
      </c>
      <c r="F48" s="14">
        <v>78.2</v>
      </c>
      <c r="G48" s="14">
        <v>79.099999999999994</v>
      </c>
      <c r="H48" s="14">
        <v>78.987614033611266</v>
      </c>
      <c r="I48" s="14">
        <v>78.599999999999994</v>
      </c>
      <c r="J48" s="14">
        <v>79.400000000000006</v>
      </c>
      <c r="K48" s="14">
        <v>79.844790239950498</v>
      </c>
      <c r="L48" s="14">
        <v>79.400000000000006</v>
      </c>
      <c r="M48" s="14">
        <v>80.3</v>
      </c>
      <c r="N48" s="14">
        <v>80.192007774033968</v>
      </c>
      <c r="O48" s="14">
        <v>79.8</v>
      </c>
      <c r="P48" s="14">
        <v>80.599999999999994</v>
      </c>
      <c r="Q48" s="14">
        <v>80.298984642170453</v>
      </c>
      <c r="R48" s="14">
        <v>79.900000000000006</v>
      </c>
      <c r="S48" s="14">
        <v>80.7</v>
      </c>
      <c r="T48" s="14">
        <v>79.987594765320253</v>
      </c>
      <c r="U48" s="14">
        <v>79.599999999999994</v>
      </c>
      <c r="V48" s="14">
        <v>80.400000000000006</v>
      </c>
      <c r="W48" s="14">
        <v>80.206494713415964</v>
      </c>
      <c r="X48" s="14">
        <v>79.8</v>
      </c>
      <c r="Y48" s="14">
        <v>80.599999999999994</v>
      </c>
      <c r="Z48" s="14">
        <v>80.381555105298034</v>
      </c>
      <c r="AA48" s="14">
        <v>79.900000000000006</v>
      </c>
      <c r="AB48" s="14">
        <v>80.8</v>
      </c>
      <c r="AC48" s="14">
        <v>80.721506664750777</v>
      </c>
      <c r="AD48" s="14">
        <v>80.28289012791744</v>
      </c>
      <c r="AE48" s="14">
        <v>81.160123201584113</v>
      </c>
      <c r="AF48" s="14">
        <v>80.74390799929354</v>
      </c>
      <c r="AG48" s="14">
        <v>80.309921295039999</v>
      </c>
      <c r="AH48" s="14">
        <v>81.177894703547082</v>
      </c>
      <c r="AI48" s="14">
        <v>80.766325770738035</v>
      </c>
      <c r="AJ48" s="14">
        <v>80.352010962070395</v>
      </c>
      <c r="AK48" s="14">
        <v>81.180640579405676</v>
      </c>
      <c r="AL48" s="14">
        <v>80.960675315628635</v>
      </c>
      <c r="AM48" s="14">
        <v>80.546041173262878</v>
      </c>
      <c r="AN48" s="14">
        <v>81.375309457994391</v>
      </c>
      <c r="AO48" s="14">
        <v>81.120244000764501</v>
      </c>
      <c r="AP48" s="14">
        <v>80.716141445900718</v>
      </c>
      <c r="AQ48" s="14">
        <v>81.524346555628284</v>
      </c>
      <c r="AR48" s="14">
        <v>81.273284147450028</v>
      </c>
      <c r="AS48" s="14">
        <v>80.866306842131365</v>
      </c>
      <c r="AT48" s="14">
        <v>81.68026145276869</v>
      </c>
      <c r="AU48" s="14">
        <v>81.149036793056638</v>
      </c>
      <c r="AV48" s="14">
        <v>80.743946822539783</v>
      </c>
      <c r="AW48" s="14">
        <v>81.554126763573493</v>
      </c>
      <c r="AX48" s="14">
        <v>81.408955669416528</v>
      </c>
      <c r="AY48" s="14">
        <v>81.009164299609338</v>
      </c>
      <c r="AZ48" s="14">
        <v>81.808747039223718</v>
      </c>
      <c r="BA48" s="14">
        <v>81.660007497659947</v>
      </c>
      <c r="BB48" s="14">
        <v>81.27276076703852</v>
      </c>
      <c r="BC48" s="14">
        <v>82.047254228281375</v>
      </c>
      <c r="BD48" s="24">
        <v>82.084917831156716</v>
      </c>
      <c r="BE48" s="24">
        <v>81.70536926090908</v>
      </c>
      <c r="BF48" s="24">
        <v>82.464466401404351</v>
      </c>
      <c r="BG48" s="24">
        <v>82.062808540849247</v>
      </c>
      <c r="BH48" s="24">
        <v>81.678165959106707</v>
      </c>
      <c r="BI48" s="24">
        <v>82.447451122591787</v>
      </c>
      <c r="BJ48" s="24">
        <v>82.186740193121352</v>
      </c>
      <c r="BK48" s="24">
        <v>81.804326234151048</v>
      </c>
      <c r="BL48" s="24">
        <v>82.569154152091656</v>
      </c>
    </row>
    <row r="49" spans="1:64" ht="12.75" customHeight="1">
      <c r="A49" s="14" t="s">
        <v>51</v>
      </c>
      <c r="B49" s="14">
        <v>77.720998868362571</v>
      </c>
      <c r="C49" s="14">
        <v>77.099999999999994</v>
      </c>
      <c r="D49" s="14">
        <v>78.3</v>
      </c>
      <c r="E49" s="14">
        <v>77.792997893261372</v>
      </c>
      <c r="F49" s="14">
        <v>77.2</v>
      </c>
      <c r="G49" s="14">
        <v>78.400000000000006</v>
      </c>
      <c r="H49" s="14">
        <v>78.09923558574377</v>
      </c>
      <c r="I49" s="14">
        <v>77.5</v>
      </c>
      <c r="J49" s="14">
        <v>78.7</v>
      </c>
      <c r="K49" s="14">
        <v>78.490576879135403</v>
      </c>
      <c r="L49" s="14">
        <v>77.900000000000006</v>
      </c>
      <c r="M49" s="14">
        <v>79.099999999999994</v>
      </c>
      <c r="N49" s="14">
        <v>78.756638213308392</v>
      </c>
      <c r="O49" s="14">
        <v>78.2</v>
      </c>
      <c r="P49" s="14">
        <v>79.3</v>
      </c>
      <c r="Q49" s="14">
        <v>79.113002721578113</v>
      </c>
      <c r="R49" s="14">
        <v>78.5</v>
      </c>
      <c r="S49" s="14">
        <v>79.7</v>
      </c>
      <c r="T49" s="14">
        <v>78.667340263743256</v>
      </c>
      <c r="U49" s="14">
        <v>78.099999999999994</v>
      </c>
      <c r="V49" s="14">
        <v>79.3</v>
      </c>
      <c r="W49" s="14">
        <v>78.676207835441062</v>
      </c>
      <c r="X49" s="14">
        <v>78.099999999999994</v>
      </c>
      <c r="Y49" s="14">
        <v>79.3</v>
      </c>
      <c r="Z49" s="14">
        <v>78.947270599386158</v>
      </c>
      <c r="AA49" s="14">
        <v>78.3</v>
      </c>
      <c r="AB49" s="14">
        <v>79.5</v>
      </c>
      <c r="AC49" s="14">
        <v>79.809382964939147</v>
      </c>
      <c r="AD49" s="14">
        <v>79.250380056987183</v>
      </c>
      <c r="AE49" s="14">
        <v>80.36838587289111</v>
      </c>
      <c r="AF49" s="14">
        <v>79.931006761326486</v>
      </c>
      <c r="AG49" s="14">
        <v>79.373958056577109</v>
      </c>
      <c r="AH49" s="14">
        <v>80.488055466075863</v>
      </c>
      <c r="AI49" s="14">
        <v>79.459396063959602</v>
      </c>
      <c r="AJ49" s="14">
        <v>78.85478052917469</v>
      </c>
      <c r="AK49" s="14">
        <v>80.064011598744514</v>
      </c>
      <c r="AL49" s="14">
        <v>79.479880737425503</v>
      </c>
      <c r="AM49" s="14">
        <v>78.845029442735409</v>
      </c>
      <c r="AN49" s="14">
        <v>80.114732032115597</v>
      </c>
      <c r="AO49" s="14">
        <v>79.876682660859402</v>
      </c>
      <c r="AP49" s="14">
        <v>79.23522669182195</v>
      </c>
      <c r="AQ49" s="14">
        <v>80.518138629896853</v>
      </c>
      <c r="AR49" s="14">
        <v>80.647748617302938</v>
      </c>
      <c r="AS49" s="14">
        <v>80.057939345326616</v>
      </c>
      <c r="AT49" s="14">
        <v>81.237557889279259</v>
      </c>
      <c r="AU49" s="14">
        <v>80.878772036228355</v>
      </c>
      <c r="AV49" s="14">
        <v>80.311603065689653</v>
      </c>
      <c r="AW49" s="14">
        <v>81.445941006767058</v>
      </c>
      <c r="AX49" s="14">
        <v>80.919932573132769</v>
      </c>
      <c r="AY49" s="14">
        <v>80.325109677803979</v>
      </c>
      <c r="AZ49" s="14">
        <v>81.514755468461559</v>
      </c>
      <c r="BA49" s="14">
        <v>80.619175499162083</v>
      </c>
      <c r="BB49" s="14">
        <v>79.993238912016238</v>
      </c>
      <c r="BC49" s="14">
        <v>81.245112086307927</v>
      </c>
      <c r="BD49" s="24">
        <v>80.924086274050012</v>
      </c>
      <c r="BE49" s="24">
        <v>80.271368362470369</v>
      </c>
      <c r="BF49" s="24">
        <v>81.576804185629655</v>
      </c>
      <c r="BG49" s="24">
        <v>81.101281075324394</v>
      </c>
      <c r="BH49" s="24">
        <v>80.463954557227424</v>
      </c>
      <c r="BI49" s="24">
        <v>81.738607593421364</v>
      </c>
      <c r="BJ49" s="24">
        <v>81.561446144304085</v>
      </c>
      <c r="BK49" s="24">
        <v>80.945029594004495</v>
      </c>
      <c r="BL49" s="24">
        <v>82.177862694603675</v>
      </c>
    </row>
    <row r="50" spans="1:64" ht="12.75" customHeight="1">
      <c r="A50" s="14" t="s">
        <v>52</v>
      </c>
      <c r="B50" s="14">
        <v>77.672416918081055</v>
      </c>
      <c r="C50" s="14">
        <v>77</v>
      </c>
      <c r="D50" s="14">
        <v>78.400000000000006</v>
      </c>
      <c r="E50" s="14">
        <v>77.95626632415204</v>
      </c>
      <c r="F50" s="14">
        <v>77.3</v>
      </c>
      <c r="G50" s="14">
        <v>78.599999999999994</v>
      </c>
      <c r="H50" s="14">
        <v>77.963462893357487</v>
      </c>
      <c r="I50" s="14">
        <v>77.3</v>
      </c>
      <c r="J50" s="14">
        <v>78.599999999999994</v>
      </c>
      <c r="K50" s="14">
        <v>78.370472290225024</v>
      </c>
      <c r="L50" s="14">
        <v>77.7</v>
      </c>
      <c r="M50" s="14">
        <v>79</v>
      </c>
      <c r="N50" s="14">
        <v>78.487668502439291</v>
      </c>
      <c r="O50" s="14">
        <v>77.8</v>
      </c>
      <c r="P50" s="14">
        <v>79.2</v>
      </c>
      <c r="Q50" s="14">
        <v>78.23805391423214</v>
      </c>
      <c r="R50" s="14">
        <v>77.5</v>
      </c>
      <c r="S50" s="14">
        <v>78.900000000000006</v>
      </c>
      <c r="T50" s="14">
        <v>78.794508221990341</v>
      </c>
      <c r="U50" s="14">
        <v>78.099999999999994</v>
      </c>
      <c r="V50" s="14">
        <v>79.5</v>
      </c>
      <c r="W50" s="14">
        <v>78.606982950937933</v>
      </c>
      <c r="X50" s="14">
        <v>77.900000000000006</v>
      </c>
      <c r="Y50" s="14">
        <v>79.3</v>
      </c>
      <c r="Z50" s="14">
        <v>79.175158034756208</v>
      </c>
      <c r="AA50" s="14">
        <v>78.5</v>
      </c>
      <c r="AB50" s="14">
        <v>79.900000000000006</v>
      </c>
      <c r="AC50" s="14">
        <v>79.006373016345862</v>
      </c>
      <c r="AD50" s="14">
        <v>78.277668537343501</v>
      </c>
      <c r="AE50" s="14">
        <v>79.735077495348222</v>
      </c>
      <c r="AF50" s="14">
        <v>79.608062951055629</v>
      </c>
      <c r="AG50" s="14">
        <v>78.929628592140318</v>
      </c>
      <c r="AH50" s="14">
        <v>80.28649730997094</v>
      </c>
      <c r="AI50" s="14">
        <v>79.946455430847607</v>
      </c>
      <c r="AJ50" s="14">
        <v>79.303368192049803</v>
      </c>
      <c r="AK50" s="14">
        <v>80.589542669645411</v>
      </c>
      <c r="AL50" s="14">
        <v>80.603232443531141</v>
      </c>
      <c r="AM50" s="14">
        <v>80.001871949572646</v>
      </c>
      <c r="AN50" s="14">
        <v>81.204592937489636</v>
      </c>
      <c r="AO50" s="14">
        <v>80.47772417004424</v>
      </c>
      <c r="AP50" s="14">
        <v>79.82487163272657</v>
      </c>
      <c r="AQ50" s="14">
        <v>81.130576707361911</v>
      </c>
      <c r="AR50" s="14">
        <v>79.985956373421985</v>
      </c>
      <c r="AS50" s="14">
        <v>79.265265185235549</v>
      </c>
      <c r="AT50" s="14">
        <v>80.70664756160842</v>
      </c>
      <c r="AU50" s="14">
        <v>79.827943154978982</v>
      </c>
      <c r="AV50" s="14">
        <v>79.092476206935686</v>
      </c>
      <c r="AW50" s="14">
        <v>80.563410103022278</v>
      </c>
      <c r="AX50" s="14">
        <v>80.358996163323496</v>
      </c>
      <c r="AY50" s="14">
        <v>79.671707066820829</v>
      </c>
      <c r="AZ50" s="14">
        <v>81.046285259826163</v>
      </c>
      <c r="BA50" s="14">
        <v>80.854311232513041</v>
      </c>
      <c r="BB50" s="14">
        <v>80.213544521552208</v>
      </c>
      <c r="BC50" s="14">
        <v>81.495077943473873</v>
      </c>
      <c r="BD50" s="24">
        <v>81.307779954306142</v>
      </c>
      <c r="BE50" s="24">
        <v>80.646223348237413</v>
      </c>
      <c r="BF50" s="24">
        <v>81.96933656037487</v>
      </c>
      <c r="BG50" s="24">
        <v>81.196892712611458</v>
      </c>
      <c r="BH50" s="24">
        <v>80.510607686747477</v>
      </c>
      <c r="BI50" s="24">
        <v>81.883177738475439</v>
      </c>
      <c r="BJ50" s="24">
        <v>81.47504585323</v>
      </c>
      <c r="BK50" s="24">
        <v>80.78208429590083</v>
      </c>
      <c r="BL50" s="24">
        <v>82.16800741055917</v>
      </c>
    </row>
    <row r="51" spans="1:64" ht="24" customHeight="1">
      <c r="A51" s="14" t="s">
        <v>19</v>
      </c>
      <c r="B51" s="14">
        <v>77.691853823255471</v>
      </c>
      <c r="C51" s="14">
        <v>76.7</v>
      </c>
      <c r="D51" s="14">
        <v>78.599999999999994</v>
      </c>
      <c r="E51" s="14">
        <v>77.494735778254665</v>
      </c>
      <c r="F51" s="14">
        <v>76.5</v>
      </c>
      <c r="G51" s="14">
        <v>78.400000000000006</v>
      </c>
      <c r="H51" s="14">
        <v>77.40279887219333</v>
      </c>
      <c r="I51" s="14">
        <v>76.400000000000006</v>
      </c>
      <c r="J51" s="14">
        <v>78.400000000000006</v>
      </c>
      <c r="K51" s="14">
        <v>77.418678431363659</v>
      </c>
      <c r="L51" s="14">
        <v>76.400000000000006</v>
      </c>
      <c r="M51" s="14">
        <v>78.400000000000006</v>
      </c>
      <c r="N51" s="14">
        <v>77.73369320818729</v>
      </c>
      <c r="O51" s="14">
        <v>76.8</v>
      </c>
      <c r="P51" s="14">
        <v>78.7</v>
      </c>
      <c r="Q51" s="14">
        <v>78.108141565186742</v>
      </c>
      <c r="R51" s="14">
        <v>77.2</v>
      </c>
      <c r="S51" s="14">
        <v>79</v>
      </c>
      <c r="T51" s="14">
        <v>78.991765337681841</v>
      </c>
      <c r="U51" s="14">
        <v>78.099999999999994</v>
      </c>
      <c r="V51" s="14">
        <v>79.8</v>
      </c>
      <c r="W51" s="14">
        <v>78.459382126367828</v>
      </c>
      <c r="X51" s="14">
        <v>77.599999999999994</v>
      </c>
      <c r="Y51" s="14">
        <v>79.400000000000006</v>
      </c>
      <c r="Z51" s="14">
        <v>78.336870141584782</v>
      </c>
      <c r="AA51" s="14">
        <v>77.400000000000006</v>
      </c>
      <c r="AB51" s="14">
        <v>79.3</v>
      </c>
      <c r="AC51" s="14">
        <v>78.159509260924168</v>
      </c>
      <c r="AD51" s="14">
        <v>77.189587369467432</v>
      </c>
      <c r="AE51" s="14">
        <v>79.129431152380903</v>
      </c>
      <c r="AF51" s="14">
        <v>78.671250216426884</v>
      </c>
      <c r="AG51" s="14">
        <v>77.69030827527655</v>
      </c>
      <c r="AH51" s="14">
        <v>79.652192157577218</v>
      </c>
      <c r="AI51" s="14">
        <v>79.275430244394855</v>
      </c>
      <c r="AJ51" s="14">
        <v>78.325041586655132</v>
      </c>
      <c r="AK51" s="14">
        <v>80.225818902134577</v>
      </c>
      <c r="AL51" s="14">
        <v>78.73338588045236</v>
      </c>
      <c r="AM51" s="14">
        <v>77.73499453341951</v>
      </c>
      <c r="AN51" s="14">
        <v>79.73177722748521</v>
      </c>
      <c r="AO51" s="14">
        <v>78.817686578111193</v>
      </c>
      <c r="AP51" s="14">
        <v>77.875950763576853</v>
      </c>
      <c r="AQ51" s="14">
        <v>79.759422392645533</v>
      </c>
      <c r="AR51" s="14">
        <v>79.50365223995172</v>
      </c>
      <c r="AS51" s="14">
        <v>78.574050885876503</v>
      </c>
      <c r="AT51" s="14">
        <v>80.433253594026937</v>
      </c>
      <c r="AU51" s="14">
        <v>80.473984107628851</v>
      </c>
      <c r="AV51" s="14">
        <v>79.620051871136397</v>
      </c>
      <c r="AW51" s="14">
        <v>81.327916344121306</v>
      </c>
      <c r="AX51" s="14">
        <v>80.978541806123459</v>
      </c>
      <c r="AY51" s="14">
        <v>80.132472155875718</v>
      </c>
      <c r="AZ51" s="14">
        <v>81.824611456371201</v>
      </c>
      <c r="BA51" s="14">
        <v>80.633480987867628</v>
      </c>
      <c r="BB51" s="14">
        <v>79.788693347668953</v>
      </c>
      <c r="BC51" s="14">
        <v>81.478268628066303</v>
      </c>
      <c r="BD51" s="24">
        <v>80.771734152886765</v>
      </c>
      <c r="BE51" s="24">
        <v>79.896566569506049</v>
      </c>
      <c r="BF51" s="24">
        <v>81.64690173626748</v>
      </c>
      <c r="BG51" s="24">
        <v>80.568780974391174</v>
      </c>
      <c r="BH51" s="24">
        <v>79.713928445005138</v>
      </c>
      <c r="BI51" s="24">
        <v>81.423633503777211</v>
      </c>
      <c r="BJ51" s="24">
        <v>79.905538835026249</v>
      </c>
      <c r="BK51" s="24">
        <v>79.053417369926208</v>
      </c>
      <c r="BL51" s="24">
        <v>80.75766030012629</v>
      </c>
    </row>
    <row r="52" spans="1:64" ht="12.75" customHeight="1">
      <c r="A52" s="14" t="s">
        <v>53</v>
      </c>
      <c r="B52" s="14">
        <v>77.150146109079699</v>
      </c>
      <c r="C52" s="14">
        <v>76.599999999999994</v>
      </c>
      <c r="D52" s="14">
        <v>77.7</v>
      </c>
      <c r="E52" s="14">
        <v>77.453834311373853</v>
      </c>
      <c r="F52" s="14">
        <v>76.900000000000006</v>
      </c>
      <c r="G52" s="14">
        <v>78</v>
      </c>
      <c r="H52" s="14">
        <v>78.141518074804864</v>
      </c>
      <c r="I52" s="14">
        <v>77.599999999999994</v>
      </c>
      <c r="J52" s="14">
        <v>78.7</v>
      </c>
      <c r="K52" s="14">
        <v>78.741080731835538</v>
      </c>
      <c r="L52" s="14">
        <v>78.2</v>
      </c>
      <c r="M52" s="14">
        <v>79.3</v>
      </c>
      <c r="N52" s="14">
        <v>79.111495818565857</v>
      </c>
      <c r="O52" s="14">
        <v>78.599999999999994</v>
      </c>
      <c r="P52" s="14">
        <v>79.599999999999994</v>
      </c>
      <c r="Q52" s="14">
        <v>79.075515126380466</v>
      </c>
      <c r="R52" s="14">
        <v>78.599999999999994</v>
      </c>
      <c r="S52" s="14">
        <v>79.599999999999994</v>
      </c>
      <c r="T52" s="14">
        <v>79.098386986434392</v>
      </c>
      <c r="U52" s="14">
        <v>78.599999999999994</v>
      </c>
      <c r="V52" s="14">
        <v>79.599999999999994</v>
      </c>
      <c r="W52" s="14">
        <v>79.205528198576076</v>
      </c>
      <c r="X52" s="14">
        <v>78.7</v>
      </c>
      <c r="Y52" s="14">
        <v>79.7</v>
      </c>
      <c r="Z52" s="14">
        <v>79.623705934603251</v>
      </c>
      <c r="AA52" s="14">
        <v>79.099999999999994</v>
      </c>
      <c r="AB52" s="14">
        <v>80.2</v>
      </c>
      <c r="AC52" s="14">
        <v>79.872584184612862</v>
      </c>
      <c r="AD52" s="14">
        <v>79.335584212940788</v>
      </c>
      <c r="AE52" s="14">
        <v>80.409584156284936</v>
      </c>
      <c r="AF52" s="14">
        <v>79.683310792446619</v>
      </c>
      <c r="AG52" s="14">
        <v>79.150502138665715</v>
      </c>
      <c r="AH52" s="14">
        <v>80.216119446227523</v>
      </c>
      <c r="AI52" s="14">
        <v>79.52932757266727</v>
      </c>
      <c r="AJ52" s="14">
        <v>79.001632975987619</v>
      </c>
      <c r="AK52" s="14">
        <v>80.057022169346922</v>
      </c>
      <c r="AL52" s="14">
        <v>79.795621782880502</v>
      </c>
      <c r="AM52" s="14">
        <v>79.296172615951718</v>
      </c>
      <c r="AN52" s="14">
        <v>80.295070949809286</v>
      </c>
      <c r="AO52" s="14">
        <v>80.32240147464411</v>
      </c>
      <c r="AP52" s="14">
        <v>79.849872905901378</v>
      </c>
      <c r="AQ52" s="14">
        <v>80.794930043386842</v>
      </c>
      <c r="AR52" s="14">
        <v>80.261403150028826</v>
      </c>
      <c r="AS52" s="14">
        <v>79.776840859501604</v>
      </c>
      <c r="AT52" s="14">
        <v>80.745965440556049</v>
      </c>
      <c r="AU52" s="14">
        <v>80.547461680762083</v>
      </c>
      <c r="AV52" s="14">
        <v>80.047554556188629</v>
      </c>
      <c r="AW52" s="14">
        <v>81.047368805335537</v>
      </c>
      <c r="AX52" s="14">
        <v>80.649399970973846</v>
      </c>
      <c r="AY52" s="14">
        <v>80.128856644717331</v>
      </c>
      <c r="AZ52" s="14">
        <v>81.169943297230361</v>
      </c>
      <c r="BA52" s="14">
        <v>81.481473149620555</v>
      </c>
      <c r="BB52" s="14">
        <v>80.977172374819844</v>
      </c>
      <c r="BC52" s="14">
        <v>81.985773924421267</v>
      </c>
      <c r="BD52" s="24">
        <v>81.610679488994549</v>
      </c>
      <c r="BE52" s="24">
        <v>81.117248461445072</v>
      </c>
      <c r="BF52" s="24">
        <v>82.104110516544026</v>
      </c>
      <c r="BG52" s="24">
        <v>81.90684920973878</v>
      </c>
      <c r="BH52" s="24">
        <v>81.441566664360735</v>
      </c>
      <c r="BI52" s="24">
        <v>82.372131755116826</v>
      </c>
      <c r="BJ52" s="24">
        <v>81.538727591369309</v>
      </c>
      <c r="BK52" s="24">
        <v>81.054839785329293</v>
      </c>
      <c r="BL52" s="24">
        <v>82.022615397409325</v>
      </c>
    </row>
    <row r="53" spans="1:64" ht="12.75" customHeight="1">
      <c r="A53" s="14" t="s">
        <v>54</v>
      </c>
      <c r="B53" s="14">
        <v>76.806278054991083</v>
      </c>
      <c r="C53" s="14">
        <v>76.2</v>
      </c>
      <c r="D53" s="14">
        <v>77.400000000000006</v>
      </c>
      <c r="E53" s="14">
        <v>77.171773751565013</v>
      </c>
      <c r="F53" s="14">
        <v>76.599999999999994</v>
      </c>
      <c r="G53" s="14">
        <v>77.7</v>
      </c>
      <c r="H53" s="14">
        <v>77.563535797368374</v>
      </c>
      <c r="I53" s="14">
        <v>77</v>
      </c>
      <c r="J53" s="14">
        <v>78.099999999999994</v>
      </c>
      <c r="K53" s="14">
        <v>77.77018853478053</v>
      </c>
      <c r="L53" s="14">
        <v>77.2</v>
      </c>
      <c r="M53" s="14">
        <v>78.3</v>
      </c>
      <c r="N53" s="14">
        <v>77.445540914792034</v>
      </c>
      <c r="O53" s="14">
        <v>76.900000000000006</v>
      </c>
      <c r="P53" s="14">
        <v>78</v>
      </c>
      <c r="Q53" s="14">
        <v>77.207576592451346</v>
      </c>
      <c r="R53" s="14">
        <v>76.599999999999994</v>
      </c>
      <c r="S53" s="14">
        <v>77.8</v>
      </c>
      <c r="T53" s="14">
        <v>77.722870291745394</v>
      </c>
      <c r="U53" s="14">
        <v>77.2</v>
      </c>
      <c r="V53" s="14">
        <v>78.3</v>
      </c>
      <c r="W53" s="14">
        <v>77.900580331600764</v>
      </c>
      <c r="X53" s="14">
        <v>77.400000000000006</v>
      </c>
      <c r="Y53" s="14">
        <v>78.400000000000006</v>
      </c>
      <c r="Z53" s="14">
        <v>77.977337649712481</v>
      </c>
      <c r="AA53" s="14">
        <v>77.400000000000006</v>
      </c>
      <c r="AB53" s="14">
        <v>78.5</v>
      </c>
      <c r="AC53" s="14">
        <v>77.923205414112047</v>
      </c>
      <c r="AD53" s="14">
        <v>77.346464979569546</v>
      </c>
      <c r="AE53" s="14">
        <v>78.499945848654548</v>
      </c>
      <c r="AF53" s="14">
        <v>77.725370344544274</v>
      </c>
      <c r="AG53" s="14">
        <v>77.138517328919932</v>
      </c>
      <c r="AH53" s="14">
        <v>78.312223360168616</v>
      </c>
      <c r="AI53" s="14">
        <v>78.335107708237317</v>
      </c>
      <c r="AJ53" s="14">
        <v>77.784888873126931</v>
      </c>
      <c r="AK53" s="14">
        <v>78.885326543347702</v>
      </c>
      <c r="AL53" s="14">
        <v>78.282667090928257</v>
      </c>
      <c r="AM53" s="14">
        <v>77.727945864435156</v>
      </c>
      <c r="AN53" s="14">
        <v>78.837388317421357</v>
      </c>
      <c r="AO53" s="14">
        <v>79.06583618025897</v>
      </c>
      <c r="AP53" s="14">
        <v>78.514779116567311</v>
      </c>
      <c r="AQ53" s="14">
        <v>79.616893243950628</v>
      </c>
      <c r="AR53" s="14">
        <v>79.24335976001386</v>
      </c>
      <c r="AS53" s="14">
        <v>78.66540290613726</v>
      </c>
      <c r="AT53" s="14">
        <v>79.82131661389046</v>
      </c>
      <c r="AU53" s="14">
        <v>79.546566145711353</v>
      </c>
      <c r="AV53" s="14">
        <v>78.988688362819985</v>
      </c>
      <c r="AW53" s="14">
        <v>80.10444392860272</v>
      </c>
      <c r="AX53" s="14">
        <v>79.185093193332321</v>
      </c>
      <c r="AY53" s="14">
        <v>78.610601953409287</v>
      </c>
      <c r="AZ53" s="14">
        <v>79.759584433255355</v>
      </c>
      <c r="BA53" s="14">
        <v>78.975780389709129</v>
      </c>
      <c r="BB53" s="14">
        <v>78.408540144436614</v>
      </c>
      <c r="BC53" s="14">
        <v>79.543020634981644</v>
      </c>
      <c r="BD53" s="24">
        <v>79.087079590649822</v>
      </c>
      <c r="BE53" s="24">
        <v>78.500918841045788</v>
      </c>
      <c r="BF53" s="24">
        <v>79.673240340253855</v>
      </c>
      <c r="BG53" s="24">
        <v>79.288387649874807</v>
      </c>
      <c r="BH53" s="24">
        <v>78.727092426957341</v>
      </c>
      <c r="BI53" s="24">
        <v>79.849682872792272</v>
      </c>
      <c r="BJ53" s="24">
        <v>79.734671056216115</v>
      </c>
      <c r="BK53" s="24">
        <v>79.182115495975964</v>
      </c>
      <c r="BL53" s="24">
        <v>80.287226616456266</v>
      </c>
    </row>
    <row r="54" spans="1:64" ht="12.75" customHeight="1">
      <c r="A54" s="14" t="s">
        <v>55</v>
      </c>
      <c r="B54" s="14">
        <v>76.749842929811308</v>
      </c>
      <c r="C54" s="14">
        <v>76.2</v>
      </c>
      <c r="D54" s="14">
        <v>77.3</v>
      </c>
      <c r="E54" s="14">
        <v>76.964709449839717</v>
      </c>
      <c r="F54" s="14">
        <v>76.400000000000006</v>
      </c>
      <c r="G54" s="14">
        <v>77.5</v>
      </c>
      <c r="H54" s="14">
        <v>77.268570354566222</v>
      </c>
      <c r="I54" s="14">
        <v>76.7</v>
      </c>
      <c r="J54" s="14">
        <v>77.8</v>
      </c>
      <c r="K54" s="14">
        <v>77.505158310226804</v>
      </c>
      <c r="L54" s="14">
        <v>77</v>
      </c>
      <c r="M54" s="14">
        <v>78.099999999999994</v>
      </c>
      <c r="N54" s="14">
        <v>77.388490057763732</v>
      </c>
      <c r="O54" s="14">
        <v>76.8</v>
      </c>
      <c r="P54" s="14">
        <v>77.900000000000006</v>
      </c>
      <c r="Q54" s="14">
        <v>77.320279116772085</v>
      </c>
      <c r="R54" s="14">
        <v>76.8</v>
      </c>
      <c r="S54" s="14">
        <v>77.900000000000006</v>
      </c>
      <c r="T54" s="14">
        <v>76.803027129638039</v>
      </c>
      <c r="U54" s="14">
        <v>76.2</v>
      </c>
      <c r="V54" s="14">
        <v>77.400000000000006</v>
      </c>
      <c r="W54" s="14">
        <v>76.879011721704941</v>
      </c>
      <c r="X54" s="14">
        <v>76.3</v>
      </c>
      <c r="Y54" s="14">
        <v>77.5</v>
      </c>
      <c r="Z54" s="14">
        <v>76.666253078119013</v>
      </c>
      <c r="AA54" s="14">
        <v>76.099999999999994</v>
      </c>
      <c r="AB54" s="14">
        <v>77.3</v>
      </c>
      <c r="AC54" s="14">
        <v>77.517093198583538</v>
      </c>
      <c r="AD54" s="14">
        <v>76.928032097069675</v>
      </c>
      <c r="AE54" s="14">
        <v>78.106154300097401</v>
      </c>
      <c r="AF54" s="14">
        <v>77.9327641796515</v>
      </c>
      <c r="AG54" s="14">
        <v>77.386291308565347</v>
      </c>
      <c r="AH54" s="14">
        <v>78.479237050737652</v>
      </c>
      <c r="AI54" s="14">
        <v>78.395222496154389</v>
      </c>
      <c r="AJ54" s="14">
        <v>77.876044068582942</v>
      </c>
      <c r="AK54" s="14">
        <v>78.914400923725836</v>
      </c>
      <c r="AL54" s="14">
        <v>77.934702933680342</v>
      </c>
      <c r="AM54" s="14">
        <v>77.376487468532943</v>
      </c>
      <c r="AN54" s="14">
        <v>78.49291839882774</v>
      </c>
      <c r="AO54" s="14">
        <v>78.149715900584297</v>
      </c>
      <c r="AP54" s="14">
        <v>77.556602745451556</v>
      </c>
      <c r="AQ54" s="14">
        <v>78.742829055717039</v>
      </c>
      <c r="AR54" s="14">
        <v>77.883642997881154</v>
      </c>
      <c r="AS54" s="14">
        <v>77.257534037525389</v>
      </c>
      <c r="AT54" s="14">
        <v>78.509751958236919</v>
      </c>
      <c r="AU54" s="14">
        <v>78.425051599048828</v>
      </c>
      <c r="AV54" s="14">
        <v>77.812083993027116</v>
      </c>
      <c r="AW54" s="14">
        <v>79.03801920507054</v>
      </c>
      <c r="AX54" s="14">
        <v>78.709091840777944</v>
      </c>
      <c r="AY54" s="14">
        <v>78.096320457991268</v>
      </c>
      <c r="AZ54" s="14">
        <v>79.32186322356462</v>
      </c>
      <c r="BA54" s="14">
        <v>79.499503927252931</v>
      </c>
      <c r="BB54" s="14">
        <v>78.919149927777369</v>
      </c>
      <c r="BC54" s="14">
        <v>80.079857926728494</v>
      </c>
      <c r="BD54" s="24">
        <v>79.912496871712435</v>
      </c>
      <c r="BE54" s="24">
        <v>79.326961809353605</v>
      </c>
      <c r="BF54" s="24">
        <v>80.498031934071264</v>
      </c>
      <c r="BG54" s="24">
        <v>80.243519385215819</v>
      </c>
      <c r="BH54" s="24">
        <v>79.673667308981265</v>
      </c>
      <c r="BI54" s="24">
        <v>80.813371461450373</v>
      </c>
      <c r="BJ54" s="24">
        <v>79.700278634302961</v>
      </c>
      <c r="BK54" s="24">
        <v>79.106230641952138</v>
      </c>
      <c r="BL54" s="24">
        <v>80.294326626653785</v>
      </c>
    </row>
    <row r="55" spans="1:64" ht="24" customHeight="1">
      <c r="A55" s="14" t="s">
        <v>56</v>
      </c>
      <c r="B55" s="14">
        <v>78.842837558636617</v>
      </c>
      <c r="C55" s="14">
        <v>78.3</v>
      </c>
      <c r="D55" s="14">
        <v>79.400000000000006</v>
      </c>
      <c r="E55" s="14">
        <v>78.685889111759948</v>
      </c>
      <c r="F55" s="14">
        <v>78.099999999999994</v>
      </c>
      <c r="G55" s="14">
        <v>79.3</v>
      </c>
      <c r="H55" s="14">
        <v>78.783904398599546</v>
      </c>
      <c r="I55" s="14">
        <v>78.2</v>
      </c>
      <c r="J55" s="14">
        <v>79.400000000000006</v>
      </c>
      <c r="K55" s="14">
        <v>78.979316013200474</v>
      </c>
      <c r="L55" s="14">
        <v>78.3</v>
      </c>
      <c r="M55" s="14">
        <v>79.599999999999994</v>
      </c>
      <c r="N55" s="14">
        <v>79.119860989589625</v>
      </c>
      <c r="O55" s="14">
        <v>78.5</v>
      </c>
      <c r="P55" s="14">
        <v>79.8</v>
      </c>
      <c r="Q55" s="14">
        <v>79.485109580511931</v>
      </c>
      <c r="R55" s="14">
        <v>78.8</v>
      </c>
      <c r="S55" s="14">
        <v>80.099999999999994</v>
      </c>
      <c r="T55" s="14">
        <v>79.501562416306598</v>
      </c>
      <c r="U55" s="14">
        <v>78.900000000000006</v>
      </c>
      <c r="V55" s="14">
        <v>80.099999999999994</v>
      </c>
      <c r="W55" s="14">
        <v>80.073986395850369</v>
      </c>
      <c r="X55" s="14">
        <v>79.400000000000006</v>
      </c>
      <c r="Y55" s="14">
        <v>80.7</v>
      </c>
      <c r="Z55" s="14">
        <v>80.306314388666223</v>
      </c>
      <c r="AA55" s="14">
        <v>79.7</v>
      </c>
      <c r="AB55" s="14">
        <v>80.900000000000006</v>
      </c>
      <c r="AC55" s="14">
        <v>80.522667840031673</v>
      </c>
      <c r="AD55" s="14">
        <v>79.90805989893768</v>
      </c>
      <c r="AE55" s="14">
        <v>81.137275781125666</v>
      </c>
      <c r="AF55" s="14">
        <v>80.444759469235834</v>
      </c>
      <c r="AG55" s="14">
        <v>79.836347468171695</v>
      </c>
      <c r="AH55" s="14">
        <v>81.053171470299972</v>
      </c>
      <c r="AI55" s="14">
        <v>80.356955351221288</v>
      </c>
      <c r="AJ55" s="14">
        <v>79.69360025602866</v>
      </c>
      <c r="AK55" s="14">
        <v>81.020310446413916</v>
      </c>
      <c r="AL55" s="14">
        <v>81.053615721474799</v>
      </c>
      <c r="AM55" s="14">
        <v>80.392340800781213</v>
      </c>
      <c r="AN55" s="14">
        <v>81.714890642168385</v>
      </c>
      <c r="AO55" s="14">
        <v>81.556688937352092</v>
      </c>
      <c r="AP55" s="14">
        <v>80.912025772269217</v>
      </c>
      <c r="AQ55" s="14">
        <v>82.201352102434967</v>
      </c>
      <c r="AR55" s="14">
        <v>82.357340193672798</v>
      </c>
      <c r="AS55" s="14">
        <v>81.794255113230207</v>
      </c>
      <c r="AT55" s="14">
        <v>82.920425274115388</v>
      </c>
      <c r="AU55" s="14">
        <v>82.415999429530544</v>
      </c>
      <c r="AV55" s="14">
        <v>81.855997269423383</v>
      </c>
      <c r="AW55" s="14">
        <v>82.976001589637704</v>
      </c>
      <c r="AX55" s="14">
        <v>82.903921338667956</v>
      </c>
      <c r="AY55" s="14">
        <v>82.330683551352706</v>
      </c>
      <c r="AZ55" s="14">
        <v>83.477159125983206</v>
      </c>
      <c r="BA55" s="14">
        <v>82.493894853711524</v>
      </c>
      <c r="BB55" s="14">
        <v>81.842024202263232</v>
      </c>
      <c r="BC55" s="14">
        <v>83.145765505159815</v>
      </c>
      <c r="BD55" s="24">
        <v>83.144839704664008</v>
      </c>
      <c r="BE55" s="24">
        <v>82.520117590456934</v>
      </c>
      <c r="BF55" s="24">
        <v>83.769561818871082</v>
      </c>
      <c r="BG55" s="24">
        <v>83.446709333436701</v>
      </c>
      <c r="BH55" s="24">
        <v>82.836825727571735</v>
      </c>
      <c r="BI55" s="24">
        <v>84.056592939301666</v>
      </c>
      <c r="BJ55" s="24">
        <v>83.850791984330385</v>
      </c>
      <c r="BK55" s="24">
        <v>83.304318361813884</v>
      </c>
      <c r="BL55" s="24">
        <v>84.397265606846886</v>
      </c>
    </row>
    <row r="56" spans="1:64" ht="12.75" customHeight="1">
      <c r="A56" s="14" t="s">
        <v>57</v>
      </c>
      <c r="B56" s="14">
        <v>78.873895897973043</v>
      </c>
      <c r="C56" s="14">
        <v>78.2</v>
      </c>
      <c r="D56" s="14">
        <v>79.5</v>
      </c>
      <c r="E56" s="14">
        <v>78.784038730233121</v>
      </c>
      <c r="F56" s="14">
        <v>78.099999999999994</v>
      </c>
      <c r="G56" s="14">
        <v>79.400000000000006</v>
      </c>
      <c r="H56" s="14">
        <v>78.642925029747346</v>
      </c>
      <c r="I56" s="14">
        <v>78</v>
      </c>
      <c r="J56" s="14">
        <v>79.3</v>
      </c>
      <c r="K56" s="14">
        <v>78.626079758531702</v>
      </c>
      <c r="L56" s="14">
        <v>78</v>
      </c>
      <c r="M56" s="14">
        <v>79.3</v>
      </c>
      <c r="N56" s="14">
        <v>78.712459658220027</v>
      </c>
      <c r="O56" s="14">
        <v>78.099999999999994</v>
      </c>
      <c r="P56" s="14">
        <v>79.400000000000006</v>
      </c>
      <c r="Q56" s="14">
        <v>78.988506115058172</v>
      </c>
      <c r="R56" s="14">
        <v>78.400000000000006</v>
      </c>
      <c r="S56" s="14">
        <v>79.599999999999994</v>
      </c>
      <c r="T56" s="14">
        <v>79.449031641039937</v>
      </c>
      <c r="U56" s="14">
        <v>78.8</v>
      </c>
      <c r="V56" s="14">
        <v>80.099999999999994</v>
      </c>
      <c r="W56" s="14">
        <v>79.446256824962163</v>
      </c>
      <c r="X56" s="14">
        <v>78.8</v>
      </c>
      <c r="Y56" s="14">
        <v>80.099999999999994</v>
      </c>
      <c r="Z56" s="14">
        <v>79.796578430863391</v>
      </c>
      <c r="AA56" s="14">
        <v>79.2</v>
      </c>
      <c r="AB56" s="14">
        <v>80.400000000000006</v>
      </c>
      <c r="AC56" s="14">
        <v>79.915707916382303</v>
      </c>
      <c r="AD56" s="14">
        <v>79.305212280158514</v>
      </c>
      <c r="AE56" s="14">
        <v>80.526203552606091</v>
      </c>
      <c r="AF56" s="14">
        <v>80.09154637287827</v>
      </c>
      <c r="AG56" s="14">
        <v>79.4883487153228</v>
      </c>
      <c r="AH56" s="14">
        <v>80.694744030433739</v>
      </c>
      <c r="AI56" s="14">
        <v>80.060019206484739</v>
      </c>
      <c r="AJ56" s="14">
        <v>79.44266379450319</v>
      </c>
      <c r="AK56" s="14">
        <v>80.677374618466288</v>
      </c>
      <c r="AL56" s="14">
        <v>80.083523094898652</v>
      </c>
      <c r="AM56" s="14">
        <v>79.432619030182806</v>
      </c>
      <c r="AN56" s="14">
        <v>80.734427159614498</v>
      </c>
      <c r="AO56" s="14">
        <v>80.734358160288011</v>
      </c>
      <c r="AP56" s="14">
        <v>80.082556319939314</v>
      </c>
      <c r="AQ56" s="14">
        <v>81.386160000636707</v>
      </c>
      <c r="AR56" s="14">
        <v>81.027677009740472</v>
      </c>
      <c r="AS56" s="14">
        <v>80.384100461637203</v>
      </c>
      <c r="AT56" s="14">
        <v>81.671253557843741</v>
      </c>
      <c r="AU56" s="14">
        <v>81.302459041032293</v>
      </c>
      <c r="AV56" s="14">
        <v>80.689458059324139</v>
      </c>
      <c r="AW56" s="14">
        <v>81.915460022740447</v>
      </c>
      <c r="AX56" s="14">
        <v>81.217512009762942</v>
      </c>
      <c r="AY56" s="14">
        <v>80.600192969985741</v>
      </c>
      <c r="AZ56" s="14">
        <v>81.834831049540142</v>
      </c>
      <c r="BA56" s="14">
        <v>81.173236949322444</v>
      </c>
      <c r="BB56" s="14">
        <v>80.55396750877506</v>
      </c>
      <c r="BC56" s="14">
        <v>81.792506389869828</v>
      </c>
      <c r="BD56" s="24">
        <v>81.293931680469882</v>
      </c>
      <c r="BE56" s="24">
        <v>80.662838869331736</v>
      </c>
      <c r="BF56" s="24">
        <v>81.925024491608028</v>
      </c>
      <c r="BG56" s="24">
        <v>81.501594140959369</v>
      </c>
      <c r="BH56" s="24">
        <v>80.888789198466895</v>
      </c>
      <c r="BI56" s="24">
        <v>82.114399083451843</v>
      </c>
      <c r="BJ56" s="24">
        <v>81.633868640526387</v>
      </c>
      <c r="BK56" s="24">
        <v>81.010538189032772</v>
      </c>
      <c r="BL56" s="24">
        <v>82.257199092020002</v>
      </c>
    </row>
    <row r="57" spans="1:64" ht="12.75" customHeight="1">
      <c r="A57" s="14" t="s">
        <v>58</v>
      </c>
      <c r="B57" s="14">
        <v>79.292374299277682</v>
      </c>
      <c r="C57" s="14">
        <v>78.599999999999994</v>
      </c>
      <c r="D57" s="14">
        <v>80</v>
      </c>
      <c r="E57" s="14">
        <v>79.563455998863475</v>
      </c>
      <c r="F57" s="14">
        <v>78.900000000000006</v>
      </c>
      <c r="G57" s="14">
        <v>80.2</v>
      </c>
      <c r="H57" s="14">
        <v>79.470148103858378</v>
      </c>
      <c r="I57" s="14">
        <v>78.8</v>
      </c>
      <c r="J57" s="14">
        <v>80.099999999999994</v>
      </c>
      <c r="K57" s="14">
        <v>79.551007935242254</v>
      </c>
      <c r="L57" s="14">
        <v>78.900000000000006</v>
      </c>
      <c r="M57" s="14">
        <v>80.2</v>
      </c>
      <c r="N57" s="14">
        <v>79.722435086332283</v>
      </c>
      <c r="O57" s="14">
        <v>79.099999999999994</v>
      </c>
      <c r="P57" s="14">
        <v>80.400000000000006</v>
      </c>
      <c r="Q57" s="14">
        <v>80.245615543037943</v>
      </c>
      <c r="R57" s="14">
        <v>79.599999999999994</v>
      </c>
      <c r="S57" s="14">
        <v>80.900000000000006</v>
      </c>
      <c r="T57" s="14">
        <v>80.728932526412265</v>
      </c>
      <c r="U57" s="14">
        <v>80.099999999999994</v>
      </c>
      <c r="V57" s="14">
        <v>81.3</v>
      </c>
      <c r="W57" s="14">
        <v>80.743029430164498</v>
      </c>
      <c r="X57" s="14">
        <v>80.099999999999994</v>
      </c>
      <c r="Y57" s="14">
        <v>81.400000000000006</v>
      </c>
      <c r="Z57" s="14">
        <v>81.14438275032478</v>
      </c>
      <c r="AA57" s="14">
        <v>80.5</v>
      </c>
      <c r="AB57" s="14">
        <v>81.8</v>
      </c>
      <c r="AC57" s="14">
        <v>81.313292419378314</v>
      </c>
      <c r="AD57" s="14">
        <v>80.650303270113525</v>
      </c>
      <c r="AE57" s="14">
        <v>81.976281568643103</v>
      </c>
      <c r="AF57" s="14">
        <v>81.070981077512613</v>
      </c>
      <c r="AG57" s="14">
        <v>80.398049745616618</v>
      </c>
      <c r="AH57" s="14">
        <v>81.743912409408608</v>
      </c>
      <c r="AI57" s="14">
        <v>80.547458428533034</v>
      </c>
      <c r="AJ57" s="14">
        <v>79.857293151191826</v>
      </c>
      <c r="AK57" s="14">
        <v>81.237623705874242</v>
      </c>
      <c r="AL57" s="14">
        <v>81.043564287144108</v>
      </c>
      <c r="AM57" s="14">
        <v>80.371918372231875</v>
      </c>
      <c r="AN57" s="14">
        <v>81.71521020205634</v>
      </c>
      <c r="AO57" s="14">
        <v>81.907148671937904</v>
      </c>
      <c r="AP57" s="14">
        <v>81.26105727841454</v>
      </c>
      <c r="AQ57" s="14">
        <v>82.553240065461267</v>
      </c>
      <c r="AR57" s="14">
        <v>82.504927523910155</v>
      </c>
      <c r="AS57" s="14">
        <v>81.856692513154925</v>
      </c>
      <c r="AT57" s="14">
        <v>83.153162534665384</v>
      </c>
      <c r="AU57" s="14">
        <v>82.014569005539656</v>
      </c>
      <c r="AV57" s="14">
        <v>81.344745978145809</v>
      </c>
      <c r="AW57" s="14">
        <v>82.684392032933502</v>
      </c>
      <c r="AX57" s="14">
        <v>82.06552788751803</v>
      </c>
      <c r="AY57" s="14">
        <v>81.364899392134603</v>
      </c>
      <c r="AZ57" s="14">
        <v>82.766156382901457</v>
      </c>
      <c r="BA57" s="14">
        <v>82.365773779537875</v>
      </c>
      <c r="BB57" s="14">
        <v>81.705419323411846</v>
      </c>
      <c r="BC57" s="14">
        <v>83.026128235663904</v>
      </c>
      <c r="BD57" s="24">
        <v>83.111209449819214</v>
      </c>
      <c r="BE57" s="24">
        <v>82.474475250427048</v>
      </c>
      <c r="BF57" s="24">
        <v>83.747943649211379</v>
      </c>
      <c r="BG57" s="24">
        <v>82.901923428635016</v>
      </c>
      <c r="BH57" s="24">
        <v>82.273614397715235</v>
      </c>
      <c r="BI57" s="24">
        <v>83.530232459554796</v>
      </c>
      <c r="BJ57" s="24">
        <v>82.975095486837759</v>
      </c>
      <c r="BK57" s="24">
        <v>82.345453754485121</v>
      </c>
      <c r="BL57" s="24">
        <v>83.604737219190397</v>
      </c>
    </row>
    <row r="58" spans="1:64" ht="12.75" customHeight="1">
      <c r="A58" s="14" t="s">
        <v>59</v>
      </c>
      <c r="B58" s="14">
        <v>77.907995188730439</v>
      </c>
      <c r="C58" s="14">
        <v>77.599999999999994</v>
      </c>
      <c r="D58" s="14">
        <v>78.2</v>
      </c>
      <c r="E58" s="14">
        <v>78.056656216998149</v>
      </c>
      <c r="F58" s="14">
        <v>77.7</v>
      </c>
      <c r="G58" s="14">
        <v>78.400000000000006</v>
      </c>
      <c r="H58" s="14">
        <v>78.399194817496976</v>
      </c>
      <c r="I58" s="14">
        <v>78.099999999999994</v>
      </c>
      <c r="J58" s="14">
        <v>78.7</v>
      </c>
      <c r="K58" s="14">
        <v>78.4810203611476</v>
      </c>
      <c r="L58" s="14">
        <v>78.2</v>
      </c>
      <c r="M58" s="14">
        <v>78.8</v>
      </c>
      <c r="N58" s="14">
        <v>78.729534268043679</v>
      </c>
      <c r="O58" s="14">
        <v>78.400000000000006</v>
      </c>
      <c r="P58" s="14">
        <v>79</v>
      </c>
      <c r="Q58" s="14">
        <v>78.707132523071351</v>
      </c>
      <c r="R58" s="14">
        <v>78.400000000000006</v>
      </c>
      <c r="S58" s="14">
        <v>79</v>
      </c>
      <c r="T58" s="14">
        <v>78.924739841227719</v>
      </c>
      <c r="U58" s="14">
        <v>78.599999999999994</v>
      </c>
      <c r="V58" s="14">
        <v>79.2</v>
      </c>
      <c r="W58" s="14">
        <v>78.975943120054794</v>
      </c>
      <c r="X58" s="14">
        <v>78.7</v>
      </c>
      <c r="Y58" s="14">
        <v>79.3</v>
      </c>
      <c r="Z58" s="14">
        <v>79.303045041817867</v>
      </c>
      <c r="AA58" s="14">
        <v>79</v>
      </c>
      <c r="AB58" s="14">
        <v>79.599999999999994</v>
      </c>
      <c r="AC58" s="14">
        <v>79.670726322264343</v>
      </c>
      <c r="AD58" s="14">
        <v>79.348912573604153</v>
      </c>
      <c r="AE58" s="14">
        <v>79.992540070924534</v>
      </c>
      <c r="AF58" s="14">
        <v>80.077534762110446</v>
      </c>
      <c r="AG58" s="14">
        <v>79.761147168220518</v>
      </c>
      <c r="AH58" s="14">
        <v>80.393922356000374</v>
      </c>
      <c r="AI58" s="14">
        <v>80.313378133143217</v>
      </c>
      <c r="AJ58" s="14">
        <v>80.000423867462345</v>
      </c>
      <c r="AK58" s="14">
        <v>80.62633239882409</v>
      </c>
      <c r="AL58" s="14">
        <v>80.466441917481873</v>
      </c>
      <c r="AM58" s="14">
        <v>80.154242173185608</v>
      </c>
      <c r="AN58" s="14">
        <v>80.778641661778138</v>
      </c>
      <c r="AO58" s="14">
        <v>80.769624365787536</v>
      </c>
      <c r="AP58" s="14">
        <v>80.459142897534946</v>
      </c>
      <c r="AQ58" s="14">
        <v>81.080105834040126</v>
      </c>
      <c r="AR58" s="14">
        <v>80.852257912957413</v>
      </c>
      <c r="AS58" s="14">
        <v>80.541109319650545</v>
      </c>
      <c r="AT58" s="14">
        <v>81.16340650626428</v>
      </c>
      <c r="AU58" s="14">
        <v>81.1729294816097</v>
      </c>
      <c r="AV58" s="14">
        <v>80.866085345313522</v>
      </c>
      <c r="AW58" s="14">
        <v>81.479773617905877</v>
      </c>
      <c r="AX58" s="14">
        <v>81.232831040725245</v>
      </c>
      <c r="AY58" s="14">
        <v>80.927565950440183</v>
      </c>
      <c r="AZ58" s="14">
        <v>81.538096131010306</v>
      </c>
      <c r="BA58" s="14">
        <v>81.548442996938121</v>
      </c>
      <c r="BB58" s="14">
        <v>81.245599252522382</v>
      </c>
      <c r="BC58" s="14">
        <v>81.85128674135386</v>
      </c>
      <c r="BD58" s="24">
        <v>81.691045414980806</v>
      </c>
      <c r="BE58" s="24">
        <v>81.392330747242099</v>
      </c>
      <c r="BF58" s="24">
        <v>81.989760082719513</v>
      </c>
      <c r="BG58" s="24">
        <v>81.872739342355388</v>
      </c>
      <c r="BH58" s="24">
        <v>81.582922862884047</v>
      </c>
      <c r="BI58" s="24">
        <v>82.162555821826729</v>
      </c>
      <c r="BJ58" s="24">
        <v>81.946152864090408</v>
      </c>
      <c r="BK58" s="24">
        <v>81.661861209855928</v>
      </c>
      <c r="BL58" s="24">
        <v>82.230444518324887</v>
      </c>
    </row>
    <row r="59" spans="1:64" ht="24" customHeight="1">
      <c r="A59" s="14" t="s">
        <v>60</v>
      </c>
      <c r="B59" s="14">
        <v>78.788080037334666</v>
      </c>
      <c r="C59" s="14">
        <v>77.599999999999994</v>
      </c>
      <c r="D59" s="14">
        <v>80</v>
      </c>
      <c r="E59" s="14">
        <v>78.487770350878336</v>
      </c>
      <c r="F59" s="14">
        <v>77.3</v>
      </c>
      <c r="G59" s="14">
        <v>79.7</v>
      </c>
      <c r="H59" s="14">
        <v>78.206538294058333</v>
      </c>
      <c r="I59" s="14">
        <v>77</v>
      </c>
      <c r="J59" s="14">
        <v>79.400000000000006</v>
      </c>
      <c r="K59" s="14">
        <v>78.681230852739375</v>
      </c>
      <c r="L59" s="14">
        <v>77.5</v>
      </c>
      <c r="M59" s="14">
        <v>79.900000000000006</v>
      </c>
      <c r="N59" s="14">
        <v>78.66632102843127</v>
      </c>
      <c r="O59" s="14">
        <v>77.400000000000006</v>
      </c>
      <c r="P59" s="14">
        <v>79.900000000000006</v>
      </c>
      <c r="Q59" s="14">
        <v>78.860816576626405</v>
      </c>
      <c r="R59" s="14">
        <v>77.599999999999994</v>
      </c>
      <c r="S59" s="14">
        <v>80.099999999999994</v>
      </c>
      <c r="T59" s="14">
        <v>79.506062993729131</v>
      </c>
      <c r="U59" s="14">
        <v>78.2</v>
      </c>
      <c r="V59" s="14">
        <v>80.8</v>
      </c>
      <c r="W59" s="14">
        <v>80.292772830719059</v>
      </c>
      <c r="X59" s="14">
        <v>79.2</v>
      </c>
      <c r="Y59" s="14">
        <v>81.400000000000006</v>
      </c>
      <c r="Z59" s="14">
        <v>80.145987947801871</v>
      </c>
      <c r="AA59" s="14">
        <v>78.900000000000006</v>
      </c>
      <c r="AB59" s="14">
        <v>81.400000000000006</v>
      </c>
      <c r="AC59" s="14">
        <v>79.944955647275378</v>
      </c>
      <c r="AD59" s="14">
        <v>78.573403416282702</v>
      </c>
      <c r="AE59" s="14">
        <v>81.316507878268055</v>
      </c>
      <c r="AF59" s="14">
        <v>79.622301639422091</v>
      </c>
      <c r="AG59" s="14">
        <v>78.154192662592266</v>
      </c>
      <c r="AH59" s="14">
        <v>81.090410616251916</v>
      </c>
      <c r="AI59" s="14">
        <v>79.947028100360384</v>
      </c>
      <c r="AJ59" s="14">
        <v>78.570601533337552</v>
      </c>
      <c r="AK59" s="14">
        <v>81.323454667383217</v>
      </c>
      <c r="AL59" s="14">
        <v>79.626464499747541</v>
      </c>
      <c r="AM59" s="14">
        <v>78.209491165512134</v>
      </c>
      <c r="AN59" s="14">
        <v>81.043437833982949</v>
      </c>
      <c r="AO59" s="14">
        <v>80.036530394677769</v>
      </c>
      <c r="AP59" s="14">
        <v>78.65162720815367</v>
      </c>
      <c r="AQ59" s="14">
        <v>81.421433581201867</v>
      </c>
      <c r="AR59" s="14">
        <v>80.330353563663081</v>
      </c>
      <c r="AS59" s="14">
        <v>79.04131448417894</v>
      </c>
      <c r="AT59" s="14">
        <v>81.619392643147222</v>
      </c>
      <c r="AU59" s="14">
        <v>81.568798236053013</v>
      </c>
      <c r="AV59" s="14">
        <v>80.418215401386504</v>
      </c>
      <c r="AW59" s="14">
        <v>82.719381070719521</v>
      </c>
      <c r="AX59" s="14">
        <v>82.282393030098234</v>
      </c>
      <c r="AY59" s="14">
        <v>81.17105994406009</v>
      </c>
      <c r="AZ59" s="14">
        <v>83.393726116136378</v>
      </c>
      <c r="BA59" s="14">
        <v>82.389215436018915</v>
      </c>
      <c r="BB59" s="14">
        <v>81.244307202006937</v>
      </c>
      <c r="BC59" s="14">
        <v>83.534123670030894</v>
      </c>
      <c r="BD59" s="24">
        <v>80.788061906743977</v>
      </c>
      <c r="BE59" s="24">
        <v>79.301094655031008</v>
      </c>
      <c r="BF59" s="24">
        <v>82.275029158456945</v>
      </c>
      <c r="BG59" s="24">
        <v>80.230527125167939</v>
      </c>
      <c r="BH59" s="24">
        <v>78.63616658171307</v>
      </c>
      <c r="BI59" s="24">
        <v>81.824887668622807</v>
      </c>
      <c r="BJ59" s="24">
        <v>80.415601386151664</v>
      </c>
      <c r="BK59" s="24">
        <v>78.911173266326628</v>
      </c>
      <c r="BL59" s="24">
        <v>81.9200295059767</v>
      </c>
    </row>
    <row r="60" spans="1:64" ht="12.75" customHeight="1">
      <c r="A60" s="14" t="s">
        <v>61</v>
      </c>
      <c r="B60" s="14">
        <v>77.137965336717869</v>
      </c>
      <c r="C60" s="14">
        <v>76.599999999999994</v>
      </c>
      <c r="D60" s="14">
        <v>77.599999999999994</v>
      </c>
      <c r="E60" s="14">
        <v>76.808756827866105</v>
      </c>
      <c r="F60" s="14">
        <v>76.3</v>
      </c>
      <c r="G60" s="14">
        <v>77.3</v>
      </c>
      <c r="H60" s="14">
        <v>77.119343929172018</v>
      </c>
      <c r="I60" s="14">
        <v>76.599999999999994</v>
      </c>
      <c r="J60" s="14">
        <v>77.599999999999994</v>
      </c>
      <c r="K60" s="14">
        <v>77.642522224458915</v>
      </c>
      <c r="L60" s="14">
        <v>77.099999999999994</v>
      </c>
      <c r="M60" s="14">
        <v>78.099999999999994</v>
      </c>
      <c r="N60" s="14">
        <v>78.317634369229779</v>
      </c>
      <c r="O60" s="14">
        <v>77.8</v>
      </c>
      <c r="P60" s="14">
        <v>78.8</v>
      </c>
      <c r="Q60" s="14">
        <v>78.498674676496151</v>
      </c>
      <c r="R60" s="14">
        <v>78</v>
      </c>
      <c r="S60" s="14">
        <v>79</v>
      </c>
      <c r="T60" s="14">
        <v>78.316333924499446</v>
      </c>
      <c r="U60" s="14">
        <v>77.8</v>
      </c>
      <c r="V60" s="14">
        <v>78.8</v>
      </c>
      <c r="W60" s="14">
        <v>78.353006005324886</v>
      </c>
      <c r="X60" s="14">
        <v>77.8</v>
      </c>
      <c r="Y60" s="14">
        <v>78.900000000000006</v>
      </c>
      <c r="Z60" s="14">
        <v>78.312558945173464</v>
      </c>
      <c r="AA60" s="14">
        <v>77.8</v>
      </c>
      <c r="AB60" s="14">
        <v>78.900000000000006</v>
      </c>
      <c r="AC60" s="14">
        <v>78.577537075156854</v>
      </c>
      <c r="AD60" s="14">
        <v>78.041890723842528</v>
      </c>
      <c r="AE60" s="14">
        <v>79.113183426471181</v>
      </c>
      <c r="AF60" s="14">
        <v>78.570254234040746</v>
      </c>
      <c r="AG60" s="14">
        <v>78.040802413073251</v>
      </c>
      <c r="AH60" s="14">
        <v>79.099706055008241</v>
      </c>
      <c r="AI60" s="14">
        <v>78.828460253576239</v>
      </c>
      <c r="AJ60" s="14">
        <v>78.343590294387525</v>
      </c>
      <c r="AK60" s="14">
        <v>79.313330212764953</v>
      </c>
      <c r="AL60" s="14">
        <v>79.146254427819485</v>
      </c>
      <c r="AM60" s="14">
        <v>78.656373368358473</v>
      </c>
      <c r="AN60" s="14">
        <v>79.636135487280498</v>
      </c>
      <c r="AO60" s="14">
        <v>79.44124559673449</v>
      </c>
      <c r="AP60" s="14">
        <v>78.96377952175888</v>
      </c>
      <c r="AQ60" s="14">
        <v>79.918711671710099</v>
      </c>
      <c r="AR60" s="14">
        <v>79.451845741091205</v>
      </c>
      <c r="AS60" s="14">
        <v>78.971835473915746</v>
      </c>
      <c r="AT60" s="14">
        <v>79.931856008266664</v>
      </c>
      <c r="AU60" s="14">
        <v>79.541078223366441</v>
      </c>
      <c r="AV60" s="14">
        <v>79.077374766081931</v>
      </c>
      <c r="AW60" s="14">
        <v>80.00478168065095</v>
      </c>
      <c r="AX60" s="14">
        <v>79.746436772571954</v>
      </c>
      <c r="AY60" s="14">
        <v>79.273766894305808</v>
      </c>
      <c r="AZ60" s="14">
        <v>80.2191066508381</v>
      </c>
      <c r="BA60" s="14">
        <v>80.300793419199152</v>
      </c>
      <c r="BB60" s="14">
        <v>79.816288399807888</v>
      </c>
      <c r="BC60" s="14">
        <v>80.785298438590416</v>
      </c>
      <c r="BD60" s="24">
        <v>80.396756847413997</v>
      </c>
      <c r="BE60" s="24">
        <v>79.88335935876934</v>
      </c>
      <c r="BF60" s="24">
        <v>80.910154336058653</v>
      </c>
      <c r="BG60" s="24">
        <v>80.595768568965397</v>
      </c>
      <c r="BH60" s="24">
        <v>80.08643556384591</v>
      </c>
      <c r="BI60" s="24">
        <v>81.105101574084884</v>
      </c>
      <c r="BJ60" s="24">
        <v>80.68220196477121</v>
      </c>
      <c r="BK60" s="24">
        <v>80.183710752981057</v>
      </c>
      <c r="BL60" s="24">
        <v>81.180693176561363</v>
      </c>
    </row>
    <row r="61" spans="1:64" ht="12.75" customHeight="1">
      <c r="A61" s="14" t="s">
        <v>62</v>
      </c>
      <c r="B61" s="14">
        <v>77.458008198108061</v>
      </c>
      <c r="C61" s="14">
        <v>77.099999999999994</v>
      </c>
      <c r="D61" s="14">
        <v>77.8</v>
      </c>
      <c r="E61" s="14">
        <v>77.982801662158522</v>
      </c>
      <c r="F61" s="14">
        <v>77.599999999999994</v>
      </c>
      <c r="G61" s="14">
        <v>78.3</v>
      </c>
      <c r="H61" s="14">
        <v>78.305836941329758</v>
      </c>
      <c r="I61" s="14">
        <v>78</v>
      </c>
      <c r="J61" s="14">
        <v>78.7</v>
      </c>
      <c r="K61" s="14">
        <v>78.613320680883334</v>
      </c>
      <c r="L61" s="14">
        <v>78.3</v>
      </c>
      <c r="M61" s="14">
        <v>79</v>
      </c>
      <c r="N61" s="14">
        <v>78.851348648381617</v>
      </c>
      <c r="O61" s="14">
        <v>78.5</v>
      </c>
      <c r="P61" s="14">
        <v>79.2</v>
      </c>
      <c r="Q61" s="14">
        <v>78.909378048246552</v>
      </c>
      <c r="R61" s="14">
        <v>78.599999999999994</v>
      </c>
      <c r="S61" s="14">
        <v>79.2</v>
      </c>
      <c r="T61" s="14">
        <v>79.130263215114738</v>
      </c>
      <c r="U61" s="14">
        <v>78.8</v>
      </c>
      <c r="V61" s="14">
        <v>79.5</v>
      </c>
      <c r="W61" s="14">
        <v>79.318642012522247</v>
      </c>
      <c r="X61" s="14">
        <v>79</v>
      </c>
      <c r="Y61" s="14">
        <v>79.599999999999994</v>
      </c>
      <c r="Z61" s="14">
        <v>79.559025915434034</v>
      </c>
      <c r="AA61" s="14">
        <v>79.2</v>
      </c>
      <c r="AB61" s="14">
        <v>79.900000000000006</v>
      </c>
      <c r="AC61" s="14">
        <v>79.505704697180107</v>
      </c>
      <c r="AD61" s="14">
        <v>79.170291400384997</v>
      </c>
      <c r="AE61" s="14">
        <v>79.841117993975217</v>
      </c>
      <c r="AF61" s="14">
        <v>79.354070992721603</v>
      </c>
      <c r="AG61" s="14">
        <v>79.019879147267389</v>
      </c>
      <c r="AH61" s="14">
        <v>79.688262838175817</v>
      </c>
      <c r="AI61" s="14">
        <v>79.417911621315923</v>
      </c>
      <c r="AJ61" s="14">
        <v>79.07838135699798</v>
      </c>
      <c r="AK61" s="14">
        <v>79.757441885633867</v>
      </c>
      <c r="AL61" s="14">
        <v>79.566814700508118</v>
      </c>
      <c r="AM61" s="14">
        <v>79.227288524612632</v>
      </c>
      <c r="AN61" s="14">
        <v>79.906340876403604</v>
      </c>
      <c r="AO61" s="14">
        <v>79.914756178337299</v>
      </c>
      <c r="AP61" s="14">
        <v>79.570595362922163</v>
      </c>
      <c r="AQ61" s="14">
        <v>80.258916993752436</v>
      </c>
      <c r="AR61" s="14">
        <v>80.148209057886305</v>
      </c>
      <c r="AS61" s="14">
        <v>79.805486669293089</v>
      </c>
      <c r="AT61" s="14">
        <v>80.490931446479522</v>
      </c>
      <c r="AU61" s="14">
        <v>80.158987800562016</v>
      </c>
      <c r="AV61" s="14">
        <v>79.817417035455207</v>
      </c>
      <c r="AW61" s="14">
        <v>80.500558565668825</v>
      </c>
      <c r="AX61" s="14">
        <v>80.106079870753888</v>
      </c>
      <c r="AY61" s="14">
        <v>79.765049278186112</v>
      </c>
      <c r="AZ61" s="14">
        <v>80.447110463321664</v>
      </c>
      <c r="BA61" s="14">
        <v>80.405574104726952</v>
      </c>
      <c r="BB61" s="14">
        <v>80.070260520345087</v>
      </c>
      <c r="BC61" s="14">
        <v>80.740887689108817</v>
      </c>
      <c r="BD61" s="24">
        <v>80.985778181614904</v>
      </c>
      <c r="BE61" s="24">
        <v>80.659666459837624</v>
      </c>
      <c r="BF61" s="24">
        <v>81.311889903392185</v>
      </c>
      <c r="BG61" s="24">
        <v>81.14761150629046</v>
      </c>
      <c r="BH61" s="24">
        <v>80.819665794241971</v>
      </c>
      <c r="BI61" s="24">
        <v>81.475557218338949</v>
      </c>
      <c r="BJ61" s="24">
        <v>81.202915961836268</v>
      </c>
      <c r="BK61" s="24">
        <v>80.880533404748917</v>
      </c>
      <c r="BL61" s="24">
        <v>81.52529851892362</v>
      </c>
    </row>
    <row r="62" spans="1:64" ht="12.75" customHeight="1">
      <c r="A62" s="14" t="s">
        <v>63</v>
      </c>
      <c r="B62" s="14">
        <v>75.026120476605897</v>
      </c>
      <c r="C62" s="14">
        <v>74.8</v>
      </c>
      <c r="D62" s="14">
        <v>75.3</v>
      </c>
      <c r="E62" s="14">
        <v>75.045271132604753</v>
      </c>
      <c r="F62" s="14">
        <v>74.8</v>
      </c>
      <c r="G62" s="14">
        <v>75.3</v>
      </c>
      <c r="H62" s="14">
        <v>75.243152088419848</v>
      </c>
      <c r="I62" s="14">
        <v>75</v>
      </c>
      <c r="J62" s="14">
        <v>75.5</v>
      </c>
      <c r="K62" s="14">
        <v>75.412007000579777</v>
      </c>
      <c r="L62" s="14">
        <v>75.099999999999994</v>
      </c>
      <c r="M62" s="14">
        <v>75.7</v>
      </c>
      <c r="N62" s="14">
        <v>75.377305603526239</v>
      </c>
      <c r="O62" s="14">
        <v>75.099999999999994</v>
      </c>
      <c r="P62" s="14">
        <v>75.7</v>
      </c>
      <c r="Q62" s="14">
        <v>75.422342556019416</v>
      </c>
      <c r="R62" s="14">
        <v>75.099999999999994</v>
      </c>
      <c r="S62" s="14">
        <v>75.7</v>
      </c>
      <c r="T62" s="14">
        <v>75.51709964088144</v>
      </c>
      <c r="U62" s="14">
        <v>75.2</v>
      </c>
      <c r="V62" s="14">
        <v>75.8</v>
      </c>
      <c r="W62" s="14">
        <v>75.755755708680212</v>
      </c>
      <c r="X62" s="14">
        <v>75.5</v>
      </c>
      <c r="Y62" s="14">
        <v>76</v>
      </c>
      <c r="Z62" s="14">
        <v>76.167289792358787</v>
      </c>
      <c r="AA62" s="14">
        <v>75.900000000000006</v>
      </c>
      <c r="AB62" s="14">
        <v>76.400000000000006</v>
      </c>
      <c r="AC62" s="14">
        <v>76.354134498886125</v>
      </c>
      <c r="AD62" s="14">
        <v>76.066343712625724</v>
      </c>
      <c r="AE62" s="14">
        <v>76.641925285146527</v>
      </c>
      <c r="AF62" s="14">
        <v>76.409915342765188</v>
      </c>
      <c r="AG62" s="14">
        <v>76.123259699372653</v>
      </c>
      <c r="AH62" s="14">
        <v>76.696570986157724</v>
      </c>
      <c r="AI62" s="14">
        <v>76.389479876501724</v>
      </c>
      <c r="AJ62" s="14">
        <v>76.100230405776955</v>
      </c>
      <c r="AK62" s="14">
        <v>76.678729347226493</v>
      </c>
      <c r="AL62" s="14">
        <v>76.644293759700957</v>
      </c>
      <c r="AM62" s="14">
        <v>76.36224826140274</v>
      </c>
      <c r="AN62" s="14">
        <v>76.926339257999174</v>
      </c>
      <c r="AO62" s="14">
        <v>76.891973051602918</v>
      </c>
      <c r="AP62" s="14">
        <v>76.609209373825323</v>
      </c>
      <c r="AQ62" s="14">
        <v>77.174736729380513</v>
      </c>
      <c r="AR62" s="14">
        <v>77.026240507227158</v>
      </c>
      <c r="AS62" s="14">
        <v>76.743405761511767</v>
      </c>
      <c r="AT62" s="14">
        <v>77.309075252942549</v>
      </c>
      <c r="AU62" s="14">
        <v>77.183856752920221</v>
      </c>
      <c r="AV62" s="14">
        <v>76.90274785451976</v>
      </c>
      <c r="AW62" s="14">
        <v>77.464965651320682</v>
      </c>
      <c r="AX62" s="14">
        <v>77.446620341394251</v>
      </c>
      <c r="AY62" s="14">
        <v>77.165486100066005</v>
      </c>
      <c r="AZ62" s="14">
        <v>77.727754582722497</v>
      </c>
      <c r="BA62" s="14">
        <v>77.962153124174392</v>
      </c>
      <c r="BB62" s="14">
        <v>77.68396956487895</v>
      </c>
      <c r="BC62" s="14">
        <v>78.240336683469835</v>
      </c>
      <c r="BD62" s="24">
        <v>78.3581669370502</v>
      </c>
      <c r="BE62" s="24">
        <v>78.077437494084336</v>
      </c>
      <c r="BF62" s="24">
        <v>78.638896380016064</v>
      </c>
      <c r="BG62" s="24">
        <v>78.537088252858965</v>
      </c>
      <c r="BH62" s="24">
        <v>78.26247197767502</v>
      </c>
      <c r="BI62" s="24">
        <v>78.81170452804291</v>
      </c>
      <c r="BJ62" s="24">
        <v>78.545413872650343</v>
      </c>
      <c r="BK62" s="24">
        <v>78.273626297257394</v>
      </c>
      <c r="BL62" s="24">
        <v>78.817201448043292</v>
      </c>
    </row>
    <row r="63" spans="1:64" ht="24" customHeight="1">
      <c r="A63" s="14" t="s">
        <v>64</v>
      </c>
      <c r="B63" s="14">
        <v>78.414320385459021</v>
      </c>
      <c r="C63" s="14">
        <v>78</v>
      </c>
      <c r="D63" s="14">
        <v>78.900000000000006</v>
      </c>
      <c r="E63" s="14">
        <v>78.756441351767435</v>
      </c>
      <c r="F63" s="14">
        <v>78.3</v>
      </c>
      <c r="G63" s="14">
        <v>79.2</v>
      </c>
      <c r="H63" s="14">
        <v>78.383300070136968</v>
      </c>
      <c r="I63" s="14">
        <v>77.900000000000006</v>
      </c>
      <c r="J63" s="14">
        <v>78.8</v>
      </c>
      <c r="K63" s="14">
        <v>78.712750298957545</v>
      </c>
      <c r="L63" s="14">
        <v>78.3</v>
      </c>
      <c r="M63" s="14">
        <v>79.2</v>
      </c>
      <c r="N63" s="14">
        <v>78.629256222110584</v>
      </c>
      <c r="O63" s="14">
        <v>78.2</v>
      </c>
      <c r="P63" s="14">
        <v>79.099999999999994</v>
      </c>
      <c r="Q63" s="14">
        <v>79.066893418580321</v>
      </c>
      <c r="R63" s="14">
        <v>78.599999999999994</v>
      </c>
      <c r="S63" s="14">
        <v>79.5</v>
      </c>
      <c r="T63" s="14">
        <v>79.098373385053677</v>
      </c>
      <c r="U63" s="14">
        <v>78.599999999999994</v>
      </c>
      <c r="V63" s="14">
        <v>79.5</v>
      </c>
      <c r="W63" s="14">
        <v>79.295140144039834</v>
      </c>
      <c r="X63" s="14">
        <v>78.8</v>
      </c>
      <c r="Y63" s="14">
        <v>79.7</v>
      </c>
      <c r="Z63" s="14">
        <v>79.385035302219691</v>
      </c>
      <c r="AA63" s="14">
        <v>78.900000000000006</v>
      </c>
      <c r="AB63" s="14">
        <v>79.8</v>
      </c>
      <c r="AC63" s="14">
        <v>79.220448838958106</v>
      </c>
      <c r="AD63" s="14">
        <v>78.761377154959519</v>
      </c>
      <c r="AE63" s="14">
        <v>79.679520522956693</v>
      </c>
      <c r="AF63" s="14">
        <v>79.395178614353384</v>
      </c>
      <c r="AG63" s="14">
        <v>78.943850667060502</v>
      </c>
      <c r="AH63" s="14">
        <v>79.846506561646265</v>
      </c>
      <c r="AI63" s="14">
        <v>79.757913648964575</v>
      </c>
      <c r="AJ63" s="14">
        <v>79.317546615190508</v>
      </c>
      <c r="AK63" s="14">
        <v>80.198280682738641</v>
      </c>
      <c r="AL63" s="14">
        <v>80.307840896090255</v>
      </c>
      <c r="AM63" s="14">
        <v>79.874120767381925</v>
      </c>
      <c r="AN63" s="14">
        <v>80.741561024798585</v>
      </c>
      <c r="AO63" s="14">
        <v>80.617937831977315</v>
      </c>
      <c r="AP63" s="14">
        <v>80.184672599115558</v>
      </c>
      <c r="AQ63" s="14">
        <v>81.051203064839072</v>
      </c>
      <c r="AR63" s="14">
        <v>80.637490096707097</v>
      </c>
      <c r="AS63" s="14">
        <v>80.209639773738516</v>
      </c>
      <c r="AT63" s="14">
        <v>81.065340419675678</v>
      </c>
      <c r="AU63" s="14">
        <v>80.938381622527515</v>
      </c>
      <c r="AV63" s="14">
        <v>80.529232802551491</v>
      </c>
      <c r="AW63" s="14">
        <v>81.34753044250354</v>
      </c>
      <c r="AX63" s="14">
        <v>81.319097681780363</v>
      </c>
      <c r="AY63" s="14">
        <v>80.906223843648363</v>
      </c>
      <c r="AZ63" s="14">
        <v>81.731971519912364</v>
      </c>
      <c r="BA63" s="14">
        <v>81.672064579811689</v>
      </c>
      <c r="BB63" s="14">
        <v>81.252457224554618</v>
      </c>
      <c r="BC63" s="14">
        <v>82.09167193506876</v>
      </c>
      <c r="BD63" s="24">
        <v>81.647959711607129</v>
      </c>
      <c r="BE63" s="24">
        <v>81.228783592556354</v>
      </c>
      <c r="BF63" s="24">
        <v>82.067135830657904</v>
      </c>
      <c r="BG63" s="24">
        <v>81.898000776069338</v>
      </c>
      <c r="BH63" s="24">
        <v>81.482230658106275</v>
      </c>
      <c r="BI63" s="24">
        <v>82.313770894032402</v>
      </c>
      <c r="BJ63" s="24">
        <v>82.229115990747005</v>
      </c>
      <c r="BK63" s="24">
        <v>81.816853380636246</v>
      </c>
      <c r="BL63" s="24">
        <v>82.641378600857763</v>
      </c>
    </row>
    <row r="64" spans="1:64" ht="12.75" customHeight="1">
      <c r="A64" s="14" t="s">
        <v>65</v>
      </c>
      <c r="B64" s="14">
        <v>75.453712130940346</v>
      </c>
      <c r="C64" s="14">
        <v>74.8</v>
      </c>
      <c r="D64" s="14">
        <v>76.2</v>
      </c>
      <c r="E64" s="14">
        <v>76.028774276634948</v>
      </c>
      <c r="F64" s="14">
        <v>75.3</v>
      </c>
      <c r="G64" s="14">
        <v>76.7</v>
      </c>
      <c r="H64" s="14">
        <v>75.778546541472949</v>
      </c>
      <c r="I64" s="14">
        <v>75.099999999999994</v>
      </c>
      <c r="J64" s="14">
        <v>76.5</v>
      </c>
      <c r="K64" s="14">
        <v>76.372271613643349</v>
      </c>
      <c r="L64" s="14">
        <v>75.7</v>
      </c>
      <c r="M64" s="14">
        <v>77.099999999999994</v>
      </c>
      <c r="N64" s="14">
        <v>76.6836811814036</v>
      </c>
      <c r="O64" s="14">
        <v>76</v>
      </c>
      <c r="P64" s="14">
        <v>77.400000000000006</v>
      </c>
      <c r="Q64" s="14">
        <v>77.20477399411827</v>
      </c>
      <c r="R64" s="14">
        <v>76.5</v>
      </c>
      <c r="S64" s="14">
        <v>77.900000000000006</v>
      </c>
      <c r="T64" s="14">
        <v>77.684641580151848</v>
      </c>
      <c r="U64" s="14">
        <v>77.099999999999994</v>
      </c>
      <c r="V64" s="14">
        <v>78.3</v>
      </c>
      <c r="W64" s="14">
        <v>77.331555295179044</v>
      </c>
      <c r="X64" s="14">
        <v>76.7</v>
      </c>
      <c r="Y64" s="14">
        <v>78</v>
      </c>
      <c r="Z64" s="14">
        <v>77.206355963793655</v>
      </c>
      <c r="AA64" s="14">
        <v>76.5</v>
      </c>
      <c r="AB64" s="14">
        <v>77.900000000000006</v>
      </c>
      <c r="AC64" s="14">
        <v>77.228214798029484</v>
      </c>
      <c r="AD64" s="14">
        <v>76.461743956022815</v>
      </c>
      <c r="AE64" s="14">
        <v>77.994685640036153</v>
      </c>
      <c r="AF64" s="14">
        <v>77.768469369433888</v>
      </c>
      <c r="AG64" s="14">
        <v>76.99484677993398</v>
      </c>
      <c r="AH64" s="14">
        <v>78.542091958933796</v>
      </c>
      <c r="AI64" s="14">
        <v>78.022698594735587</v>
      </c>
      <c r="AJ64" s="14">
        <v>77.27628326850575</v>
      </c>
      <c r="AK64" s="14">
        <v>78.769113920965424</v>
      </c>
      <c r="AL64" s="14">
        <v>77.868659697091331</v>
      </c>
      <c r="AM64" s="14">
        <v>77.106790533035706</v>
      </c>
      <c r="AN64" s="14">
        <v>78.630528861146956</v>
      </c>
      <c r="AO64" s="14">
        <v>77.840329128492513</v>
      </c>
      <c r="AP64" s="14">
        <v>77.071225058782659</v>
      </c>
      <c r="AQ64" s="14">
        <v>78.609433198202368</v>
      </c>
      <c r="AR64" s="14">
        <v>78.207021236598223</v>
      </c>
      <c r="AS64" s="14">
        <v>77.43297799688078</v>
      </c>
      <c r="AT64" s="14">
        <v>78.981064476315666</v>
      </c>
      <c r="AU64" s="14">
        <v>78.661742052658383</v>
      </c>
      <c r="AV64" s="14">
        <v>77.86659664907657</v>
      </c>
      <c r="AW64" s="14">
        <v>79.456887456240196</v>
      </c>
      <c r="AX64" s="14">
        <v>79.043426775372524</v>
      </c>
      <c r="AY64" s="14">
        <v>78.244375877263536</v>
      </c>
      <c r="AZ64" s="14">
        <v>79.842477673481511</v>
      </c>
      <c r="BA64" s="14">
        <v>79.261005426685472</v>
      </c>
      <c r="BB64" s="14">
        <v>78.46880345014516</v>
      </c>
      <c r="BC64" s="14">
        <v>80.053207403225784</v>
      </c>
      <c r="BD64" s="24">
        <v>79.642297816389828</v>
      </c>
      <c r="BE64" s="24">
        <v>78.918602433741398</v>
      </c>
      <c r="BF64" s="24">
        <v>80.365993199038257</v>
      </c>
      <c r="BG64" s="24">
        <v>79.935335189728249</v>
      </c>
      <c r="BH64" s="24">
        <v>79.241572536704794</v>
      </c>
      <c r="BI64" s="24">
        <v>80.629097842751705</v>
      </c>
      <c r="BJ64" s="24">
        <v>80.696287282115904</v>
      </c>
      <c r="BK64" s="24">
        <v>80.059555511144865</v>
      </c>
      <c r="BL64" s="24">
        <v>81.333019053086943</v>
      </c>
    </row>
    <row r="65" spans="1:64" ht="12.75" customHeight="1">
      <c r="A65" s="14" t="s">
        <v>66</v>
      </c>
      <c r="B65" s="14">
        <v>77.378486060779352</v>
      </c>
      <c r="C65" s="14">
        <v>76.7</v>
      </c>
      <c r="D65" s="14">
        <v>78.099999999999994</v>
      </c>
      <c r="E65" s="14">
        <v>77.976992493730506</v>
      </c>
      <c r="F65" s="14">
        <v>77.2</v>
      </c>
      <c r="G65" s="14">
        <v>78.7</v>
      </c>
      <c r="H65" s="14">
        <v>77.296413532130785</v>
      </c>
      <c r="I65" s="14">
        <v>76.5</v>
      </c>
      <c r="J65" s="14">
        <v>78.099999999999994</v>
      </c>
      <c r="K65" s="14">
        <v>77.435610450140274</v>
      </c>
      <c r="L65" s="14">
        <v>76.7</v>
      </c>
      <c r="M65" s="14">
        <v>78.2</v>
      </c>
      <c r="N65" s="14">
        <v>77.514971873722331</v>
      </c>
      <c r="O65" s="14">
        <v>76.8</v>
      </c>
      <c r="P65" s="14">
        <v>78.2</v>
      </c>
      <c r="Q65" s="14">
        <v>78.082736853972662</v>
      </c>
      <c r="R65" s="14">
        <v>77.3</v>
      </c>
      <c r="S65" s="14">
        <v>78.8</v>
      </c>
      <c r="T65" s="14">
        <v>78.590089981751277</v>
      </c>
      <c r="U65" s="14">
        <v>77.900000000000006</v>
      </c>
      <c r="V65" s="14">
        <v>79.3</v>
      </c>
      <c r="W65" s="14">
        <v>78.851349809155451</v>
      </c>
      <c r="X65" s="14">
        <v>78.099999999999994</v>
      </c>
      <c r="Y65" s="14">
        <v>79.599999999999994</v>
      </c>
      <c r="Z65" s="14">
        <v>78.881947267917241</v>
      </c>
      <c r="AA65" s="14">
        <v>78.2</v>
      </c>
      <c r="AB65" s="14">
        <v>79.599999999999994</v>
      </c>
      <c r="AC65" s="14">
        <v>78.635975742159573</v>
      </c>
      <c r="AD65" s="14">
        <v>77.945389357803421</v>
      </c>
      <c r="AE65" s="14">
        <v>79.326562126515725</v>
      </c>
      <c r="AF65" s="14">
        <v>78.616041273483546</v>
      </c>
      <c r="AG65" s="14">
        <v>77.915556561570924</v>
      </c>
      <c r="AH65" s="14">
        <v>79.316525985396169</v>
      </c>
      <c r="AI65" s="14">
        <v>79.124141363654161</v>
      </c>
      <c r="AJ65" s="14">
        <v>78.447457386712671</v>
      </c>
      <c r="AK65" s="14">
        <v>79.800825340595651</v>
      </c>
      <c r="AL65" s="14">
        <v>79.506965293247433</v>
      </c>
      <c r="AM65" s="14">
        <v>78.831206638346231</v>
      </c>
      <c r="AN65" s="14">
        <v>80.182723948148634</v>
      </c>
      <c r="AO65" s="14">
        <v>79.713321944052453</v>
      </c>
      <c r="AP65" s="14">
        <v>79.046991556894255</v>
      </c>
      <c r="AQ65" s="14">
        <v>80.37965233121065</v>
      </c>
      <c r="AR65" s="14">
        <v>79.729283541352103</v>
      </c>
      <c r="AS65" s="14">
        <v>79.067687241727</v>
      </c>
      <c r="AT65" s="14">
        <v>80.390879840977206</v>
      </c>
      <c r="AU65" s="14">
        <v>80.506597111764862</v>
      </c>
      <c r="AV65" s="14">
        <v>79.873309983988193</v>
      </c>
      <c r="AW65" s="14">
        <v>81.13988423954153</v>
      </c>
      <c r="AX65" s="14">
        <v>81.255460132261689</v>
      </c>
      <c r="AY65" s="14">
        <v>80.649603989516052</v>
      </c>
      <c r="AZ65" s="14">
        <v>81.861316275007326</v>
      </c>
      <c r="BA65" s="14">
        <v>81.417188161922383</v>
      </c>
      <c r="BB65" s="14">
        <v>80.819847765885186</v>
      </c>
      <c r="BC65" s="14">
        <v>82.014528557959579</v>
      </c>
      <c r="BD65" s="24">
        <v>81.465220140561755</v>
      </c>
      <c r="BE65" s="24">
        <v>80.849625322332528</v>
      </c>
      <c r="BF65" s="24">
        <v>82.080814958790981</v>
      </c>
      <c r="BG65" s="24">
        <v>81.262439338568313</v>
      </c>
      <c r="BH65" s="24">
        <v>80.629000277712819</v>
      </c>
      <c r="BI65" s="24">
        <v>81.895878399423808</v>
      </c>
      <c r="BJ65" s="24">
        <v>81.745868028278494</v>
      </c>
      <c r="BK65" s="24">
        <v>81.124194641291311</v>
      </c>
      <c r="BL65" s="24">
        <v>82.367541415265677</v>
      </c>
    </row>
    <row r="66" spans="1:64" ht="12.75" customHeight="1">
      <c r="A66" s="14" t="s">
        <v>67</v>
      </c>
      <c r="B66" s="14">
        <v>78.681822377510883</v>
      </c>
      <c r="C66" s="14">
        <v>78.099999999999994</v>
      </c>
      <c r="D66" s="14">
        <v>79.3</v>
      </c>
      <c r="E66" s="14">
        <v>78.428749560602682</v>
      </c>
      <c r="F66" s="14">
        <v>77.7</v>
      </c>
      <c r="G66" s="14">
        <v>79.099999999999994</v>
      </c>
      <c r="H66" s="14">
        <v>78.349934970256626</v>
      </c>
      <c r="I66" s="14">
        <v>77.599999999999994</v>
      </c>
      <c r="J66" s="14">
        <v>79.099999999999994</v>
      </c>
      <c r="K66" s="14">
        <v>78.813221403554564</v>
      </c>
      <c r="L66" s="14">
        <v>78.099999999999994</v>
      </c>
      <c r="M66" s="14">
        <v>79.5</v>
      </c>
      <c r="N66" s="14">
        <v>79.366628557308218</v>
      </c>
      <c r="O66" s="14">
        <v>78.7</v>
      </c>
      <c r="P66" s="14">
        <v>80.099999999999994</v>
      </c>
      <c r="Q66" s="14">
        <v>79.91093139542842</v>
      </c>
      <c r="R66" s="14">
        <v>79.2</v>
      </c>
      <c r="S66" s="14">
        <v>80.599999999999994</v>
      </c>
      <c r="T66" s="14">
        <v>79.423377346526223</v>
      </c>
      <c r="U66" s="14">
        <v>78.7</v>
      </c>
      <c r="V66" s="14">
        <v>80.099999999999994</v>
      </c>
      <c r="W66" s="14">
        <v>79.300642788517621</v>
      </c>
      <c r="X66" s="14">
        <v>78.599999999999994</v>
      </c>
      <c r="Y66" s="14">
        <v>80</v>
      </c>
      <c r="Z66" s="14">
        <v>79.33803497359834</v>
      </c>
      <c r="AA66" s="14">
        <v>78.599999999999994</v>
      </c>
      <c r="AB66" s="14">
        <v>80</v>
      </c>
      <c r="AC66" s="14">
        <v>79.941043877178899</v>
      </c>
      <c r="AD66" s="14">
        <v>79.25814372612561</v>
      </c>
      <c r="AE66" s="14">
        <v>80.623944028232188</v>
      </c>
      <c r="AF66" s="14">
        <v>80.125671298693732</v>
      </c>
      <c r="AG66" s="14">
        <v>79.434549760358649</v>
      </c>
      <c r="AH66" s="14">
        <v>80.816792837028814</v>
      </c>
      <c r="AI66" s="14">
        <v>80.142526049797041</v>
      </c>
      <c r="AJ66" s="14">
        <v>79.474953041850867</v>
      </c>
      <c r="AK66" s="14">
        <v>80.810099057743216</v>
      </c>
      <c r="AL66" s="14">
        <v>80.178912172230795</v>
      </c>
      <c r="AM66" s="14">
        <v>79.504417098173136</v>
      </c>
      <c r="AN66" s="14">
        <v>80.853407246288455</v>
      </c>
      <c r="AO66" s="14">
        <v>80.075159011636302</v>
      </c>
      <c r="AP66" s="14">
        <v>79.395193405665154</v>
      </c>
      <c r="AQ66" s="14">
        <v>80.75512461760745</v>
      </c>
      <c r="AR66" s="14">
        <v>80.433876044298032</v>
      </c>
      <c r="AS66" s="14">
        <v>79.758501952693834</v>
      </c>
      <c r="AT66" s="14">
        <v>81.109250135902229</v>
      </c>
      <c r="AU66" s="14">
        <v>80.674600441251911</v>
      </c>
      <c r="AV66" s="14">
        <v>80.014554796941852</v>
      </c>
      <c r="AW66" s="14">
        <v>81.334646085561971</v>
      </c>
      <c r="AX66" s="14">
        <v>81.28108382597847</v>
      </c>
      <c r="AY66" s="14">
        <v>80.617579706472142</v>
      </c>
      <c r="AZ66" s="14">
        <v>81.944587945484798</v>
      </c>
      <c r="BA66" s="14">
        <v>81.664007639649526</v>
      </c>
      <c r="BB66" s="14">
        <v>81.004096979928775</v>
      </c>
      <c r="BC66" s="14">
        <v>82.323918299370277</v>
      </c>
      <c r="BD66" s="24">
        <v>81.952072650791337</v>
      </c>
      <c r="BE66" s="24">
        <v>81.317309731081437</v>
      </c>
      <c r="BF66" s="24">
        <v>82.586835570501236</v>
      </c>
      <c r="BG66" s="24">
        <v>81.733445479182279</v>
      </c>
      <c r="BH66" s="24">
        <v>81.10747044490941</v>
      </c>
      <c r="BI66" s="24">
        <v>82.359420513455149</v>
      </c>
      <c r="BJ66" s="24">
        <v>81.650712742018612</v>
      </c>
      <c r="BK66" s="24">
        <v>81.011734238655222</v>
      </c>
      <c r="BL66" s="24">
        <v>82.289691245382002</v>
      </c>
    </row>
    <row r="67" spans="1:64" ht="24" customHeight="1">
      <c r="A67" s="14" t="s">
        <v>68</v>
      </c>
      <c r="B67" s="14">
        <v>76.514927527082961</v>
      </c>
      <c r="C67" s="14">
        <v>75.900000000000006</v>
      </c>
      <c r="D67" s="14">
        <v>77.099999999999994</v>
      </c>
      <c r="E67" s="14">
        <v>76.942188764819718</v>
      </c>
      <c r="F67" s="14">
        <v>76.400000000000006</v>
      </c>
      <c r="G67" s="14">
        <v>77.5</v>
      </c>
      <c r="H67" s="14">
        <v>76.935043862384532</v>
      </c>
      <c r="I67" s="14">
        <v>76.400000000000006</v>
      </c>
      <c r="J67" s="14">
        <v>77.5</v>
      </c>
      <c r="K67" s="14">
        <v>77.782521172750251</v>
      </c>
      <c r="L67" s="14">
        <v>77.3</v>
      </c>
      <c r="M67" s="14">
        <v>78.3</v>
      </c>
      <c r="N67" s="14">
        <v>77.752162856152694</v>
      </c>
      <c r="O67" s="14">
        <v>77.2</v>
      </c>
      <c r="P67" s="14">
        <v>78.3</v>
      </c>
      <c r="Q67" s="14">
        <v>78.164510461873974</v>
      </c>
      <c r="R67" s="14">
        <v>77.599999999999994</v>
      </c>
      <c r="S67" s="14">
        <v>78.7</v>
      </c>
      <c r="T67" s="14">
        <v>77.828768007693824</v>
      </c>
      <c r="U67" s="14">
        <v>77.3</v>
      </c>
      <c r="V67" s="14">
        <v>78.400000000000006</v>
      </c>
      <c r="W67" s="14">
        <v>78.051487137471497</v>
      </c>
      <c r="X67" s="14">
        <v>77.5</v>
      </c>
      <c r="Y67" s="14">
        <v>78.599999999999994</v>
      </c>
      <c r="Z67" s="14">
        <v>77.723535869023308</v>
      </c>
      <c r="AA67" s="14">
        <v>77.2</v>
      </c>
      <c r="AB67" s="14">
        <v>78.3</v>
      </c>
      <c r="AC67" s="14">
        <v>78.284543617801177</v>
      </c>
      <c r="AD67" s="14">
        <v>77.719210249555644</v>
      </c>
      <c r="AE67" s="14">
        <v>78.849876986046709</v>
      </c>
      <c r="AF67" s="14">
        <v>78.470401647953707</v>
      </c>
      <c r="AG67" s="14">
        <v>77.901930089436306</v>
      </c>
      <c r="AH67" s="14">
        <v>79.038873206471109</v>
      </c>
      <c r="AI67" s="14">
        <v>79.052763328547101</v>
      </c>
      <c r="AJ67" s="14">
        <v>78.533795061460594</v>
      </c>
      <c r="AK67" s="14">
        <v>79.571731595633608</v>
      </c>
      <c r="AL67" s="14">
        <v>78.879990906315498</v>
      </c>
      <c r="AM67" s="14">
        <v>78.331189707918654</v>
      </c>
      <c r="AN67" s="14">
        <v>79.428792104712343</v>
      </c>
      <c r="AO67" s="14">
        <v>78.989352756824871</v>
      </c>
      <c r="AP67" s="14">
        <v>78.437577145677167</v>
      </c>
      <c r="AQ67" s="14">
        <v>79.541128367972576</v>
      </c>
      <c r="AR67" s="14">
        <v>79.074304339607409</v>
      </c>
      <c r="AS67" s="14">
        <v>78.513268482090822</v>
      </c>
      <c r="AT67" s="14">
        <v>79.635340197123995</v>
      </c>
      <c r="AU67" s="14">
        <v>79.079682687459325</v>
      </c>
      <c r="AV67" s="14">
        <v>78.529781398648609</v>
      </c>
      <c r="AW67" s="14">
        <v>79.629583976270041</v>
      </c>
      <c r="AX67" s="14">
        <v>79.24857698946785</v>
      </c>
      <c r="AY67" s="14">
        <v>78.701741485381092</v>
      </c>
      <c r="AZ67" s="14">
        <v>79.795412493554608</v>
      </c>
      <c r="BA67" s="14">
        <v>79.613181295003116</v>
      </c>
      <c r="BB67" s="14">
        <v>79.067419876347088</v>
      </c>
      <c r="BC67" s="14">
        <v>80.158942713659144</v>
      </c>
      <c r="BD67" s="24">
        <v>80.32395710326486</v>
      </c>
      <c r="BE67" s="24">
        <v>79.792313673152066</v>
      </c>
      <c r="BF67" s="24">
        <v>80.855600533377654</v>
      </c>
      <c r="BG67" s="24">
        <v>80.715957511505565</v>
      </c>
      <c r="BH67" s="24">
        <v>80.207735744347985</v>
      </c>
      <c r="BI67" s="24">
        <v>81.224179278663144</v>
      </c>
      <c r="BJ67" s="24">
        <v>80.953969893449056</v>
      </c>
      <c r="BK67" s="24">
        <v>80.453717707829952</v>
      </c>
      <c r="BL67" s="24">
        <v>81.45422207906816</v>
      </c>
    </row>
    <row r="68" spans="1:64" ht="12.75" customHeight="1">
      <c r="A68" s="14" t="s">
        <v>69</v>
      </c>
      <c r="B68" s="14">
        <v>75.866327064675133</v>
      </c>
      <c r="C68" s="14">
        <v>75.5</v>
      </c>
      <c r="D68" s="14">
        <v>76.2</v>
      </c>
      <c r="E68" s="14">
        <v>76.255613092790782</v>
      </c>
      <c r="F68" s="14">
        <v>75.900000000000006</v>
      </c>
      <c r="G68" s="14">
        <v>76.599999999999994</v>
      </c>
      <c r="H68" s="14">
        <v>76.093666991536566</v>
      </c>
      <c r="I68" s="14">
        <v>75.7</v>
      </c>
      <c r="J68" s="14">
        <v>76.5</v>
      </c>
      <c r="K68" s="14">
        <v>76.265532875539421</v>
      </c>
      <c r="L68" s="14">
        <v>75.900000000000006</v>
      </c>
      <c r="M68" s="14">
        <v>76.599999999999994</v>
      </c>
      <c r="N68" s="14">
        <v>76.221829068438012</v>
      </c>
      <c r="O68" s="14">
        <v>75.900000000000006</v>
      </c>
      <c r="P68" s="14">
        <v>76.599999999999994</v>
      </c>
      <c r="Q68" s="14">
        <v>76.632028995706278</v>
      </c>
      <c r="R68" s="14">
        <v>76.3</v>
      </c>
      <c r="S68" s="14">
        <v>77</v>
      </c>
      <c r="T68" s="14">
        <v>77.027383347944976</v>
      </c>
      <c r="U68" s="14">
        <v>76.7</v>
      </c>
      <c r="V68" s="14">
        <v>77.400000000000006</v>
      </c>
      <c r="W68" s="14">
        <v>77.351999526929163</v>
      </c>
      <c r="X68" s="14">
        <v>77</v>
      </c>
      <c r="Y68" s="14">
        <v>77.7</v>
      </c>
      <c r="Z68" s="14">
        <v>77.541618754236268</v>
      </c>
      <c r="AA68" s="14">
        <v>77.2</v>
      </c>
      <c r="AB68" s="14">
        <v>77.900000000000006</v>
      </c>
      <c r="AC68" s="14">
        <v>77.612480791474155</v>
      </c>
      <c r="AD68" s="14">
        <v>77.255491569519862</v>
      </c>
      <c r="AE68" s="14">
        <v>77.969470013428449</v>
      </c>
      <c r="AF68" s="14">
        <v>77.366127962529049</v>
      </c>
      <c r="AG68" s="14">
        <v>77.007264873325553</v>
      </c>
      <c r="AH68" s="14">
        <v>77.724991051732545</v>
      </c>
      <c r="AI68" s="14">
        <v>77.405604319184889</v>
      </c>
      <c r="AJ68" s="14">
        <v>77.048692224467928</v>
      </c>
      <c r="AK68" s="14">
        <v>77.762516413901849</v>
      </c>
      <c r="AL68" s="14">
        <v>77.611930237040397</v>
      </c>
      <c r="AM68" s="14">
        <v>77.248841815650763</v>
      </c>
      <c r="AN68" s="14">
        <v>77.975018658430031</v>
      </c>
      <c r="AO68" s="14">
        <v>78.188191164582435</v>
      </c>
      <c r="AP68" s="14">
        <v>77.835184615628293</v>
      </c>
      <c r="AQ68" s="14">
        <v>78.541197713536576</v>
      </c>
      <c r="AR68" s="14">
        <v>78.38662759459676</v>
      </c>
      <c r="AS68" s="14">
        <v>78.037587729939432</v>
      </c>
      <c r="AT68" s="14">
        <v>78.735667459254088</v>
      </c>
      <c r="AU68" s="14">
        <v>78.438377954950923</v>
      </c>
      <c r="AV68" s="14">
        <v>78.096676968687305</v>
      </c>
      <c r="AW68" s="14">
        <v>78.780078941214541</v>
      </c>
      <c r="AX68" s="14">
        <v>78.54125793762374</v>
      </c>
      <c r="AY68" s="14">
        <v>78.202834059409909</v>
      </c>
      <c r="AZ68" s="14">
        <v>78.879681815837571</v>
      </c>
      <c r="BA68" s="14">
        <v>78.749645059310126</v>
      </c>
      <c r="BB68" s="14">
        <v>78.410561589717702</v>
      </c>
      <c r="BC68" s="14">
        <v>79.08872852890255</v>
      </c>
      <c r="BD68" s="24">
        <v>79.03543930285943</v>
      </c>
      <c r="BE68" s="24">
        <v>78.698337694440966</v>
      </c>
      <c r="BF68" s="24">
        <v>79.372540911277895</v>
      </c>
      <c r="BG68" s="24">
        <v>79.112005997542227</v>
      </c>
      <c r="BH68" s="24">
        <v>78.774668853517497</v>
      </c>
      <c r="BI68" s="24">
        <v>79.449343141566956</v>
      </c>
      <c r="BJ68" s="24">
        <v>79.400564940941223</v>
      </c>
      <c r="BK68" s="24">
        <v>79.068804351237446</v>
      </c>
      <c r="BL68" s="24">
        <v>79.732325530644999</v>
      </c>
    </row>
    <row r="69" spans="1:64" ht="12.75" customHeight="1">
      <c r="A69" s="8" t="s">
        <v>70</v>
      </c>
      <c r="B69" s="14">
        <v>78.14419878781861</v>
      </c>
      <c r="C69" s="14">
        <v>76.7</v>
      </c>
      <c r="D69" s="14">
        <v>79.599999999999994</v>
      </c>
      <c r="E69" s="14">
        <v>78.168072433174544</v>
      </c>
      <c r="F69" s="14">
        <v>76.8</v>
      </c>
      <c r="G69" s="14">
        <v>79.599999999999994</v>
      </c>
      <c r="H69" s="14">
        <v>79.233424749563824</v>
      </c>
      <c r="I69" s="14">
        <v>77.900000000000006</v>
      </c>
      <c r="J69" s="14">
        <v>80.5</v>
      </c>
      <c r="K69" s="14">
        <v>79.817809865396896</v>
      </c>
      <c r="L69" s="14">
        <v>78.5</v>
      </c>
      <c r="M69" s="14">
        <v>81.2</v>
      </c>
      <c r="N69" s="14">
        <v>79.297119272465267</v>
      </c>
      <c r="O69" s="14">
        <v>77.900000000000006</v>
      </c>
      <c r="P69" s="14">
        <v>80.7</v>
      </c>
      <c r="Q69" s="14">
        <v>78.945192133193672</v>
      </c>
      <c r="R69" s="14">
        <v>77.5</v>
      </c>
      <c r="S69" s="14">
        <v>80.400000000000006</v>
      </c>
      <c r="T69" s="14">
        <v>79.5380494918777</v>
      </c>
      <c r="U69" s="14">
        <v>78</v>
      </c>
      <c r="V69" s="14">
        <v>81.099999999999994</v>
      </c>
      <c r="W69" s="14">
        <v>81.481062821246724</v>
      </c>
      <c r="X69" s="14">
        <v>80</v>
      </c>
      <c r="Y69" s="14">
        <v>82.9</v>
      </c>
      <c r="Z69" s="14">
        <v>81.786305034804741</v>
      </c>
      <c r="AA69" s="14">
        <v>80.2</v>
      </c>
      <c r="AB69" s="14">
        <v>83.3</v>
      </c>
      <c r="AC69" s="14">
        <v>81.674861597545217</v>
      </c>
      <c r="AD69" s="14">
        <v>80.38261202201349</v>
      </c>
      <c r="AE69" s="14">
        <v>82.967111173076944</v>
      </c>
      <c r="AF69" s="14">
        <v>81.016732975511914</v>
      </c>
      <c r="AG69" s="14">
        <v>79.596203826557229</v>
      </c>
      <c r="AH69" s="14">
        <v>82.437262124466599</v>
      </c>
      <c r="AI69" s="14">
        <v>80.486544999421795</v>
      </c>
      <c r="AJ69" s="14">
        <v>78.973432415827617</v>
      </c>
      <c r="AK69" s="14">
        <v>81.999657583015974</v>
      </c>
      <c r="AL69" s="14">
        <v>81.367285298076965</v>
      </c>
      <c r="AM69" s="14">
        <v>79.779582515848517</v>
      </c>
      <c r="AN69" s="14">
        <v>82.954988080305412</v>
      </c>
      <c r="AO69" s="14">
        <v>81.091875667391378</v>
      </c>
      <c r="AP69" s="14">
        <v>79.599752820379393</v>
      </c>
      <c r="AQ69" s="14">
        <v>82.583998514403362</v>
      </c>
      <c r="AR69" s="14">
        <v>81.621284112233838</v>
      </c>
      <c r="AS69" s="14">
        <v>80.329741552914527</v>
      </c>
      <c r="AT69" s="14">
        <v>82.912826671553148</v>
      </c>
      <c r="AU69" s="14">
        <v>81.608357354003971</v>
      </c>
      <c r="AV69" s="14">
        <v>80.448705176043347</v>
      </c>
      <c r="AW69" s="14">
        <v>82.768009531964594</v>
      </c>
      <c r="AX69" s="14">
        <v>81.965382066778929</v>
      </c>
      <c r="AY69" s="14">
        <v>80.790082455287944</v>
      </c>
      <c r="AZ69" s="14">
        <v>83.140681678269914</v>
      </c>
      <c r="BA69" s="14">
        <v>81.721329054388008</v>
      </c>
      <c r="BB69" s="14">
        <v>80.387854404161075</v>
      </c>
      <c r="BC69" s="14">
        <v>83.05480370461494</v>
      </c>
      <c r="BD69" s="24">
        <v>81.586017073369405</v>
      </c>
      <c r="BE69" s="24">
        <v>80.22310354446239</v>
      </c>
      <c r="BF69" s="24">
        <v>82.94893060227642</v>
      </c>
      <c r="BG69" s="24">
        <v>81.807359322992781</v>
      </c>
      <c r="BH69" s="24">
        <v>80.506175521790027</v>
      </c>
      <c r="BI69" s="24">
        <v>83.108543124195535</v>
      </c>
      <c r="BJ69" s="24">
        <v>82.538210716015243</v>
      </c>
      <c r="BK69" s="24">
        <v>81.407398677206842</v>
      </c>
      <c r="BL69" s="24">
        <v>83.669022754823644</v>
      </c>
    </row>
    <row r="70" spans="1:64" ht="12.75" customHeight="1">
      <c r="A70" s="8" t="s">
        <v>71</v>
      </c>
      <c r="B70" s="14">
        <v>77.955197400976459</v>
      </c>
      <c r="C70" s="14">
        <v>77.400000000000006</v>
      </c>
      <c r="D70" s="14">
        <v>78.5</v>
      </c>
      <c r="E70" s="14">
        <v>77.735640714846809</v>
      </c>
      <c r="F70" s="14">
        <v>77.2</v>
      </c>
      <c r="G70" s="14">
        <v>78.3</v>
      </c>
      <c r="H70" s="14">
        <v>77.987984096438424</v>
      </c>
      <c r="I70" s="14">
        <v>77.400000000000006</v>
      </c>
      <c r="J70" s="14">
        <v>78.599999999999994</v>
      </c>
      <c r="K70" s="14">
        <v>78.594719521645601</v>
      </c>
      <c r="L70" s="14">
        <v>78</v>
      </c>
      <c r="M70" s="14">
        <v>79.099999999999994</v>
      </c>
      <c r="N70" s="14">
        <v>79.026738412046541</v>
      </c>
      <c r="O70" s="14">
        <v>78.5</v>
      </c>
      <c r="P70" s="14">
        <v>79.599999999999994</v>
      </c>
      <c r="Q70" s="14">
        <v>79.177606581098416</v>
      </c>
      <c r="R70" s="14">
        <v>78.599999999999994</v>
      </c>
      <c r="S70" s="14">
        <v>79.7</v>
      </c>
      <c r="T70" s="14">
        <v>79.462820273265052</v>
      </c>
      <c r="U70" s="14">
        <v>78.900000000000006</v>
      </c>
      <c r="V70" s="14">
        <v>80</v>
      </c>
      <c r="W70" s="14">
        <v>80.182892818801818</v>
      </c>
      <c r="X70" s="14">
        <v>79.7</v>
      </c>
      <c r="Y70" s="14">
        <v>80.7</v>
      </c>
      <c r="Z70" s="14">
        <v>80.707575869533713</v>
      </c>
      <c r="AA70" s="14">
        <v>80.2</v>
      </c>
      <c r="AB70" s="14">
        <v>81.2</v>
      </c>
      <c r="AC70" s="14">
        <v>80.68388963145226</v>
      </c>
      <c r="AD70" s="14">
        <v>80.157529877645757</v>
      </c>
      <c r="AE70" s="14">
        <v>81.210249385258763</v>
      </c>
      <c r="AF70" s="14">
        <v>79.992541452466838</v>
      </c>
      <c r="AG70" s="14">
        <v>79.434323035793895</v>
      </c>
      <c r="AH70" s="14">
        <v>80.550759869139782</v>
      </c>
      <c r="AI70" s="14">
        <v>80.123658654487585</v>
      </c>
      <c r="AJ70" s="14">
        <v>79.578543376897855</v>
      </c>
      <c r="AK70" s="14">
        <v>80.668773932077315</v>
      </c>
      <c r="AL70" s="14">
        <v>80.511961189581896</v>
      </c>
      <c r="AM70" s="14">
        <v>79.983564853938148</v>
      </c>
      <c r="AN70" s="14">
        <v>81.040357525225645</v>
      </c>
      <c r="AO70" s="14">
        <v>81.095365478801938</v>
      </c>
      <c r="AP70" s="14">
        <v>80.582169739692233</v>
      </c>
      <c r="AQ70" s="14">
        <v>81.608561217911642</v>
      </c>
      <c r="AR70" s="14">
        <v>81.155379946691028</v>
      </c>
      <c r="AS70" s="14">
        <v>80.624215642708052</v>
      </c>
      <c r="AT70" s="14">
        <v>81.686544250674004</v>
      </c>
      <c r="AU70" s="14">
        <v>81.424663772267238</v>
      </c>
      <c r="AV70" s="14">
        <v>80.898566122344789</v>
      </c>
      <c r="AW70" s="14">
        <v>81.950761422189686</v>
      </c>
      <c r="AX70" s="14">
        <v>81.722883916550543</v>
      </c>
      <c r="AY70" s="14">
        <v>81.20257621091497</v>
      </c>
      <c r="AZ70" s="14">
        <v>82.243191622186117</v>
      </c>
      <c r="BA70" s="14">
        <v>82.262533924637324</v>
      </c>
      <c r="BB70" s="14">
        <v>81.759123866921712</v>
      </c>
      <c r="BC70" s="14">
        <v>82.765943982352937</v>
      </c>
      <c r="BD70" s="24">
        <v>82.652609194178311</v>
      </c>
      <c r="BE70" s="24">
        <v>82.147933497281272</v>
      </c>
      <c r="BF70" s="24">
        <v>83.157284891075349</v>
      </c>
      <c r="BG70" s="24">
        <v>82.832420533343495</v>
      </c>
      <c r="BH70" s="24">
        <v>82.342251774274231</v>
      </c>
      <c r="BI70" s="24">
        <v>83.322589292412758</v>
      </c>
      <c r="BJ70" s="24">
        <v>82.759353236059695</v>
      </c>
      <c r="BK70" s="24">
        <v>82.264575902212272</v>
      </c>
      <c r="BL70" s="24">
        <v>83.254130569907119</v>
      </c>
    </row>
    <row r="71" spans="1:64" ht="24" customHeight="1">
      <c r="A71" s="8" t="s">
        <v>72</v>
      </c>
      <c r="B71" s="14">
        <v>76.92865462527331</v>
      </c>
      <c r="C71" s="14">
        <v>76.5</v>
      </c>
      <c r="D71" s="14">
        <v>77.400000000000006</v>
      </c>
      <c r="E71" s="14">
        <v>76.916713051478808</v>
      </c>
      <c r="F71" s="14">
        <v>76.400000000000006</v>
      </c>
      <c r="G71" s="14">
        <v>77.400000000000006</v>
      </c>
      <c r="H71" s="14">
        <v>77.132897375206511</v>
      </c>
      <c r="I71" s="14">
        <v>76.7</v>
      </c>
      <c r="J71" s="14">
        <v>77.599999999999994</v>
      </c>
      <c r="K71" s="14">
        <v>77.245067728884351</v>
      </c>
      <c r="L71" s="14">
        <v>76.8</v>
      </c>
      <c r="M71" s="14">
        <v>77.7</v>
      </c>
      <c r="N71" s="14">
        <v>77.399218065279086</v>
      </c>
      <c r="O71" s="14">
        <v>76.900000000000006</v>
      </c>
      <c r="P71" s="14">
        <v>77.900000000000006</v>
      </c>
      <c r="Q71" s="14">
        <v>77.28826392798895</v>
      </c>
      <c r="R71" s="14">
        <v>76.8</v>
      </c>
      <c r="S71" s="14">
        <v>77.8</v>
      </c>
      <c r="T71" s="14">
        <v>77.512938419224</v>
      </c>
      <c r="U71" s="14">
        <v>77</v>
      </c>
      <c r="V71" s="14">
        <v>78</v>
      </c>
      <c r="W71" s="14">
        <v>77.608777958586856</v>
      </c>
      <c r="X71" s="14">
        <v>77.099999999999994</v>
      </c>
      <c r="Y71" s="14">
        <v>78.099999999999994</v>
      </c>
      <c r="Z71" s="14">
        <v>77.702432302110154</v>
      </c>
      <c r="AA71" s="14">
        <v>77.2</v>
      </c>
      <c r="AB71" s="14">
        <v>78.2</v>
      </c>
      <c r="AC71" s="14">
        <v>78.152365704804822</v>
      </c>
      <c r="AD71" s="14">
        <v>77.675424948452772</v>
      </c>
      <c r="AE71" s="14">
        <v>78.629306461156872</v>
      </c>
      <c r="AF71" s="14">
        <v>78.093274207571199</v>
      </c>
      <c r="AG71" s="14">
        <v>77.609306025565104</v>
      </c>
      <c r="AH71" s="14">
        <v>78.577242389577293</v>
      </c>
      <c r="AI71" s="14">
        <v>78.226880686634516</v>
      </c>
      <c r="AJ71" s="14">
        <v>77.755597331309374</v>
      </c>
      <c r="AK71" s="14">
        <v>78.698164041959657</v>
      </c>
      <c r="AL71" s="14">
        <v>78.232721128087363</v>
      </c>
      <c r="AM71" s="14">
        <v>77.749982874771135</v>
      </c>
      <c r="AN71" s="14">
        <v>78.715459381403591</v>
      </c>
      <c r="AO71" s="14">
        <v>78.512054788138471</v>
      </c>
      <c r="AP71" s="14">
        <v>78.040439067866089</v>
      </c>
      <c r="AQ71" s="14">
        <v>78.983670508410853</v>
      </c>
      <c r="AR71" s="14">
        <v>78.916586036652575</v>
      </c>
      <c r="AS71" s="14">
        <v>78.440804230304536</v>
      </c>
      <c r="AT71" s="14">
        <v>79.392367843000613</v>
      </c>
      <c r="AU71" s="14">
        <v>78.932732329565368</v>
      </c>
      <c r="AV71" s="14">
        <v>78.457594990918935</v>
      </c>
      <c r="AW71" s="14">
        <v>79.407869668211802</v>
      </c>
      <c r="AX71" s="14">
        <v>79.406637643420069</v>
      </c>
      <c r="AY71" s="14">
        <v>78.945185834566871</v>
      </c>
      <c r="AZ71" s="14">
        <v>79.868089452273267</v>
      </c>
      <c r="BA71" s="14">
        <v>79.747267817209192</v>
      </c>
      <c r="BB71" s="14">
        <v>79.297449713073107</v>
      </c>
      <c r="BC71" s="14">
        <v>80.197085921345277</v>
      </c>
      <c r="BD71" s="24">
        <v>80.369040674275439</v>
      </c>
      <c r="BE71" s="24">
        <v>79.916392597432122</v>
      </c>
      <c r="BF71" s="24">
        <v>80.821688751118756</v>
      </c>
      <c r="BG71" s="24">
        <v>80.416563241435213</v>
      </c>
      <c r="BH71" s="24">
        <v>79.960343907040425</v>
      </c>
      <c r="BI71" s="24">
        <v>80.872782575830001</v>
      </c>
      <c r="BJ71" s="24">
        <v>80.595652038690488</v>
      </c>
      <c r="BK71" s="24">
        <v>80.144902083513358</v>
      </c>
      <c r="BL71" s="24">
        <v>81.046401993867619</v>
      </c>
    </row>
    <row r="72" spans="1:64" ht="12.75" customHeight="1">
      <c r="A72" s="8" t="s">
        <v>73</v>
      </c>
      <c r="B72" s="14">
        <v>78.621521665411009</v>
      </c>
      <c r="C72" s="14">
        <v>78</v>
      </c>
      <c r="D72" s="14">
        <v>79.3</v>
      </c>
      <c r="E72" s="14">
        <v>78.950604787766792</v>
      </c>
      <c r="F72" s="14">
        <v>78.3</v>
      </c>
      <c r="G72" s="14">
        <v>79.599999999999994</v>
      </c>
      <c r="H72" s="14">
        <v>78.926663694871735</v>
      </c>
      <c r="I72" s="14">
        <v>78.3</v>
      </c>
      <c r="J72" s="14">
        <v>79.5</v>
      </c>
      <c r="K72" s="14">
        <v>79.164291342143358</v>
      </c>
      <c r="L72" s="14">
        <v>78.599999999999994</v>
      </c>
      <c r="M72" s="14">
        <v>79.8</v>
      </c>
      <c r="N72" s="14">
        <v>79.313914055020831</v>
      </c>
      <c r="O72" s="14">
        <v>78.7</v>
      </c>
      <c r="P72" s="14">
        <v>79.900000000000006</v>
      </c>
      <c r="Q72" s="14">
        <v>79.506728710373338</v>
      </c>
      <c r="R72" s="14">
        <v>78.900000000000006</v>
      </c>
      <c r="S72" s="14">
        <v>80.099999999999994</v>
      </c>
      <c r="T72" s="14">
        <v>79.56063058202578</v>
      </c>
      <c r="U72" s="14">
        <v>79</v>
      </c>
      <c r="V72" s="14">
        <v>80.099999999999994</v>
      </c>
      <c r="W72" s="14">
        <v>79.902709476588726</v>
      </c>
      <c r="X72" s="14">
        <v>79.3</v>
      </c>
      <c r="Y72" s="14">
        <v>80.5</v>
      </c>
      <c r="Z72" s="14">
        <v>80.149769407605092</v>
      </c>
      <c r="AA72" s="14">
        <v>79.599999999999994</v>
      </c>
      <c r="AB72" s="14">
        <v>80.7</v>
      </c>
      <c r="AC72" s="14">
        <v>80.322750390673335</v>
      </c>
      <c r="AD72" s="14">
        <v>79.771691993679667</v>
      </c>
      <c r="AE72" s="14">
        <v>80.873808787667002</v>
      </c>
      <c r="AF72" s="14">
        <v>79.796622785127738</v>
      </c>
      <c r="AG72" s="14">
        <v>79.197556314047304</v>
      </c>
      <c r="AH72" s="14">
        <v>80.395689256208172</v>
      </c>
      <c r="AI72" s="14">
        <v>79.878297520371518</v>
      </c>
      <c r="AJ72" s="14">
        <v>79.28943328560274</v>
      </c>
      <c r="AK72" s="14">
        <v>80.467161755140296</v>
      </c>
      <c r="AL72" s="14">
        <v>80.054800249653979</v>
      </c>
      <c r="AM72" s="14">
        <v>79.459293689211776</v>
      </c>
      <c r="AN72" s="14">
        <v>80.650306810096183</v>
      </c>
      <c r="AO72" s="14">
        <v>80.632613962455423</v>
      </c>
      <c r="AP72" s="14">
        <v>80.06344319855279</v>
      </c>
      <c r="AQ72" s="14">
        <v>81.201784726358056</v>
      </c>
      <c r="AR72" s="14">
        <v>80.934737950137944</v>
      </c>
      <c r="AS72" s="14">
        <v>80.362969795439199</v>
      </c>
      <c r="AT72" s="14">
        <v>81.506506104836689</v>
      </c>
      <c r="AU72" s="14">
        <v>81.036875345576178</v>
      </c>
      <c r="AV72" s="14">
        <v>80.452527239128358</v>
      </c>
      <c r="AW72" s="14">
        <v>81.621223452023997</v>
      </c>
      <c r="AX72" s="14">
        <v>81.460226091772014</v>
      </c>
      <c r="AY72" s="14">
        <v>80.882487564619993</v>
      </c>
      <c r="AZ72" s="14">
        <v>82.037964618924036</v>
      </c>
      <c r="BA72" s="14">
        <v>81.619099287553269</v>
      </c>
      <c r="BB72" s="14">
        <v>81.036681240444992</v>
      </c>
      <c r="BC72" s="14">
        <v>82.201517334661546</v>
      </c>
      <c r="BD72" s="24">
        <v>82.095897142720986</v>
      </c>
      <c r="BE72" s="24">
        <v>81.517436051509577</v>
      </c>
      <c r="BF72" s="24">
        <v>82.674358233932395</v>
      </c>
      <c r="BG72" s="24">
        <v>81.954992528853396</v>
      </c>
      <c r="BH72" s="24">
        <v>81.380255560267571</v>
      </c>
      <c r="BI72" s="24">
        <v>82.52972949743922</v>
      </c>
      <c r="BJ72" s="24">
        <v>82.400209706754353</v>
      </c>
      <c r="BK72" s="24">
        <v>81.844696066251927</v>
      </c>
      <c r="BL72" s="24">
        <v>82.955723347256779</v>
      </c>
    </row>
    <row r="73" spans="1:64" ht="12.75" customHeight="1">
      <c r="A73" s="8" t="s">
        <v>74</v>
      </c>
      <c r="B73" s="14">
        <v>78.537405541098025</v>
      </c>
      <c r="C73" s="14">
        <v>77.2</v>
      </c>
      <c r="D73" s="14">
        <v>79.900000000000006</v>
      </c>
      <c r="E73" s="14">
        <v>77.668971984164131</v>
      </c>
      <c r="F73" s="14">
        <v>76.2</v>
      </c>
      <c r="G73" s="14">
        <v>79.099999999999994</v>
      </c>
      <c r="H73" s="14">
        <v>78.540784913194983</v>
      </c>
      <c r="I73" s="14">
        <v>77.2</v>
      </c>
      <c r="J73" s="14">
        <v>79.900000000000006</v>
      </c>
      <c r="K73" s="14">
        <v>79.184039368766022</v>
      </c>
      <c r="L73" s="14">
        <v>77.8</v>
      </c>
      <c r="M73" s="14">
        <v>80.5</v>
      </c>
      <c r="N73" s="14">
        <v>80.066386614901063</v>
      </c>
      <c r="O73" s="14">
        <v>78.8</v>
      </c>
      <c r="P73" s="14">
        <v>81.400000000000006</v>
      </c>
      <c r="Q73" s="14">
        <v>79.504060508181411</v>
      </c>
      <c r="R73" s="14">
        <v>78.099999999999994</v>
      </c>
      <c r="S73" s="14">
        <v>80.900000000000006</v>
      </c>
      <c r="T73" s="14">
        <v>79.825619391234184</v>
      </c>
      <c r="U73" s="14">
        <v>78.400000000000006</v>
      </c>
      <c r="V73" s="14">
        <v>81.2</v>
      </c>
      <c r="W73" s="14">
        <v>80.825303684478115</v>
      </c>
      <c r="X73" s="14">
        <v>79.5</v>
      </c>
      <c r="Y73" s="14">
        <v>82.2</v>
      </c>
      <c r="Z73" s="14">
        <v>81.159927426234148</v>
      </c>
      <c r="AA73" s="14">
        <v>79.8</v>
      </c>
      <c r="AB73" s="14">
        <v>82.5</v>
      </c>
      <c r="AC73" s="14">
        <v>81.407288913111643</v>
      </c>
      <c r="AD73" s="14">
        <v>80.104783605462345</v>
      </c>
      <c r="AE73" s="14">
        <v>82.709794220760941</v>
      </c>
      <c r="AF73" s="14">
        <v>80.595827888736878</v>
      </c>
      <c r="AG73" s="14">
        <v>79.264068791679477</v>
      </c>
      <c r="AH73" s="14">
        <v>81.927586985794278</v>
      </c>
      <c r="AI73" s="14">
        <v>80.186168754164029</v>
      </c>
      <c r="AJ73" s="14">
        <v>78.72090390677522</v>
      </c>
      <c r="AK73" s="14">
        <v>81.651433601552839</v>
      </c>
      <c r="AL73" s="14">
        <v>80.935611400527279</v>
      </c>
      <c r="AM73" s="14">
        <v>79.366518521436262</v>
      </c>
      <c r="AN73" s="14">
        <v>82.504704279618295</v>
      </c>
      <c r="AO73" s="14">
        <v>81.486994054834028</v>
      </c>
      <c r="AP73" s="14">
        <v>79.917467071392977</v>
      </c>
      <c r="AQ73" s="14">
        <v>83.056521038275079</v>
      </c>
      <c r="AR73" s="14">
        <v>82.63948986497347</v>
      </c>
      <c r="AS73" s="14">
        <v>81.228706971756026</v>
      </c>
      <c r="AT73" s="14">
        <v>84.050272758190914</v>
      </c>
      <c r="AU73" s="14">
        <v>81.494952419058436</v>
      </c>
      <c r="AV73" s="14">
        <v>79.868607947253693</v>
      </c>
      <c r="AW73" s="14">
        <v>83.121296890863178</v>
      </c>
      <c r="AX73" s="14">
        <v>81.8612481989272</v>
      </c>
      <c r="AY73" s="14">
        <v>80.266588662463093</v>
      </c>
      <c r="AZ73" s="14">
        <v>83.455907735391307</v>
      </c>
      <c r="BA73" s="14">
        <v>80.705887794512904</v>
      </c>
      <c r="BB73" s="14">
        <v>79.070841301431457</v>
      </c>
      <c r="BC73" s="14">
        <v>82.340934287594351</v>
      </c>
      <c r="BD73" s="24">
        <v>81.024595477896796</v>
      </c>
      <c r="BE73" s="24">
        <v>79.758980714416211</v>
      </c>
      <c r="BF73" s="24">
        <v>82.29021024137738</v>
      </c>
      <c r="BG73" s="24">
        <v>81.31694965472893</v>
      </c>
      <c r="BH73" s="24">
        <v>80.065864891789914</v>
      </c>
      <c r="BI73" s="24">
        <v>82.568034417667945</v>
      </c>
      <c r="BJ73" s="24">
        <v>82.475250593599242</v>
      </c>
      <c r="BK73" s="24">
        <v>81.319163772963648</v>
      </c>
      <c r="BL73" s="24">
        <v>83.631337414234835</v>
      </c>
    </row>
    <row r="74" spans="1:64" ht="12.75" customHeight="1">
      <c r="A74" s="8" t="s">
        <v>75</v>
      </c>
      <c r="B74" s="14">
        <v>77.519410766739838</v>
      </c>
      <c r="C74" s="14">
        <v>76.900000000000006</v>
      </c>
      <c r="D74" s="14">
        <v>78.099999999999994</v>
      </c>
      <c r="E74" s="14">
        <v>77.939478634396082</v>
      </c>
      <c r="F74" s="14">
        <v>77.400000000000006</v>
      </c>
      <c r="G74" s="14">
        <v>78.5</v>
      </c>
      <c r="H74" s="14">
        <v>77.937404431702618</v>
      </c>
      <c r="I74" s="14">
        <v>77.400000000000006</v>
      </c>
      <c r="J74" s="14">
        <v>78.5</v>
      </c>
      <c r="K74" s="14">
        <v>78.340348225873257</v>
      </c>
      <c r="L74" s="14">
        <v>77.8</v>
      </c>
      <c r="M74" s="14">
        <v>78.900000000000006</v>
      </c>
      <c r="N74" s="14">
        <v>78.271451825372097</v>
      </c>
      <c r="O74" s="14">
        <v>77.7</v>
      </c>
      <c r="P74" s="14">
        <v>78.8</v>
      </c>
      <c r="Q74" s="14">
        <v>78.769994242769684</v>
      </c>
      <c r="R74" s="14">
        <v>78.2</v>
      </c>
      <c r="S74" s="14">
        <v>79.3</v>
      </c>
      <c r="T74" s="14">
        <v>78.650008619730016</v>
      </c>
      <c r="U74" s="14">
        <v>78</v>
      </c>
      <c r="V74" s="14">
        <v>79.3</v>
      </c>
      <c r="W74" s="14">
        <v>78.604565286672624</v>
      </c>
      <c r="X74" s="14">
        <v>77.900000000000006</v>
      </c>
      <c r="Y74" s="14">
        <v>79.3</v>
      </c>
      <c r="Z74" s="14">
        <v>78.714785582435894</v>
      </c>
      <c r="AA74" s="14">
        <v>78.099999999999994</v>
      </c>
      <c r="AB74" s="14">
        <v>79.400000000000006</v>
      </c>
      <c r="AC74" s="14">
        <v>78.866598046445304</v>
      </c>
      <c r="AD74" s="14">
        <v>78.227600591793717</v>
      </c>
      <c r="AE74" s="14">
        <v>79.505595501096892</v>
      </c>
      <c r="AF74" s="14">
        <v>79.208828826900188</v>
      </c>
      <c r="AG74" s="14">
        <v>78.599137469452572</v>
      </c>
      <c r="AH74" s="14">
        <v>79.818520184347804</v>
      </c>
      <c r="AI74" s="14">
        <v>79.600583068413215</v>
      </c>
      <c r="AJ74" s="14">
        <v>79.011588812755193</v>
      </c>
      <c r="AK74" s="14">
        <v>80.189577324071237</v>
      </c>
      <c r="AL74" s="14">
        <v>79.997088403979077</v>
      </c>
      <c r="AM74" s="14">
        <v>79.411086533748133</v>
      </c>
      <c r="AN74" s="14">
        <v>80.583090274210022</v>
      </c>
      <c r="AO74" s="14">
        <v>80.469161762914865</v>
      </c>
      <c r="AP74" s="14">
        <v>79.910170651061932</v>
      </c>
      <c r="AQ74" s="14">
        <v>81.028152874767798</v>
      </c>
      <c r="AR74" s="14">
        <v>80.616320952459418</v>
      </c>
      <c r="AS74" s="14">
        <v>80.038820716978094</v>
      </c>
      <c r="AT74" s="14">
        <v>81.193821187940742</v>
      </c>
      <c r="AU74" s="14">
        <v>80.928048541405104</v>
      </c>
      <c r="AV74" s="14">
        <v>80.35926216408329</v>
      </c>
      <c r="AW74" s="14">
        <v>81.496834918726918</v>
      </c>
      <c r="AX74" s="14">
        <v>80.909163683523758</v>
      </c>
      <c r="AY74" s="14">
        <v>80.331671169892346</v>
      </c>
      <c r="AZ74" s="14">
        <v>81.48665619715517</v>
      </c>
      <c r="BA74" s="14">
        <v>81.141704020434403</v>
      </c>
      <c r="BB74" s="14">
        <v>80.579099842832221</v>
      </c>
      <c r="BC74" s="14">
        <v>81.704308198036586</v>
      </c>
      <c r="BD74" s="24">
        <v>80.971430301680044</v>
      </c>
      <c r="BE74" s="24">
        <v>80.399416885488023</v>
      </c>
      <c r="BF74" s="24">
        <v>81.543443717872066</v>
      </c>
      <c r="BG74" s="24">
        <v>81.181697079121022</v>
      </c>
      <c r="BH74" s="24">
        <v>80.614314313406595</v>
      </c>
      <c r="BI74" s="24">
        <v>81.74907984483545</v>
      </c>
      <c r="BJ74" s="24">
        <v>80.922640013313128</v>
      </c>
      <c r="BK74" s="24">
        <v>80.342081516847742</v>
      </c>
      <c r="BL74" s="24">
        <v>81.503198509778514</v>
      </c>
    </row>
    <row r="75" spans="1:64" ht="24" customHeight="1">
      <c r="A75" s="8" t="s">
        <v>76</v>
      </c>
      <c r="B75" s="14">
        <v>76.762391755326135</v>
      </c>
      <c r="C75" s="14">
        <v>76.400000000000006</v>
      </c>
      <c r="D75" s="14">
        <v>77.099999999999994</v>
      </c>
      <c r="E75" s="14">
        <v>76.891900081438948</v>
      </c>
      <c r="F75" s="14">
        <v>76.5</v>
      </c>
      <c r="G75" s="14">
        <v>77.3</v>
      </c>
      <c r="H75" s="14">
        <v>76.995421045750447</v>
      </c>
      <c r="I75" s="14">
        <v>76.599999999999994</v>
      </c>
      <c r="J75" s="14">
        <v>77.400000000000006</v>
      </c>
      <c r="K75" s="14">
        <v>77.356477294622934</v>
      </c>
      <c r="L75" s="14">
        <v>77</v>
      </c>
      <c r="M75" s="14">
        <v>77.7</v>
      </c>
      <c r="N75" s="14">
        <v>77.421567917457438</v>
      </c>
      <c r="O75" s="14">
        <v>77.099999999999994</v>
      </c>
      <c r="P75" s="14">
        <v>77.8</v>
      </c>
      <c r="Q75" s="14">
        <v>77.685413207895778</v>
      </c>
      <c r="R75" s="14">
        <v>77.3</v>
      </c>
      <c r="S75" s="14">
        <v>78</v>
      </c>
      <c r="T75" s="14">
        <v>77.68912122990794</v>
      </c>
      <c r="U75" s="14">
        <v>77.3</v>
      </c>
      <c r="V75" s="14">
        <v>78</v>
      </c>
      <c r="W75" s="14">
        <v>77.886931749766305</v>
      </c>
      <c r="X75" s="14">
        <v>77.5</v>
      </c>
      <c r="Y75" s="14">
        <v>78.3</v>
      </c>
      <c r="Z75" s="14">
        <v>78.012798077000681</v>
      </c>
      <c r="AA75" s="14">
        <v>77.7</v>
      </c>
      <c r="AB75" s="14">
        <v>78.400000000000006</v>
      </c>
      <c r="AC75" s="14">
        <v>78.370552935665614</v>
      </c>
      <c r="AD75" s="14">
        <v>78.010475330602475</v>
      </c>
      <c r="AE75" s="14">
        <v>78.730630540728754</v>
      </c>
      <c r="AF75" s="14">
        <v>78.522606797817858</v>
      </c>
      <c r="AG75" s="14">
        <v>78.168551203982261</v>
      </c>
      <c r="AH75" s="14">
        <v>78.876662391653454</v>
      </c>
      <c r="AI75" s="14">
        <v>78.648646356449945</v>
      </c>
      <c r="AJ75" s="14">
        <v>78.295285637530682</v>
      </c>
      <c r="AK75" s="14">
        <v>79.002007075369207</v>
      </c>
      <c r="AL75" s="14">
        <v>79.081214426759516</v>
      </c>
      <c r="AM75" s="14">
        <v>78.740698941251623</v>
      </c>
      <c r="AN75" s="14">
        <v>79.421729912267409</v>
      </c>
      <c r="AO75" s="14">
        <v>79.287964018329077</v>
      </c>
      <c r="AP75" s="14">
        <v>78.947789768555282</v>
      </c>
      <c r="AQ75" s="14">
        <v>79.628138268102873</v>
      </c>
      <c r="AR75" s="14">
        <v>79.453813302065086</v>
      </c>
      <c r="AS75" s="14">
        <v>79.107633279970628</v>
      </c>
      <c r="AT75" s="14">
        <v>79.799993324159544</v>
      </c>
      <c r="AU75" s="14">
        <v>79.522905756527237</v>
      </c>
      <c r="AV75" s="14">
        <v>79.172692783437356</v>
      </c>
      <c r="AW75" s="14">
        <v>79.873118729617119</v>
      </c>
      <c r="AX75" s="14">
        <v>79.893923315094725</v>
      </c>
      <c r="AY75" s="14">
        <v>79.55340407401826</v>
      </c>
      <c r="AZ75" s="14">
        <v>80.234442556171189</v>
      </c>
      <c r="BA75" s="14">
        <v>80.21659419604012</v>
      </c>
      <c r="BB75" s="14">
        <v>79.883480395936331</v>
      </c>
      <c r="BC75" s="14">
        <v>80.549707996143908</v>
      </c>
      <c r="BD75" s="24">
        <v>80.461354990493888</v>
      </c>
      <c r="BE75" s="24">
        <v>80.126311144172234</v>
      </c>
      <c r="BF75" s="24">
        <v>80.796398836815541</v>
      </c>
      <c r="BG75" s="24">
        <v>80.514467466372182</v>
      </c>
      <c r="BH75" s="24">
        <v>80.18516865031016</v>
      </c>
      <c r="BI75" s="24">
        <v>80.843766282434203</v>
      </c>
      <c r="BJ75" s="24">
        <v>80.664071323337552</v>
      </c>
      <c r="BK75" s="24">
        <v>80.33607124337918</v>
      </c>
      <c r="BL75" s="24">
        <v>80.992071403295924</v>
      </c>
    </row>
    <row r="76" spans="1:64" ht="12.75" customHeight="1">
      <c r="A76" s="8" t="s">
        <v>77</v>
      </c>
      <c r="B76" s="14">
        <v>77.788220371884748</v>
      </c>
      <c r="C76" s="14">
        <v>77</v>
      </c>
      <c r="D76" s="14">
        <v>78.5</v>
      </c>
      <c r="E76" s="14">
        <v>78.131958246912177</v>
      </c>
      <c r="F76" s="14">
        <v>77.400000000000006</v>
      </c>
      <c r="G76" s="14">
        <v>78.900000000000006</v>
      </c>
      <c r="H76" s="14">
        <v>78.62838266023995</v>
      </c>
      <c r="I76" s="14">
        <v>77.900000000000006</v>
      </c>
      <c r="J76" s="14">
        <v>79.3</v>
      </c>
      <c r="K76" s="14">
        <v>78.177355479377709</v>
      </c>
      <c r="L76" s="14">
        <v>77.400000000000006</v>
      </c>
      <c r="M76" s="14">
        <v>79</v>
      </c>
      <c r="N76" s="14">
        <v>78.433770591330628</v>
      </c>
      <c r="O76" s="14">
        <v>77.7</v>
      </c>
      <c r="P76" s="14">
        <v>79.2</v>
      </c>
      <c r="Q76" s="14">
        <v>78.461169963579209</v>
      </c>
      <c r="R76" s="14">
        <v>77.7</v>
      </c>
      <c r="S76" s="14">
        <v>79.2</v>
      </c>
      <c r="T76" s="14">
        <v>79.165229598295127</v>
      </c>
      <c r="U76" s="14">
        <v>78.5</v>
      </c>
      <c r="V76" s="14">
        <v>79.900000000000006</v>
      </c>
      <c r="W76" s="14">
        <v>79.587578135514292</v>
      </c>
      <c r="X76" s="14">
        <v>78.900000000000006</v>
      </c>
      <c r="Y76" s="14">
        <v>80.2</v>
      </c>
      <c r="Z76" s="14">
        <v>79.409155920763482</v>
      </c>
      <c r="AA76" s="14">
        <v>78.8</v>
      </c>
      <c r="AB76" s="14">
        <v>80.099999999999994</v>
      </c>
      <c r="AC76" s="14">
        <v>79.626575572263093</v>
      </c>
      <c r="AD76" s="14">
        <v>78.97354430910832</v>
      </c>
      <c r="AE76" s="14">
        <v>80.279606835417866</v>
      </c>
      <c r="AF76" s="14">
        <v>79.292685600041295</v>
      </c>
      <c r="AG76" s="14">
        <v>78.621518563901532</v>
      </c>
      <c r="AH76" s="14">
        <v>79.963852636181059</v>
      </c>
      <c r="AI76" s="14">
        <v>79.830188567641187</v>
      </c>
      <c r="AJ76" s="14">
        <v>79.169511453327701</v>
      </c>
      <c r="AK76" s="14">
        <v>80.490865681954674</v>
      </c>
      <c r="AL76" s="14">
        <v>80.135629403673562</v>
      </c>
      <c r="AM76" s="14">
        <v>79.483212924150877</v>
      </c>
      <c r="AN76" s="14">
        <v>80.788045883196247</v>
      </c>
      <c r="AO76" s="14">
        <v>80.620880977705326</v>
      </c>
      <c r="AP76" s="14">
        <v>79.957361965880793</v>
      </c>
      <c r="AQ76" s="14">
        <v>81.284399989529859</v>
      </c>
      <c r="AR76" s="14">
        <v>80.913331055445454</v>
      </c>
      <c r="AS76" s="14">
        <v>80.27427532539707</v>
      </c>
      <c r="AT76" s="14">
        <v>81.552386785493837</v>
      </c>
      <c r="AU76" s="14">
        <v>81.203463437630873</v>
      </c>
      <c r="AV76" s="14">
        <v>80.553179046461736</v>
      </c>
      <c r="AW76" s="14">
        <v>81.85374782880001</v>
      </c>
      <c r="AX76" s="14">
        <v>81.707229318123879</v>
      </c>
      <c r="AY76" s="14">
        <v>81.077937419175555</v>
      </c>
      <c r="AZ76" s="14">
        <v>82.336521217072203</v>
      </c>
      <c r="BA76" s="14">
        <v>81.757030978405751</v>
      </c>
      <c r="BB76" s="14">
        <v>81.101560167282983</v>
      </c>
      <c r="BC76" s="14">
        <v>82.41250178952852</v>
      </c>
      <c r="BD76" s="24">
        <v>82.143133156795784</v>
      </c>
      <c r="BE76" s="24">
        <v>81.514666934352135</v>
      </c>
      <c r="BF76" s="24">
        <v>82.771599379239433</v>
      </c>
      <c r="BG76" s="24">
        <v>81.909861842639401</v>
      </c>
      <c r="BH76" s="24">
        <v>81.25680472710593</v>
      </c>
      <c r="BI76" s="24">
        <v>82.562918958172872</v>
      </c>
      <c r="BJ76" s="24">
        <v>82.188626791296784</v>
      </c>
      <c r="BK76" s="24">
        <v>81.546131639066843</v>
      </c>
      <c r="BL76" s="24">
        <v>82.831121943526725</v>
      </c>
    </row>
    <row r="77" spans="1:64" ht="12.75" customHeight="1">
      <c r="A77" s="8" t="s">
        <v>78</v>
      </c>
      <c r="B77" s="14">
        <v>77.101131220907448</v>
      </c>
      <c r="C77" s="14">
        <v>76.5</v>
      </c>
      <c r="D77" s="14">
        <v>77.7</v>
      </c>
      <c r="E77" s="14">
        <v>77.16195288441989</v>
      </c>
      <c r="F77" s="14">
        <v>76.5</v>
      </c>
      <c r="G77" s="14">
        <v>77.8</v>
      </c>
      <c r="H77" s="14">
        <v>76.498035283391459</v>
      </c>
      <c r="I77" s="14">
        <v>75.8</v>
      </c>
      <c r="J77" s="14">
        <v>77.2</v>
      </c>
      <c r="K77" s="14">
        <v>76.411780505810015</v>
      </c>
      <c r="L77" s="14">
        <v>75.7</v>
      </c>
      <c r="M77" s="14">
        <v>77.099999999999994</v>
      </c>
      <c r="N77" s="14">
        <v>76.431025369321091</v>
      </c>
      <c r="O77" s="14">
        <v>75.7</v>
      </c>
      <c r="P77" s="14">
        <v>77.099999999999994</v>
      </c>
      <c r="Q77" s="14">
        <v>76.659463242939765</v>
      </c>
      <c r="R77" s="14">
        <v>76</v>
      </c>
      <c r="S77" s="14">
        <v>77.400000000000006</v>
      </c>
      <c r="T77" s="14">
        <v>76.67334760682877</v>
      </c>
      <c r="U77" s="14">
        <v>76</v>
      </c>
      <c r="V77" s="14">
        <v>77.3</v>
      </c>
      <c r="W77" s="14">
        <v>76.901248549495762</v>
      </c>
      <c r="X77" s="14">
        <v>76.2</v>
      </c>
      <c r="Y77" s="14">
        <v>77.599999999999994</v>
      </c>
      <c r="Z77" s="14">
        <v>77.175991235491907</v>
      </c>
      <c r="AA77" s="14">
        <v>76.5</v>
      </c>
      <c r="AB77" s="14">
        <v>77.8</v>
      </c>
      <c r="AC77" s="14">
        <v>77.548302939431977</v>
      </c>
      <c r="AD77" s="14">
        <v>76.875766659741501</v>
      </c>
      <c r="AE77" s="14">
        <v>78.220839219122453</v>
      </c>
      <c r="AF77" s="14">
        <v>77.44164245779325</v>
      </c>
      <c r="AG77" s="14">
        <v>76.772612997104474</v>
      </c>
      <c r="AH77" s="14">
        <v>78.110671918482026</v>
      </c>
      <c r="AI77" s="14">
        <v>77.60981138783626</v>
      </c>
      <c r="AJ77" s="14">
        <v>76.914661601785397</v>
      </c>
      <c r="AK77" s="14">
        <v>78.304961173887122</v>
      </c>
      <c r="AL77" s="14">
        <v>77.522817783103932</v>
      </c>
      <c r="AM77" s="14">
        <v>76.834972101531235</v>
      </c>
      <c r="AN77" s="14">
        <v>78.210663464676628</v>
      </c>
      <c r="AO77" s="14">
        <v>77.680724508566925</v>
      </c>
      <c r="AP77" s="14">
        <v>76.96386117071799</v>
      </c>
      <c r="AQ77" s="14">
        <v>78.39758784641586</v>
      </c>
      <c r="AR77" s="14">
        <v>77.927562677996448</v>
      </c>
      <c r="AS77" s="14">
        <v>77.234582478968235</v>
      </c>
      <c r="AT77" s="14">
        <v>78.620542877024661</v>
      </c>
      <c r="AU77" s="14">
        <v>78.074232368034743</v>
      </c>
      <c r="AV77" s="14">
        <v>77.381668924945899</v>
      </c>
      <c r="AW77" s="14">
        <v>78.766795811123586</v>
      </c>
      <c r="AX77" s="14">
        <v>78.412799776528615</v>
      </c>
      <c r="AY77" s="14">
        <v>77.741275046026701</v>
      </c>
      <c r="AZ77" s="14">
        <v>79.08432450703053</v>
      </c>
      <c r="BA77" s="14">
        <v>78.251631678686493</v>
      </c>
      <c r="BB77" s="14">
        <v>77.564949220326099</v>
      </c>
      <c r="BC77" s="14">
        <v>78.938314137046888</v>
      </c>
      <c r="BD77" s="24">
        <v>78.919323636737815</v>
      </c>
      <c r="BE77" s="24">
        <v>78.245202272320839</v>
      </c>
      <c r="BF77" s="24">
        <v>79.593445001154791</v>
      </c>
      <c r="BG77" s="24">
        <v>78.73795452329523</v>
      </c>
      <c r="BH77" s="24">
        <v>78.079883215683267</v>
      </c>
      <c r="BI77" s="24">
        <v>79.396025830907192</v>
      </c>
      <c r="BJ77" s="24">
        <v>79.104283365864376</v>
      </c>
      <c r="BK77" s="24">
        <v>78.459644706417151</v>
      </c>
      <c r="BL77" s="24">
        <v>79.7489220253116</v>
      </c>
    </row>
    <row r="78" spans="1:64" ht="12.75" customHeight="1">
      <c r="A78" s="15" t="s">
        <v>79</v>
      </c>
      <c r="B78" s="11">
        <v>76.970429337516507</v>
      </c>
      <c r="C78" s="11">
        <v>76.400000000000006</v>
      </c>
      <c r="D78" s="11">
        <v>77.5</v>
      </c>
      <c r="E78" s="11">
        <v>77.705284631752463</v>
      </c>
      <c r="F78" s="11">
        <v>77.2</v>
      </c>
      <c r="G78" s="11">
        <v>78.2</v>
      </c>
      <c r="H78" s="11">
        <v>77.464446101956966</v>
      </c>
      <c r="I78" s="11">
        <v>76.900000000000006</v>
      </c>
      <c r="J78" s="11">
        <v>78</v>
      </c>
      <c r="K78" s="11">
        <v>77.598750504287779</v>
      </c>
      <c r="L78" s="11">
        <v>77.099999999999994</v>
      </c>
      <c r="M78" s="11">
        <v>78.099999999999994</v>
      </c>
      <c r="N78" s="11">
        <v>77.066664289972692</v>
      </c>
      <c r="O78" s="11">
        <v>76.5</v>
      </c>
      <c r="P78" s="11">
        <v>77.599999999999994</v>
      </c>
      <c r="Q78" s="11">
        <v>77.039326956345221</v>
      </c>
      <c r="R78" s="11">
        <v>76.5</v>
      </c>
      <c r="S78" s="11">
        <v>77.599999999999994</v>
      </c>
      <c r="T78" s="11">
        <v>76.836052855592257</v>
      </c>
      <c r="U78" s="11">
        <v>76.3</v>
      </c>
      <c r="V78" s="11">
        <v>77.400000000000006</v>
      </c>
      <c r="W78" s="11">
        <v>77.305845241140105</v>
      </c>
      <c r="X78" s="11">
        <v>76.8</v>
      </c>
      <c r="Y78" s="11">
        <v>77.8</v>
      </c>
      <c r="Z78" s="11">
        <v>77.867876696426009</v>
      </c>
      <c r="AA78" s="11">
        <v>77.400000000000006</v>
      </c>
      <c r="AB78" s="11">
        <v>78.400000000000006</v>
      </c>
      <c r="AC78" s="11">
        <v>78.021216487484224</v>
      </c>
      <c r="AD78" s="11">
        <v>77.529602392254361</v>
      </c>
      <c r="AE78" s="11">
        <v>78.512830582714088</v>
      </c>
      <c r="AF78" s="11">
        <v>77.670964924098328</v>
      </c>
      <c r="AG78" s="11">
        <v>77.182653060706301</v>
      </c>
      <c r="AH78" s="11">
        <v>78.159276787490356</v>
      </c>
      <c r="AI78" s="11">
        <v>77.97738708746958</v>
      </c>
      <c r="AJ78" s="11">
        <v>77.499330400839654</v>
      </c>
      <c r="AK78" s="11">
        <v>78.455443774099507</v>
      </c>
      <c r="AL78" s="11">
        <v>78.371809350013635</v>
      </c>
      <c r="AM78" s="11">
        <v>77.897073028236463</v>
      </c>
      <c r="AN78" s="11">
        <v>78.846545671790807</v>
      </c>
      <c r="AO78" s="11">
        <v>78.943736967744684</v>
      </c>
      <c r="AP78" s="11">
        <v>78.474347873737159</v>
      </c>
      <c r="AQ78" s="11">
        <v>79.413126061752209</v>
      </c>
      <c r="AR78" s="11">
        <v>78.90260067961357</v>
      </c>
      <c r="AS78" s="11">
        <v>78.425985499448871</v>
      </c>
      <c r="AT78" s="11">
        <v>79.37921585977827</v>
      </c>
      <c r="AU78" s="11">
        <v>79.207041979618168</v>
      </c>
      <c r="AV78" s="11">
        <v>78.726334443760976</v>
      </c>
      <c r="AW78" s="11">
        <v>79.68774951547536</v>
      </c>
      <c r="AX78" s="11">
        <v>79.618699366012052</v>
      </c>
      <c r="AY78" s="11">
        <v>79.142176394173276</v>
      </c>
      <c r="AZ78" s="11">
        <v>80.095222337850828</v>
      </c>
      <c r="BA78" s="11">
        <v>79.856208462041721</v>
      </c>
      <c r="BB78" s="11">
        <v>79.382640988770191</v>
      </c>
      <c r="BC78" s="11">
        <v>80.329775935313251</v>
      </c>
      <c r="BD78" s="25">
        <v>80.076083220230529</v>
      </c>
      <c r="BE78" s="25">
        <v>79.604906245424885</v>
      </c>
      <c r="BF78" s="25">
        <v>80.547260195036174</v>
      </c>
      <c r="BG78" s="25">
        <v>80.065394753801428</v>
      </c>
      <c r="BH78" s="25">
        <v>79.593948739810457</v>
      </c>
      <c r="BI78" s="25">
        <v>80.536840767792398</v>
      </c>
      <c r="BJ78" s="25">
        <v>80.226997059716766</v>
      </c>
      <c r="BK78" s="25">
        <v>79.750567285300335</v>
      </c>
      <c r="BL78" s="25">
        <v>80.703426834133197</v>
      </c>
    </row>
    <row r="80" spans="1:64">
      <c r="A80" s="26" t="s">
        <v>84</v>
      </c>
    </row>
    <row r="81" spans="1:12" s="31" customFormat="1" ht="21.75" customHeight="1">
      <c r="A81" s="37" t="s">
        <v>87</v>
      </c>
      <c r="B81" s="37"/>
      <c r="C81" s="37"/>
      <c r="D81" s="37"/>
      <c r="E81" s="37"/>
      <c r="F81" s="37"/>
      <c r="G81" s="37"/>
      <c r="H81" s="37"/>
      <c r="I81" s="30"/>
      <c r="J81" s="30"/>
      <c r="K81" s="30"/>
      <c r="L81" s="30"/>
    </row>
    <row r="82" spans="1:12" s="31" customFormat="1" ht="15" customHeight="1">
      <c r="A82" s="36" t="s">
        <v>42</v>
      </c>
      <c r="B82" s="36"/>
      <c r="C82" s="36"/>
      <c r="D82" s="36"/>
      <c r="E82" s="36"/>
      <c r="F82" s="32"/>
      <c r="G82" s="32"/>
      <c r="H82" s="32"/>
      <c r="I82" s="32"/>
      <c r="J82" s="32"/>
      <c r="K82" s="32"/>
      <c r="L82" s="32"/>
    </row>
    <row r="83" spans="1:12" s="31" customFormat="1" ht="15" customHeight="1">
      <c r="A83" s="29"/>
      <c r="B83" s="29"/>
      <c r="C83" s="29"/>
      <c r="D83" s="29"/>
      <c r="E83" s="29"/>
      <c r="F83" s="32"/>
      <c r="G83" s="32"/>
      <c r="H83" s="32"/>
      <c r="I83" s="32"/>
      <c r="J83" s="32"/>
      <c r="K83" s="32"/>
      <c r="L83" s="32"/>
    </row>
    <row r="84" spans="1:12">
      <c r="A84" s="38" t="s">
        <v>83</v>
      </c>
      <c r="B84" s="34"/>
    </row>
    <row r="85" spans="1:12" ht="17.399999999999999">
      <c r="A85" s="17"/>
    </row>
  </sheetData>
  <mergeCells count="88">
    <mergeCell ref="BJ5:BL5"/>
    <mergeCell ref="BJ6:BL6"/>
    <mergeCell ref="BJ43:BL43"/>
    <mergeCell ref="BJ44:BL44"/>
    <mergeCell ref="A1:F1"/>
    <mergeCell ref="BD44:BF44"/>
    <mergeCell ref="BG44:BI44"/>
    <mergeCell ref="BD5:BF5"/>
    <mergeCell ref="BG5:BI5"/>
    <mergeCell ref="BD6:BF6"/>
    <mergeCell ref="BG6:BI6"/>
    <mergeCell ref="BD43:BF43"/>
    <mergeCell ref="BG43:BI43"/>
    <mergeCell ref="W6:Y6"/>
    <mergeCell ref="B6:D6"/>
    <mergeCell ref="E6:G6"/>
    <mergeCell ref="H6:J6"/>
    <mergeCell ref="K6:M6"/>
    <mergeCell ref="AO6:AQ6"/>
    <mergeCell ref="AR6:AT6"/>
    <mergeCell ref="AU6:AW6"/>
    <mergeCell ref="Z6:AB6"/>
    <mergeCell ref="AC6:AE6"/>
    <mergeCell ref="AF6:AH6"/>
    <mergeCell ref="AI6:AK6"/>
    <mergeCell ref="B5:D5"/>
    <mergeCell ref="E5:G5"/>
    <mergeCell ref="H5:J5"/>
    <mergeCell ref="K5:M5"/>
    <mergeCell ref="N5:P5"/>
    <mergeCell ref="AI5:AK5"/>
    <mergeCell ref="AL5:AN5"/>
    <mergeCell ref="N43:P43"/>
    <mergeCell ref="Q43:S43"/>
    <mergeCell ref="T43:V43"/>
    <mergeCell ref="W43:Y43"/>
    <mergeCell ref="Q5:S5"/>
    <mergeCell ref="T5:V5"/>
    <mergeCell ref="W5:Y5"/>
    <mergeCell ref="Z5:AB5"/>
    <mergeCell ref="AC5:AE5"/>
    <mergeCell ref="AF5:AH5"/>
    <mergeCell ref="AL6:AN6"/>
    <mergeCell ref="N6:P6"/>
    <mergeCell ref="Q6:S6"/>
    <mergeCell ref="T6:V6"/>
    <mergeCell ref="B43:D43"/>
    <mergeCell ref="E43:G43"/>
    <mergeCell ref="H43:J43"/>
    <mergeCell ref="K43:M43"/>
    <mergeCell ref="Q44:S44"/>
    <mergeCell ref="B44:D44"/>
    <mergeCell ref="E44:G44"/>
    <mergeCell ref="H44:J44"/>
    <mergeCell ref="K44:M44"/>
    <mergeCell ref="N44:P44"/>
    <mergeCell ref="AR5:AT5"/>
    <mergeCell ref="AU5:AW5"/>
    <mergeCell ref="AX5:AZ5"/>
    <mergeCell ref="T44:V44"/>
    <mergeCell ref="W44:Y44"/>
    <mergeCell ref="Z44:AB44"/>
    <mergeCell ref="AL43:AN43"/>
    <mergeCell ref="AO43:AQ43"/>
    <mergeCell ref="Z43:AB43"/>
    <mergeCell ref="AC43:AE43"/>
    <mergeCell ref="AF43:AH43"/>
    <mergeCell ref="AI43:AK43"/>
    <mergeCell ref="AC44:AE44"/>
    <mergeCell ref="AF44:AH44"/>
    <mergeCell ref="AI44:AK44"/>
    <mergeCell ref="AL44:AN44"/>
    <mergeCell ref="A82:E82"/>
    <mergeCell ref="A81:H81"/>
    <mergeCell ref="A84:B84"/>
    <mergeCell ref="BA5:BC5"/>
    <mergeCell ref="BA6:BC6"/>
    <mergeCell ref="BA43:BC43"/>
    <mergeCell ref="BA44:BC44"/>
    <mergeCell ref="AO44:AQ44"/>
    <mergeCell ref="AR44:AT44"/>
    <mergeCell ref="AU44:AW44"/>
    <mergeCell ref="AX44:AZ44"/>
    <mergeCell ref="AR43:AT43"/>
    <mergeCell ref="AU43:AW43"/>
    <mergeCell ref="AX43:AZ43"/>
    <mergeCell ref="AX6:AZ6"/>
    <mergeCell ref="AO5:AQ5"/>
  </mergeCells>
  <phoneticPr fontId="11" type="noConversion"/>
  <hyperlinks>
    <hyperlink ref="A82:E82" r:id="rId1" display="National Statistics Online - National Life tables"/>
  </hyperlinks>
  <pageMargins left="0.75" right="0.75" top="1" bottom="1" header="0.5" footer="0.5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/>
  </sheetViews>
  <sheetFormatPr defaultColWidth="9.109375" defaultRowHeight="13.2"/>
  <cols>
    <col min="1" max="16384" width="9.109375" style="19"/>
  </cols>
  <sheetData>
    <row r="1" spans="1:8">
      <c r="A1" s="18"/>
      <c r="B1" s="18">
        <v>1</v>
      </c>
      <c r="C1" s="18" t="str">
        <f ca="1">OFFSET('Fig 1a data'!A7,B1,0)</f>
        <v>SCOTLAND</v>
      </c>
      <c r="D1" s="18"/>
    </row>
    <row r="2" spans="1:8">
      <c r="A2" s="18"/>
      <c r="B2" s="18"/>
      <c r="C2" s="18"/>
      <c r="D2" s="18"/>
    </row>
    <row r="3" spans="1:8" ht="26.4">
      <c r="A3" s="18"/>
      <c r="B3" s="18"/>
      <c r="C3" s="20" t="s">
        <v>17</v>
      </c>
      <c r="D3" s="20" t="s">
        <v>47</v>
      </c>
      <c r="E3" s="20" t="s">
        <v>48</v>
      </c>
      <c r="F3" s="20" t="s">
        <v>20</v>
      </c>
      <c r="G3" s="20" t="s">
        <v>81</v>
      </c>
      <c r="H3" s="20" t="s">
        <v>82</v>
      </c>
    </row>
    <row r="4" spans="1:8">
      <c r="A4" s="18">
        <v>1</v>
      </c>
      <c r="B4" s="18" t="s">
        <v>21</v>
      </c>
      <c r="C4" s="21">
        <f ca="1">VLOOKUP(C$1,'Fig 1a data'!$A$8:$BI$40,1+$A4,FALSE)</f>
        <v>71.465974930740956</v>
      </c>
      <c r="D4" s="21">
        <f ca="1">VLOOKUP(C$1,'Fig 1a data'!$A$8:$BI$40,2+$A4,FALSE)</f>
        <v>71.37</v>
      </c>
      <c r="E4" s="21">
        <f ca="1">VLOOKUP(C$1,'Fig 1a data'!$A$8:$BI$40,3+$A4,FALSE)</f>
        <v>71.56</v>
      </c>
      <c r="F4" s="21">
        <f ca="1">VLOOKUP(C$1,'Fig 1a data'!$A$46:$BI$78,1+$A4,FALSE)</f>
        <v>77.165748365677743</v>
      </c>
      <c r="G4" s="21">
        <f ca="1">VLOOKUP(C$1,'Fig 1a data'!$A$46:$BI$78,2+$A4,FALSE)</f>
        <v>77.069999999999993</v>
      </c>
      <c r="H4" s="21">
        <f ca="1">VLOOKUP(C$1,'Fig 1a data'!$A$46:$BI$78,3+$A4,FALSE)</f>
        <v>77.260000000000005</v>
      </c>
    </row>
    <row r="5" spans="1:8">
      <c r="A5" s="18">
        <v>2</v>
      </c>
      <c r="B5" s="18" t="s">
        <v>22</v>
      </c>
      <c r="C5" s="21">
        <f ca="1">VLOOKUP(C$1,'Fig 1a data'!$A$8:$BI$40,3+$A5,FALSE)</f>
        <v>71.699747978873248</v>
      </c>
      <c r="D5" s="21">
        <f ca="1">VLOOKUP(C$1,'Fig 1a data'!$A$8:$BI$40,4+$A5,FALSE)</f>
        <v>71.599999999999994</v>
      </c>
      <c r="E5" s="21">
        <f ca="1">VLOOKUP(C$1,'Fig 1a data'!$A$8:$BI$40,5+$A5,FALSE)</f>
        <v>71.8</v>
      </c>
      <c r="F5" s="21">
        <f ca="1">VLOOKUP(C$1,'Fig 1a data'!$A$46:$BI$78,3+$A5,FALSE)</f>
        <v>77.348182388918943</v>
      </c>
      <c r="G5" s="21">
        <f ca="1">VLOOKUP(C$1,'Fig 1a data'!$A$46:$BI$78,4+$A5,FALSE)</f>
        <v>77.260000000000005</v>
      </c>
      <c r="H5" s="21">
        <f ca="1">VLOOKUP(C$1,'Fig 1a data'!$A$46:$BI$78,5+$A5,FALSE)</f>
        <v>77.44</v>
      </c>
    </row>
    <row r="6" spans="1:8">
      <c r="A6" s="18">
        <v>3</v>
      </c>
      <c r="B6" s="18" t="s">
        <v>23</v>
      </c>
      <c r="C6" s="21">
        <f ca="1">VLOOKUP(C$1,'Fig 1a data'!$A$8:$BI$40,5+$A6,FALSE)</f>
        <v>71.874844206461333</v>
      </c>
      <c r="D6" s="21">
        <f ca="1">VLOOKUP(C$1,'Fig 1a data'!$A$8:$BI$40,6+$A6,FALSE)</f>
        <v>71.78</v>
      </c>
      <c r="E6" s="21">
        <f ca="1">VLOOKUP(C$1,'Fig 1a data'!$A$8:$BI$40,7+$A6,FALSE)</f>
        <v>71.97</v>
      </c>
      <c r="F6" s="21">
        <f ca="1">VLOOKUP(C$1,'Fig 1a data'!$A$46:$BI$78,5+$A6,FALSE)</f>
        <v>77.465322560003898</v>
      </c>
      <c r="G6" s="21">
        <f ca="1">VLOOKUP(C$1,'Fig 1a data'!$A$46:$BI$78,6+$A6,FALSE)</f>
        <v>77.37</v>
      </c>
      <c r="H6" s="21">
        <f ca="1">VLOOKUP(C$1,'Fig 1a data'!$A$46:$BI$78,7+$A6,FALSE)</f>
        <v>77.56</v>
      </c>
    </row>
    <row r="7" spans="1:8">
      <c r="A7" s="18">
        <v>4</v>
      </c>
      <c r="B7" s="18" t="s">
        <v>24</v>
      </c>
      <c r="C7" s="21">
        <f ca="1">VLOOKUP(C$1,'Fig 1a data'!$A$8:$BI$40,7+$A7,FALSE)</f>
        <v>72.09680757176524</v>
      </c>
      <c r="D7" s="21">
        <f ca="1">VLOOKUP(C$1,'Fig 1a data'!$A$8:$BI$40,8+$A7,FALSE)</f>
        <v>72</v>
      </c>
      <c r="E7" s="21">
        <f ca="1">VLOOKUP(C$1,'Fig 1a data'!$A$8:$BI$40,9+$A7,FALSE)</f>
        <v>72.19</v>
      </c>
      <c r="F7" s="21">
        <f ca="1">VLOOKUP(C$1,'Fig 1a data'!$A$46:$BI$78,7+$A7,FALSE)</f>
        <v>77.770774379494753</v>
      </c>
      <c r="G7" s="21">
        <f ca="1">VLOOKUP(C$1,'Fig 1a data'!$A$46:$BI$78,8+$A7,FALSE)</f>
        <v>77.680000000000007</v>
      </c>
      <c r="H7" s="21">
        <f ca="1">VLOOKUP(C$1,'Fig 1a data'!$A$46:$BI$78,9+$A7,FALSE)</f>
        <v>77.86</v>
      </c>
    </row>
    <row r="8" spans="1:8">
      <c r="A8" s="18">
        <v>5</v>
      </c>
      <c r="B8" s="18" t="s">
        <v>25</v>
      </c>
      <c r="C8" s="21">
        <f ca="1">VLOOKUP(C$1,'Fig 1a data'!$A$8:$BI$40,9+$A8,FALSE)</f>
        <v>72.256164793008125</v>
      </c>
      <c r="D8" s="21">
        <f ca="1">VLOOKUP(C$1,'Fig 1a data'!$A$8:$BI$40,10+$A8,FALSE)</f>
        <v>72.16</v>
      </c>
      <c r="E8" s="21">
        <f ca="1">VLOOKUP(C$1,'Fig 1a data'!$A$8:$BI$40,11+$A8,FALSE)</f>
        <v>72.349999999999994</v>
      </c>
      <c r="F8" s="21">
        <f ca="1">VLOOKUP(C$1,'Fig 1a data'!$A$46:$BI$78,9+$A8,FALSE)</f>
        <v>77.895818203660212</v>
      </c>
      <c r="G8" s="21">
        <f ca="1">VLOOKUP(C$1,'Fig 1a data'!$A$46:$BI$78,10+$A8,FALSE)</f>
        <v>77.8</v>
      </c>
      <c r="H8" s="21">
        <f ca="1">VLOOKUP(C$1,'Fig 1a data'!$A$46:$BI$78,11+$A8,FALSE)</f>
        <v>77.989999999999995</v>
      </c>
    </row>
    <row r="9" spans="1:8">
      <c r="A9" s="18">
        <v>6</v>
      </c>
      <c r="B9" s="18" t="s">
        <v>26</v>
      </c>
      <c r="C9" s="21">
        <f ca="1">VLOOKUP(C$1,'Fig 1a data'!$A$8:$BI$40,11+$A9,FALSE)</f>
        <v>72.425884288239232</v>
      </c>
      <c r="D9" s="21">
        <f ca="1">VLOOKUP(C$1,'Fig 1a data'!$A$8:$BI$40,12+$A9,FALSE)</f>
        <v>72.33</v>
      </c>
      <c r="E9" s="21">
        <f ca="1">VLOOKUP(C$1,'Fig 1a data'!$A$8:$BI$40,13+$A9,FALSE)</f>
        <v>72.52</v>
      </c>
      <c r="F9" s="21">
        <f ca="1">VLOOKUP(C$1,'Fig 1a data'!$A$46:$BI$78,11+$A9,FALSE)</f>
        <v>78.064704530121503</v>
      </c>
      <c r="G9" s="21">
        <f ca="1">VLOOKUP(C$1,'Fig 1a data'!$A$46:$BI$78,12+$A9,FALSE)</f>
        <v>77.97</v>
      </c>
      <c r="H9" s="21">
        <f ca="1">VLOOKUP(C$1,'Fig 1a data'!$A$46:$BI$78,13+$A9,FALSE)</f>
        <v>78.16</v>
      </c>
    </row>
    <row r="10" spans="1:8">
      <c r="A10" s="18">
        <v>7</v>
      </c>
      <c r="B10" s="18" t="s">
        <v>27</v>
      </c>
      <c r="C10" s="21">
        <f ca="1">VLOOKUP(C$1,'Fig 1a data'!$A$8:$BI$40,13+$A10,FALSE)</f>
        <v>72.655661076084854</v>
      </c>
      <c r="D10" s="21">
        <f ca="1">VLOOKUP(C$1,'Fig 1a data'!$A$8:$BI$40,14+$A10,FALSE)</f>
        <v>72.56</v>
      </c>
      <c r="E10" s="21">
        <f ca="1">VLOOKUP(C$1,'Fig 1a data'!$A$8:$BI$40,15+$A10,FALSE)</f>
        <v>72.75</v>
      </c>
      <c r="F10" s="21">
        <f ca="1">VLOOKUP(C$1,'Fig 1a data'!$A$46:$BI$78,13+$A10,FALSE)</f>
        <v>78.18610901420044</v>
      </c>
      <c r="G10" s="21">
        <f ca="1">VLOOKUP(C$1,'Fig 1a data'!$A$46:$BI$78,14+$A10,FALSE)</f>
        <v>78.099999999999994</v>
      </c>
      <c r="H10" s="21">
        <f ca="1">VLOOKUP(C$1,'Fig 1a data'!$A$46:$BI$78,15+$A10,FALSE)</f>
        <v>78.28</v>
      </c>
    </row>
    <row r="11" spans="1:8">
      <c r="A11" s="18">
        <v>8</v>
      </c>
      <c r="B11" s="18" t="s">
        <v>28</v>
      </c>
      <c r="C11" s="21">
        <f ca="1">VLOOKUP(C$1,'Fig 1a data'!$A$8:$BI$40,15+$A11,FALSE)</f>
        <v>72.864231070987486</v>
      </c>
      <c r="D11" s="21">
        <f ca="1">VLOOKUP(C$1,'Fig 1a data'!$A$8:$BI$40,16+$A11,FALSE)</f>
        <v>72.77</v>
      </c>
      <c r="E11" s="21">
        <f ca="1">VLOOKUP(C$1,'Fig 1a data'!$A$8:$BI$40,17+$A11,FALSE)</f>
        <v>72.959999999999994</v>
      </c>
      <c r="F11" s="21">
        <f ca="1">VLOOKUP(C$1,'Fig 1a data'!$A$46:$BI$78,15+$A11,FALSE)</f>
        <v>78.361708459025294</v>
      </c>
      <c r="G11" s="21">
        <f ca="1">VLOOKUP(C$1,'Fig 1a data'!$A$46:$BI$78,16+$A11,FALSE)</f>
        <v>78.27</v>
      </c>
      <c r="H11" s="21">
        <f ca="1">VLOOKUP(C$1,'Fig 1a data'!$A$46:$BI$78,17+$A11,FALSE)</f>
        <v>78.45</v>
      </c>
    </row>
    <row r="12" spans="1:8">
      <c r="A12" s="18">
        <v>9</v>
      </c>
      <c r="B12" s="18" t="s">
        <v>29</v>
      </c>
      <c r="C12" s="21">
        <f ca="1">VLOOKUP(C$1,'Fig 1a data'!$A$8:$BI$40,17+$A12,FALSE)</f>
        <v>73.119156689855629</v>
      </c>
      <c r="D12" s="21">
        <f ca="1">VLOOKUP(C$1,'Fig 1a data'!$A$8:$BI$40,18+$A12,FALSE)</f>
        <v>73.02</v>
      </c>
      <c r="E12" s="21">
        <f ca="1">VLOOKUP(C$1,'Fig 1a data'!$A$8:$BI$40,19+$A12,FALSE)</f>
        <v>73.22</v>
      </c>
      <c r="F12" s="21">
        <f ca="1">VLOOKUP(C$1,'Fig 1a data'!$A$46:$BI$78,17+$A12,FALSE)</f>
        <v>78.577499633253979</v>
      </c>
      <c r="G12" s="21">
        <f ca="1">VLOOKUP(C$1,'Fig 1a data'!$A$46:$BI$78,18+$A12,FALSE)</f>
        <v>78.489999999999995</v>
      </c>
      <c r="H12" s="21">
        <f ca="1">VLOOKUP(C$1,'Fig 1a data'!$A$46:$BI$78,19+$A12,FALSE)</f>
        <v>78.67</v>
      </c>
    </row>
    <row r="13" spans="1:8">
      <c r="A13" s="18">
        <v>10</v>
      </c>
      <c r="B13" s="18" t="s">
        <v>30</v>
      </c>
      <c r="C13" s="21">
        <f ca="1">VLOOKUP(C$1,'Fig 1a data'!$A$8:$BI$40,19+$A13,FALSE)</f>
        <v>73.342900649386749</v>
      </c>
      <c r="D13" s="21">
        <f ca="1">VLOOKUP(C$1,'Fig 1a data'!$A$8:$BI$40,20+$A13,FALSE)</f>
        <v>73.242464734115615</v>
      </c>
      <c r="E13" s="21">
        <f ca="1">VLOOKUP(C$1,'Fig 1a data'!$A$8:$BI$40,21+$A13,FALSE)</f>
        <v>73.443336564657884</v>
      </c>
      <c r="F13" s="21">
        <f ca="1">VLOOKUP(C$1,'Fig 1a data'!$A$46:$BI$78,19+$A13,FALSE)</f>
        <v>78.801333609130367</v>
      </c>
      <c r="G13" s="21">
        <f ca="1">VLOOKUP(C$1,'Fig 1a data'!$A$46:$BI$78,20+$A13,FALSE)</f>
        <v>78.710431920296529</v>
      </c>
      <c r="H13" s="21">
        <f ca="1">VLOOKUP(C$1,'Fig 1a data'!$A$46:$BI$78,21+$A13,FALSE)</f>
        <v>78.892235297964206</v>
      </c>
    </row>
    <row r="14" spans="1:8">
      <c r="A14" s="18">
        <v>11</v>
      </c>
      <c r="B14" s="18" t="s">
        <v>31</v>
      </c>
      <c r="C14" s="21">
        <f ca="1">VLOOKUP(C$1,'Fig 1a data'!$A$8:$BI$40,21+$A14,FALSE)</f>
        <v>73.502762392900991</v>
      </c>
      <c r="D14" s="21">
        <f ca="1">VLOOKUP(C$1,'Fig 1a data'!$A$8:$BI$40,22+$A14,FALSE)</f>
        <v>73.402782638374802</v>
      </c>
      <c r="E14" s="21">
        <f ca="1">VLOOKUP(C$1,'Fig 1a data'!$A$8:$BI$40,23+$A14,FALSE)</f>
        <v>73.602742147427179</v>
      </c>
      <c r="F14" s="21">
        <f ca="1">VLOOKUP(C$1,'Fig 1a data'!$A$46:$BI$78,21+$A14,FALSE)</f>
        <v>78.841498415839794</v>
      </c>
      <c r="G14" s="21">
        <f ca="1">VLOOKUP(C$1,'Fig 1a data'!$A$46:$BI$78,22+$A14,FALSE)</f>
        <v>78.751044640932633</v>
      </c>
      <c r="H14" s="21">
        <f ca="1">VLOOKUP(C$1,'Fig 1a data'!$A$46:$BI$78,23+$A14,FALSE)</f>
        <v>78.931952190746955</v>
      </c>
    </row>
    <row r="15" spans="1:8">
      <c r="A15" s="18">
        <v>12</v>
      </c>
      <c r="B15" s="18" t="s">
        <v>32</v>
      </c>
      <c r="C15" s="21">
        <f ca="1">VLOOKUP(C$1,'Fig 1a data'!$A$8:$BI$40,23+$A15,FALSE)</f>
        <v>73.774566834358765</v>
      </c>
      <c r="D15" s="21">
        <f ca="1">VLOOKUP(C$1,'Fig 1a data'!$A$8:$BI$40,24+$A15,FALSE)</f>
        <v>73.674993469108117</v>
      </c>
      <c r="E15" s="21">
        <f ca="1">VLOOKUP(C$1,'Fig 1a data'!$A$8:$BI$40,25+$A15,FALSE)</f>
        <v>73.874140199609414</v>
      </c>
      <c r="F15" s="21">
        <f ca="1">VLOOKUP(C$1,'Fig 1a data'!$A$46:$BI$78,23+$A15,FALSE)</f>
        <v>78.987733198825183</v>
      </c>
      <c r="G15" s="21">
        <f ca="1">VLOOKUP(C$1,'Fig 1a data'!$A$46:$BI$78,24+$A15,FALSE)</f>
        <v>78.898342367967402</v>
      </c>
      <c r="H15" s="21">
        <f ca="1">VLOOKUP(C$1,'Fig 1a data'!$A$46:$BI$78,25+$A15,FALSE)</f>
        <v>79.077124029682963</v>
      </c>
    </row>
    <row r="16" spans="1:8">
      <c r="A16" s="18">
        <v>13</v>
      </c>
      <c r="B16" s="18" t="s">
        <v>33</v>
      </c>
      <c r="C16" s="21">
        <f ca="1">VLOOKUP(C$1,'Fig 1a data'!$A$8:$BI$40,25+$A16,FALSE)</f>
        <v>74.225875336510299</v>
      </c>
      <c r="D16" s="21">
        <f ca="1">VLOOKUP(C$1,'Fig 1a data'!$A$8:$BI$40,26+$A16,FALSE)</f>
        <v>74.127258480843921</v>
      </c>
      <c r="E16" s="21">
        <f ca="1">VLOOKUP(C$1,'Fig 1a data'!$A$8:$BI$40,27+$A16,FALSE)</f>
        <v>74.324492192176677</v>
      </c>
      <c r="F16" s="21">
        <f ca="1">VLOOKUP(C$1,'Fig 1a data'!$A$46:$BI$78,25+$A16,FALSE)</f>
        <v>79.18909812570439</v>
      </c>
      <c r="G16" s="21">
        <f ca="1">VLOOKUP(C$1,'Fig 1a data'!$A$46:$BI$78,26+$A16,FALSE)</f>
        <v>79.099743803381827</v>
      </c>
      <c r="H16" s="21">
        <f ca="1">VLOOKUP(C$1,'Fig 1a data'!$A$46:$BI$78,27+$A16,FALSE)</f>
        <v>79.278452448026954</v>
      </c>
    </row>
    <row r="17" spans="1:8">
      <c r="A17" s="18">
        <v>14</v>
      </c>
      <c r="B17" s="18" t="s">
        <v>34</v>
      </c>
      <c r="C17" s="21">
        <f ca="1">VLOOKUP(C$1,'Fig 1a data'!$A$8:$BI$40,27+$A17,FALSE)</f>
        <v>74.627417387877728</v>
      </c>
      <c r="D17" s="21">
        <f ca="1">VLOOKUP(C$1,'Fig 1a data'!$A$8:$BI$40,28+$A17,FALSE)</f>
        <v>74.528341093786992</v>
      </c>
      <c r="E17" s="21">
        <f ca="1">VLOOKUP(C$1,'Fig 1a data'!$A$8:$BI$40,29+$A17,FALSE)</f>
        <v>74.726493681968464</v>
      </c>
      <c r="F17" s="21">
        <f ca="1">VLOOKUP(C$1,'Fig 1a data'!$A$46:$BI$78,27+$A17,FALSE)</f>
        <v>79.535780995547555</v>
      </c>
      <c r="G17" s="21">
        <f ca="1">VLOOKUP(C$1,'Fig 1a data'!$A$46:$BI$78,28+$A17,FALSE)</f>
        <v>79.446818405291154</v>
      </c>
      <c r="H17" s="21">
        <f ca="1">VLOOKUP(C$1,'Fig 1a data'!$A$46:$BI$78,29+$A17,FALSE)</f>
        <v>79.624743585803955</v>
      </c>
    </row>
    <row r="18" spans="1:8">
      <c r="A18" s="18">
        <v>15</v>
      </c>
      <c r="B18" s="18" t="s">
        <v>35</v>
      </c>
      <c r="C18" s="21">
        <f ca="1">VLOOKUP(C$1,'Fig 1a data'!$A$8:$BC$40,29+$A18,FALSE)</f>
        <v>74.852463955503509</v>
      </c>
      <c r="D18" s="21">
        <f ca="1">VLOOKUP(C$1,'Fig 1a data'!$A$8:$BC$40,30+$A18,FALSE)</f>
        <v>74.75341251100231</v>
      </c>
      <c r="E18" s="21">
        <f ca="1">VLOOKUP(C$1,'Fig 1a data'!$A$8:$BC$40,31+$A18,FALSE)</f>
        <v>74.951515400004709</v>
      </c>
      <c r="F18" s="21">
        <f ca="1">VLOOKUP(C$1,'Fig 1a data'!$A$46:$BI$78,29+$A18,FALSE)</f>
        <v>79.716714091877094</v>
      </c>
      <c r="G18" s="21">
        <f ca="1">VLOOKUP(C$1,'Fig 1a data'!$A$46:$BI$78,30+$A18,FALSE)</f>
        <v>79.6277453704907</v>
      </c>
      <c r="H18" s="21">
        <f ca="1">VLOOKUP(C$1,'Fig 1a data'!$A$46:$BI$78,31+$A18,FALSE)</f>
        <v>79.805682813263488</v>
      </c>
    </row>
    <row r="19" spans="1:8">
      <c r="A19" s="18">
        <v>16</v>
      </c>
      <c r="B19" s="18" t="s">
        <v>36</v>
      </c>
      <c r="C19" s="21">
        <f ca="1">VLOOKUP(C$1,'Fig 1a data'!$A$8:$BI$40,31+$A19,FALSE)</f>
        <v>75.066913674900135</v>
      </c>
      <c r="D19" s="21">
        <f ca="1">VLOOKUP(C$1,'Fig 1a data'!$A$8:$BI$40,32+$A19,FALSE)</f>
        <v>74.967952166398391</v>
      </c>
      <c r="E19" s="21">
        <f ca="1">VLOOKUP(C$1,'Fig 1a data'!$A$8:$BI$40,33+$A19,FALSE)</f>
        <v>75.16587518340188</v>
      </c>
      <c r="F19" s="21">
        <f ca="1">VLOOKUP(C$1,'Fig 1a data'!$A$46:$BI$78,31+$A19,FALSE)</f>
        <v>79.892936759285931</v>
      </c>
      <c r="G19" s="21">
        <f ca="1">VLOOKUP(C$1,'Fig 1a data'!$A$46:$BI$78,32+$A19,FALSE)</f>
        <v>79.804902555863592</v>
      </c>
      <c r="H19" s="21">
        <f ca="1">VLOOKUP(C$1,'Fig 1a data'!$A$46:$BI$78,33+$A19,FALSE)</f>
        <v>79.98097096270827</v>
      </c>
    </row>
    <row r="20" spans="1:8">
      <c r="A20" s="18">
        <v>17</v>
      </c>
      <c r="B20" s="18" t="s">
        <v>37</v>
      </c>
      <c r="C20" s="21">
        <f ca="1">VLOOKUP(C$1,'Fig 1a data'!$A$8:$BI$40,33+$A20,FALSE)</f>
        <v>75.434818882824942</v>
      </c>
      <c r="D20" s="21">
        <f ca="1">VLOOKUP(C$1,'Fig 1a data'!$A$8:$BI$40,34+$A20,FALSE)</f>
        <v>75.336698551260199</v>
      </c>
      <c r="E20" s="21">
        <f ca="1">VLOOKUP(C$1,'Fig 1a data'!$A$8:$BI$40,35+$A20,FALSE)</f>
        <v>75.532939214389685</v>
      </c>
      <c r="F20" s="21">
        <f ca="1">VLOOKUP(C$1,'Fig 1a data'!$A$46:$BI$78,33+$A20,FALSE)</f>
        <v>80.125312377844708</v>
      </c>
      <c r="G20" s="21">
        <f ca="1">VLOOKUP(C$1,'Fig 1a data'!$A$46:$BI$78,34+$A20,FALSE)</f>
        <v>80.037781696019323</v>
      </c>
      <c r="H20" s="21">
        <f ca="1">VLOOKUP(C$1,'Fig 1a data'!$A$46:$BI$78,35+$A20,FALSE)</f>
        <v>80.212843059670092</v>
      </c>
    </row>
    <row r="21" spans="1:8">
      <c r="A21" s="18">
        <v>18</v>
      </c>
      <c r="B21" s="18" t="s">
        <v>39</v>
      </c>
      <c r="C21" s="21">
        <f ca="1">VLOOKUP(C$1,'Fig 1a data'!$A$8:$BI$40,35+$A21,FALSE)</f>
        <v>75.900001256279594</v>
      </c>
      <c r="D21" s="21">
        <f ca="1">VLOOKUP(C$1,'Fig 1a data'!$A$8:$BI$40,36+$A21,FALSE)</f>
        <v>75.802920816216471</v>
      </c>
      <c r="E21" s="21">
        <f ca="1">VLOOKUP(C$1,'Fig 1a data'!$A$8:$BI$40,37+$A21,FALSE)</f>
        <v>75.997081696342718</v>
      </c>
      <c r="F21" s="21">
        <f ca="1">VLOOKUP(C$1,'Fig 1a data'!$A$46:$BI$78,35+$A21,FALSE)</f>
        <v>80.406034349239306</v>
      </c>
      <c r="G21" s="21">
        <f ca="1">VLOOKUP(C$1,'Fig 1a data'!$A$46:$BI$78,36+$A21,FALSE)</f>
        <v>80.31915208344914</v>
      </c>
      <c r="H21" s="21">
        <f ca="1">VLOOKUP(C$1,'Fig 1a data'!$A$46:$BI$78,37+$A21,FALSE)</f>
        <v>80.492916615029472</v>
      </c>
    </row>
    <row r="22" spans="1:8">
      <c r="A22" s="18">
        <v>19</v>
      </c>
      <c r="B22" s="18" t="s">
        <v>40</v>
      </c>
      <c r="C22" s="21">
        <f ca="1">VLOOKUP(C$1,'Fig 1a data'!$A$8:$BI$40,37+$A22,FALSE)</f>
        <v>76.320560842729364</v>
      </c>
      <c r="D22" s="21">
        <f ca="1">VLOOKUP(C$1,'Fig 1a data'!$A$8:$BI$40,38+$A22,FALSE)</f>
        <v>76.224254745142048</v>
      </c>
      <c r="E22" s="21">
        <f ca="1">VLOOKUP(C$1,'Fig 1a data'!$A$8:$BI$40,39+$A22,FALSE)</f>
        <v>76.41686694031668</v>
      </c>
      <c r="F22" s="21">
        <f ca="1">VLOOKUP(C$1,'Fig 1a data'!$A$46:$BI$78,37+$A22,FALSE)</f>
        <v>80.725187897096689</v>
      </c>
      <c r="G22" s="21">
        <f ca="1">VLOOKUP(C$1,'Fig 1a data'!$A$46:$BI$78,38+$A22,FALSE)</f>
        <v>80.638522678000101</v>
      </c>
      <c r="H22" s="21">
        <f ca="1">VLOOKUP(C$1,'Fig 1a data'!$A$46:$BI$78,39+$A22,FALSE)</f>
        <v>80.811853116193276</v>
      </c>
    </row>
    <row r="23" spans="1:8" customFormat="1">
      <c r="A23" s="18">
        <v>20</v>
      </c>
      <c r="B23" s="18" t="s">
        <v>41</v>
      </c>
      <c r="C23" s="21">
        <f ca="1">VLOOKUP(C$1,'Fig 1a data'!$A$8:$BI$40,39+$A23,FALSE)</f>
        <v>76.611449872424643</v>
      </c>
      <c r="D23" s="21">
        <f ca="1">VLOOKUP(C$1,'Fig 1a data'!$A$8:$BI$40,40+$A23,FALSE)</f>
        <v>76.515927788476617</v>
      </c>
      <c r="E23" s="21">
        <f ca="1">VLOOKUP(C$1,'Fig 1a data'!$A$8:$BI$40,41+$A23,FALSE)</f>
        <v>76.706971956372669</v>
      </c>
      <c r="F23" s="21">
        <f ca="1">VLOOKUP(C$1,'Fig 1a data'!$A$46:$BI$78,39+$A23,FALSE)</f>
        <v>80.831149113552243</v>
      </c>
      <c r="G23" s="21">
        <f ca="1">VLOOKUP(C$1,'Fig 1a data'!$A$46:$BI$78,40+$A23,FALSE)</f>
        <v>80.745660969546236</v>
      </c>
      <c r="H23" s="21">
        <f ca="1">VLOOKUP(C$1,'Fig 1a data'!$A$46:$BI$78,41+$A23,FALSE)</f>
        <v>80.91663725755825</v>
      </c>
    </row>
    <row r="24" spans="1:8" customFormat="1">
      <c r="A24" s="18">
        <v>21</v>
      </c>
      <c r="B24" s="27" t="s">
        <v>85</v>
      </c>
      <c r="C24" s="21">
        <f ca="1">VLOOKUP(C$1,'Fig 1a data'!$A$8:$BL$40,41+$A24,FALSE)</f>
        <v>76.875553977222467</v>
      </c>
      <c r="D24" s="21">
        <f ca="1">VLOOKUP(C$1,'Fig 1a data'!$A$8:$BL$40,42+$A24,FALSE)</f>
        <v>76.781034986614159</v>
      </c>
      <c r="E24" s="21">
        <f ca="1">VLOOKUP(C$1,'Fig 1a data'!$A$8:$BL$40,43+$A24,FALSE)</f>
        <v>76.970072967830774</v>
      </c>
      <c r="F24" s="21">
        <f ca="1">VLOOKUP(C$1,'Fig 1a data'!$A$46:$BL$78,41+$A24,FALSE)</f>
        <v>80.96573740463667</v>
      </c>
      <c r="G24" s="21">
        <f ca="1">VLOOKUP(C$1,'Fig 1a data'!$A$46:$BL$78,42+$A24,FALSE)</f>
        <v>80.881055062113475</v>
      </c>
      <c r="H24" s="21">
        <f ca="1">VLOOKUP(C$1,'Fig 1a data'!$A$46:$BL$78,43+$A24,FALSE)</f>
        <v>81.050419747159864</v>
      </c>
    </row>
    <row r="25" spans="1:8" customFormat="1"/>
    <row r="26" spans="1:8" customFormat="1">
      <c r="A26" s="33" t="s">
        <v>83</v>
      </c>
      <c r="B26" s="34"/>
    </row>
    <row r="27" spans="1:8" customFormat="1"/>
    <row r="28" spans="1:8" customFormat="1"/>
    <row r="29" spans="1:8" customFormat="1"/>
    <row r="30" spans="1:8" customFormat="1"/>
    <row r="31" spans="1:8" customFormat="1"/>
    <row r="32" spans="1:8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</sheetData>
  <mergeCells count="1">
    <mergeCell ref="A26:B26"/>
  </mergeCells>
  <phoneticPr fontId="11" type="noConversion"/>
  <pageMargins left="0.75" right="0.75" top="1" bottom="1" header="0.5" footer="0.5"/>
  <headerFooter alignWithMargins="0"/>
  <cellWatches>
    <cellWatch r="G2"/>
  </cellWatches>
  <ignoredErrors>
    <ignoredError sqref="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1a data</vt:lpstr>
      <vt:lpstr>Fig 1a chart data</vt:lpstr>
      <vt:lpstr>Figure 1a</vt:lpstr>
      <vt:lpstr>'Fig 1a chart data'!OLE_LINK3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2014-09-26T10:53:55Z</cp:lastPrinted>
  <dcterms:created xsi:type="dcterms:W3CDTF">2011-06-10T12:53:16Z</dcterms:created>
  <dcterms:modified xsi:type="dcterms:W3CDTF">2014-10-09T06:35:50Z</dcterms:modified>
</cp:coreProperties>
</file>