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446998\Documents\OFFLINE\january 2023 corrections\life expectancy in scotland 21\"/>
    </mc:Choice>
  </mc:AlternateContent>
  <xr:revisionPtr revIDLastSave="0" documentId="13_ncr:1_{0F3B4C77-7214-4F4D-8332-76067AB3C74D}" xr6:coauthVersionLast="47" xr6:coauthVersionMax="47" xr10:uidLastSave="{00000000-0000-0000-0000-000000000000}"/>
  <bookViews>
    <workbookView xWindow="-108" yWindow="-108" windowWidth="23256" windowHeight="12576" tabRatio="871" xr2:uid="{00000000-000D-0000-FFFF-FFFF00000000}"/>
  </bookViews>
  <sheets>
    <sheet name="Contents" sheetId="22" r:id="rId1"/>
    <sheet name="Fig1" sheetId="9" r:id="rId2"/>
    <sheet name="Data Fig 1" sheetId="8" r:id="rId3"/>
    <sheet name="Fig 2" sheetId="13" r:id="rId4"/>
    <sheet name="Data Fig 2" sheetId="12" r:id="rId5"/>
    <sheet name="Fig3" sheetId="15" r:id="rId6"/>
    <sheet name="Data Fig 3" sheetId="14" r:id="rId7"/>
    <sheet name="Fig 4a" sheetId="46" r:id="rId8"/>
    <sheet name="Fig 4b" sheetId="45" r:id="rId9"/>
    <sheet name="Data Fig 4" sheetId="44" r:id="rId10"/>
    <sheet name="Fig 5" sheetId="47" r:id="rId11"/>
    <sheet name="Data Fig 5" sheetId="10" r:id="rId12"/>
    <sheet name="Fig 6" sheetId="24" r:id="rId13"/>
    <sheet name="Data Fig 6" sheetId="17" r:id="rId14"/>
    <sheet name="Fig 7a" sheetId="48" r:id="rId15"/>
    <sheet name="Fig 7b" sheetId="49" r:id="rId16"/>
    <sheet name="Data Fig 7" sheetId="25" r:id="rId17"/>
    <sheet name="Fig 8" sheetId="23" r:id="rId18"/>
    <sheet name="Data Fig 8" sheetId="20" r:id="rId19"/>
    <sheet name="Fig 9a" sheetId="2" r:id="rId20"/>
    <sheet name="Fig 9b" sheetId="42" r:id="rId21"/>
    <sheet name="Data Fig 9" sheetId="1" r:id="rId22"/>
    <sheet name="Fig 10" sheetId="31" r:id="rId23"/>
    <sheet name="Data Fig 10" sheetId="29" r:id="rId24"/>
    <sheet name="Fig 11" sheetId="33" r:id="rId25"/>
    <sheet name="Data Fig 11" sheetId="32" r:id="rId26"/>
    <sheet name="Fig 12a" sheetId="35" r:id="rId27"/>
    <sheet name="Fig 12b" sheetId="36" r:id="rId28"/>
    <sheet name="Data Fig 12" sheetId="34" r:id="rId29"/>
    <sheet name="Fig 13" sheetId="39" r:id="rId30"/>
    <sheet name="Data Fig 13" sheetId="37" r:id="rId31"/>
    <sheet name="Fig 14" sheetId="41" r:id="rId32"/>
    <sheet name="Data Fig 14" sheetId="40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32" l="1"/>
  <c r="K20" i="32"/>
  <c r="K19" i="32"/>
  <c r="K18" i="32"/>
  <c r="K17" i="32"/>
  <c r="K16" i="32"/>
  <c r="K15" i="32"/>
  <c r="K14" i="32"/>
  <c r="L20" i="29"/>
  <c r="K8" i="34"/>
  <c r="J8" i="34"/>
  <c r="K40" i="34"/>
  <c r="J40" i="34"/>
  <c r="K39" i="34"/>
  <c r="J39" i="34"/>
  <c r="K38" i="34"/>
  <c r="J38" i="34"/>
  <c r="K37" i="34"/>
  <c r="J37" i="34"/>
  <c r="K36" i="34"/>
  <c r="J36" i="34"/>
  <c r="K35" i="34"/>
  <c r="J35" i="34"/>
  <c r="K34" i="34"/>
  <c r="J34" i="34"/>
  <c r="K33" i="34"/>
  <c r="J33" i="34"/>
  <c r="K32" i="34"/>
  <c r="J32" i="34"/>
  <c r="K31" i="34"/>
  <c r="J31" i="34"/>
  <c r="K30" i="34"/>
  <c r="J30" i="34"/>
  <c r="K29" i="34"/>
  <c r="J29" i="34"/>
  <c r="K28" i="34"/>
  <c r="J28" i="34"/>
  <c r="K27" i="34"/>
  <c r="J27" i="34"/>
  <c r="K26" i="34"/>
  <c r="J26" i="34"/>
  <c r="K25" i="34"/>
  <c r="J25" i="34"/>
  <c r="K24" i="34"/>
  <c r="J24" i="34"/>
  <c r="K23" i="34"/>
  <c r="J23" i="34"/>
  <c r="K22" i="34"/>
  <c r="J22" i="34"/>
  <c r="K21" i="34"/>
  <c r="J21" i="34"/>
  <c r="K20" i="34"/>
  <c r="J20" i="34"/>
  <c r="K19" i="34"/>
  <c r="J19" i="34"/>
  <c r="K18" i="34"/>
  <c r="J18" i="34"/>
  <c r="K17" i="34"/>
  <c r="J17" i="34"/>
  <c r="K16" i="34"/>
  <c r="J16" i="34"/>
  <c r="K15" i="34"/>
  <c r="J15" i="34"/>
  <c r="K14" i="34"/>
  <c r="J14" i="34"/>
  <c r="K13" i="34"/>
  <c r="J13" i="34"/>
  <c r="K12" i="34"/>
  <c r="J12" i="34"/>
  <c r="K11" i="34"/>
  <c r="J11" i="34"/>
  <c r="K10" i="34"/>
  <c r="J10" i="34"/>
  <c r="K9" i="34"/>
  <c r="J9" i="34"/>
  <c r="E9" i="34"/>
  <c r="F9" i="34"/>
  <c r="E10" i="34"/>
  <c r="F10" i="34"/>
  <c r="E11" i="34"/>
  <c r="F11" i="34"/>
  <c r="E12" i="34"/>
  <c r="F12" i="34"/>
  <c r="E13" i="34"/>
  <c r="F13" i="34"/>
  <c r="E14" i="34"/>
  <c r="F14" i="34"/>
  <c r="E15" i="34"/>
  <c r="F15" i="34"/>
  <c r="E16" i="34"/>
  <c r="F16" i="34"/>
  <c r="E17" i="34"/>
  <c r="F17" i="34"/>
  <c r="E18" i="34"/>
  <c r="F18" i="34"/>
  <c r="E19" i="34"/>
  <c r="F19" i="34"/>
  <c r="E20" i="34"/>
  <c r="F20" i="34"/>
  <c r="E21" i="34"/>
  <c r="F21" i="34"/>
  <c r="E22" i="34"/>
  <c r="F22" i="34"/>
  <c r="E23" i="34"/>
  <c r="F23" i="34"/>
  <c r="E24" i="34"/>
  <c r="F24" i="34"/>
  <c r="E25" i="34"/>
  <c r="F25" i="34"/>
  <c r="E26" i="34"/>
  <c r="F26" i="34"/>
  <c r="E27" i="34"/>
  <c r="F27" i="34"/>
  <c r="E28" i="34"/>
  <c r="F28" i="34"/>
  <c r="E29" i="34"/>
  <c r="F29" i="34"/>
  <c r="E30" i="34"/>
  <c r="F30" i="34"/>
  <c r="E31" i="34"/>
  <c r="F31" i="34"/>
  <c r="E32" i="34"/>
  <c r="F32" i="34"/>
  <c r="E33" i="34"/>
  <c r="F33" i="34"/>
  <c r="E34" i="34"/>
  <c r="F34" i="34"/>
  <c r="E35" i="34"/>
  <c r="F35" i="34"/>
  <c r="E36" i="34"/>
  <c r="F36" i="34"/>
  <c r="E37" i="34"/>
  <c r="F37" i="34"/>
  <c r="E38" i="34"/>
  <c r="F38" i="34"/>
  <c r="E39" i="34"/>
  <c r="F39" i="34"/>
  <c r="E40" i="34"/>
  <c r="F40" i="34"/>
  <c r="E8" i="34"/>
  <c r="F8" i="34"/>
  <c r="M8" i="34" l="1"/>
  <c r="AP6" i="25" l="1"/>
  <c r="AP7" i="25"/>
  <c r="AP8" i="25"/>
  <c r="AP9" i="25"/>
  <c r="AP10" i="25"/>
  <c r="AP11" i="25"/>
  <c r="AP12" i="25"/>
  <c r="AP13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28" i="25"/>
  <c r="AP29" i="25"/>
  <c r="AP30" i="25"/>
  <c r="AP31" i="25"/>
  <c r="AP32" i="25"/>
  <c r="AP33" i="25"/>
  <c r="AP42" i="25"/>
  <c r="AP43" i="25"/>
  <c r="AP44" i="25"/>
  <c r="AP45" i="25"/>
  <c r="AP46" i="25"/>
  <c r="AP47" i="25"/>
  <c r="AP48" i="25"/>
  <c r="AP49" i="25"/>
  <c r="AP50" i="25"/>
  <c r="AP51" i="25"/>
  <c r="AP52" i="25"/>
  <c r="AP53" i="25"/>
  <c r="AP54" i="25"/>
  <c r="AP55" i="25"/>
  <c r="AP56" i="25"/>
  <c r="AP57" i="25"/>
  <c r="AP58" i="25"/>
  <c r="AP59" i="25"/>
  <c r="AP60" i="25"/>
  <c r="AP61" i="25"/>
  <c r="AP62" i="25"/>
  <c r="AP63" i="25"/>
  <c r="AP64" i="25"/>
  <c r="AP65" i="25"/>
  <c r="AP66" i="25"/>
  <c r="AP67" i="25"/>
  <c r="AP68" i="25"/>
  <c r="AP69" i="25"/>
  <c r="C70" i="25" l="1"/>
  <c r="D70" i="25"/>
  <c r="E70" i="25"/>
  <c r="F70" i="25"/>
  <c r="G70" i="25"/>
  <c r="H70" i="25"/>
  <c r="I70" i="25"/>
  <c r="J70" i="25"/>
  <c r="K70" i="25"/>
  <c r="L70" i="25"/>
  <c r="M70" i="25"/>
  <c r="N70" i="25"/>
  <c r="O70" i="25"/>
  <c r="P70" i="25"/>
  <c r="Q70" i="25"/>
  <c r="R70" i="25"/>
  <c r="S70" i="25"/>
  <c r="T70" i="25"/>
  <c r="U70" i="25"/>
  <c r="V70" i="25"/>
  <c r="W70" i="25"/>
  <c r="X70" i="25"/>
  <c r="Y70" i="25"/>
  <c r="Z70" i="25"/>
  <c r="AA70" i="25"/>
  <c r="AB70" i="25"/>
  <c r="AC70" i="25"/>
  <c r="AD70" i="25"/>
  <c r="AE70" i="25"/>
  <c r="AF70" i="25"/>
  <c r="AG70" i="25"/>
  <c r="AH70" i="25"/>
  <c r="AI70" i="25"/>
  <c r="AJ70" i="25"/>
  <c r="AK70" i="25"/>
  <c r="AL70" i="25"/>
  <c r="AM70" i="25"/>
  <c r="AN70" i="25"/>
  <c r="AO70" i="25"/>
  <c r="C71" i="25"/>
  <c r="D71" i="25"/>
  <c r="E71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V71" i="25"/>
  <c r="W71" i="25"/>
  <c r="X71" i="25"/>
  <c r="Y71" i="25"/>
  <c r="Z71" i="25"/>
  <c r="AA71" i="25"/>
  <c r="AB71" i="25"/>
  <c r="AC71" i="25"/>
  <c r="AD71" i="25"/>
  <c r="AE71" i="25"/>
  <c r="AF71" i="25"/>
  <c r="AG71" i="25"/>
  <c r="AH71" i="25"/>
  <c r="AI71" i="25"/>
  <c r="AJ71" i="25"/>
  <c r="AK71" i="25"/>
  <c r="AL71" i="25"/>
  <c r="AM71" i="25"/>
  <c r="AN71" i="25"/>
  <c r="AO71" i="25"/>
  <c r="C72" i="25"/>
  <c r="D72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U72" i="25"/>
  <c r="V72" i="25"/>
  <c r="W72" i="25"/>
  <c r="X72" i="25"/>
  <c r="Y72" i="25"/>
  <c r="Z72" i="25"/>
  <c r="AA72" i="25"/>
  <c r="AB72" i="25"/>
  <c r="AC72" i="25"/>
  <c r="AD72" i="25"/>
  <c r="AE72" i="25"/>
  <c r="AF72" i="25"/>
  <c r="AG72" i="25"/>
  <c r="AH72" i="25"/>
  <c r="AI72" i="25"/>
  <c r="AJ72" i="25"/>
  <c r="AK72" i="25"/>
  <c r="AL72" i="25"/>
  <c r="AM72" i="25"/>
  <c r="AN72" i="25"/>
  <c r="AO72" i="25"/>
  <c r="C73" i="25"/>
  <c r="D73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U73" i="25"/>
  <c r="V73" i="25"/>
  <c r="W73" i="25"/>
  <c r="X73" i="25"/>
  <c r="Y73" i="25"/>
  <c r="Z73" i="25"/>
  <c r="AA73" i="25"/>
  <c r="AB73" i="25"/>
  <c r="AC73" i="25"/>
  <c r="AD73" i="25"/>
  <c r="AE73" i="25"/>
  <c r="AF73" i="25"/>
  <c r="AG73" i="25"/>
  <c r="AH73" i="25"/>
  <c r="AI73" i="25"/>
  <c r="AJ73" i="25"/>
  <c r="AK73" i="25"/>
  <c r="AL73" i="25"/>
  <c r="AM73" i="25"/>
  <c r="AN73" i="25"/>
  <c r="AO73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X34" i="25"/>
  <c r="Y34" i="25"/>
  <c r="Z34" i="25"/>
  <c r="AA34" i="25"/>
  <c r="AB34" i="25"/>
  <c r="AC34" i="25"/>
  <c r="AD34" i="25"/>
  <c r="AE34" i="25"/>
  <c r="AF34" i="25"/>
  <c r="AG34" i="25"/>
  <c r="AH34" i="25"/>
  <c r="AI34" i="25"/>
  <c r="AJ34" i="25"/>
  <c r="AK34" i="25"/>
  <c r="AL34" i="25"/>
  <c r="AM34" i="25"/>
  <c r="AN34" i="25"/>
  <c r="AO34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AI35" i="25"/>
  <c r="AJ35" i="25"/>
  <c r="AK35" i="25"/>
  <c r="AL35" i="25"/>
  <c r="AM35" i="25"/>
  <c r="AN35" i="25"/>
  <c r="AO35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AH36" i="25"/>
  <c r="AI36" i="25"/>
  <c r="AJ36" i="25"/>
  <c r="AK36" i="25"/>
  <c r="AL36" i="25"/>
  <c r="AM36" i="25"/>
  <c r="AN36" i="25"/>
  <c r="AO36" i="25"/>
  <c r="C37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AF37" i="25"/>
  <c r="AG37" i="25"/>
  <c r="AH37" i="25"/>
  <c r="AI37" i="25"/>
  <c r="AJ37" i="25"/>
  <c r="AK37" i="25"/>
  <c r="AL37" i="25"/>
  <c r="AM37" i="25"/>
  <c r="AN37" i="25"/>
  <c r="AO37" i="25"/>
  <c r="B70" i="25"/>
  <c r="B73" i="25"/>
  <c r="B72" i="25"/>
  <c r="B71" i="25"/>
  <c r="B37" i="25"/>
  <c r="B36" i="25"/>
  <c r="B34" i="25"/>
  <c r="B35" i="25"/>
  <c r="AP5" i="25"/>
  <c r="AP41" i="25"/>
  <c r="G45" i="8" l="1"/>
  <c r="L39" i="29" l="1"/>
  <c r="K7" i="29"/>
  <c r="F12" i="29"/>
  <c r="J14" i="29"/>
  <c r="J12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3" i="29"/>
  <c r="J11" i="29"/>
  <c r="J10" i="29"/>
  <c r="J9" i="29"/>
  <c r="J8" i="29"/>
  <c r="J7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1" i="29"/>
  <c r="F10" i="29"/>
  <c r="F9" i="29"/>
  <c r="F8" i="29"/>
  <c r="F7" i="29"/>
  <c r="B18" i="17"/>
  <c r="C18" i="17"/>
  <c r="D18" i="17"/>
  <c r="E18" i="17"/>
  <c r="F18" i="17"/>
  <c r="G18" i="17"/>
  <c r="H18" i="17"/>
  <c r="G20" i="14" l="1"/>
  <c r="F21" i="14"/>
  <c r="G21" i="14"/>
  <c r="F22" i="14"/>
  <c r="G22" i="14"/>
  <c r="F23" i="14"/>
  <c r="G24" i="14"/>
  <c r="F25" i="14"/>
  <c r="G25" i="14"/>
  <c r="F26" i="14"/>
  <c r="G26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F17" i="14" s="1"/>
  <c r="E17" i="14"/>
  <c r="G17" i="14" s="1"/>
  <c r="D18" i="14"/>
  <c r="F18" i="14" s="1"/>
  <c r="E18" i="14"/>
  <c r="G18" i="14" s="1"/>
  <c r="D19" i="14"/>
  <c r="F19" i="14" s="1"/>
  <c r="E19" i="14"/>
  <c r="G19" i="14" s="1"/>
  <c r="D20" i="14"/>
  <c r="F20" i="14" s="1"/>
  <c r="E20" i="14"/>
  <c r="D21" i="14"/>
  <c r="E21" i="14"/>
  <c r="D22" i="14"/>
  <c r="E22" i="14"/>
  <c r="D23" i="14"/>
  <c r="E23" i="14"/>
  <c r="G23" i="14" s="1"/>
  <c r="D24" i="14"/>
  <c r="F24" i="14" s="1"/>
  <c r="E24" i="14"/>
  <c r="D25" i="14"/>
  <c r="E25" i="14"/>
  <c r="D26" i="14"/>
  <c r="E26" i="14"/>
  <c r="G62" i="8" l="1"/>
  <c r="G63" i="8"/>
  <c r="G64" i="8"/>
  <c r="G65" i="8"/>
  <c r="G66" i="8"/>
  <c r="G67" i="8"/>
  <c r="G68" i="8"/>
  <c r="F62" i="8"/>
  <c r="F63" i="8"/>
  <c r="F64" i="8"/>
  <c r="F65" i="8"/>
  <c r="F66" i="8"/>
  <c r="F67" i="8"/>
  <c r="F68" i="8"/>
  <c r="D5" i="8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14" i="8"/>
  <c r="E14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L9" i="32" l="1"/>
  <c r="L10" i="32"/>
  <c r="L11" i="32"/>
  <c r="L12" i="32"/>
  <c r="L13" i="32"/>
  <c r="L14" i="32"/>
  <c r="L15" i="32"/>
  <c r="L16" i="32"/>
  <c r="L17" i="32"/>
  <c r="L18" i="32"/>
  <c r="L19" i="32"/>
  <c r="L20" i="32"/>
  <c r="L21" i="32"/>
  <c r="K9" i="32"/>
  <c r="K10" i="32"/>
  <c r="K11" i="32"/>
  <c r="K12" i="32"/>
  <c r="K13" i="32"/>
  <c r="K8" i="32"/>
  <c r="L8" i="32"/>
  <c r="K16" i="29"/>
  <c r="L16" i="29"/>
  <c r="K17" i="29"/>
  <c r="L17" i="29"/>
  <c r="K18" i="29"/>
  <c r="L18" i="29"/>
  <c r="K19" i="29"/>
  <c r="L19" i="29"/>
  <c r="K20" i="29"/>
  <c r="K21" i="29"/>
  <c r="L21" i="29"/>
  <c r="K22" i="29"/>
  <c r="L22" i="29"/>
  <c r="K23" i="29"/>
  <c r="L23" i="29"/>
  <c r="K24" i="29"/>
  <c r="L24" i="29"/>
  <c r="K25" i="29"/>
  <c r="L25" i="29"/>
  <c r="K26" i="29"/>
  <c r="L26" i="29"/>
  <c r="K27" i="29"/>
  <c r="L27" i="29"/>
  <c r="K28" i="29"/>
  <c r="L28" i="29"/>
  <c r="K29" i="29"/>
  <c r="L29" i="29"/>
  <c r="K30" i="29"/>
  <c r="L30" i="29"/>
  <c r="K31" i="29"/>
  <c r="L31" i="29"/>
  <c r="K32" i="29"/>
  <c r="L32" i="29"/>
  <c r="K33" i="29"/>
  <c r="L33" i="29"/>
  <c r="K34" i="29"/>
  <c r="L34" i="29"/>
  <c r="K35" i="29"/>
  <c r="L35" i="29"/>
  <c r="K36" i="29"/>
  <c r="L36" i="29"/>
  <c r="K37" i="29"/>
  <c r="L37" i="29"/>
  <c r="K38" i="29"/>
  <c r="L38" i="29"/>
  <c r="K39" i="29"/>
  <c r="K8" i="29"/>
  <c r="L8" i="29"/>
  <c r="K9" i="29"/>
  <c r="L9" i="29"/>
  <c r="K10" i="29"/>
  <c r="L10" i="29"/>
  <c r="K11" i="29"/>
  <c r="L11" i="29"/>
  <c r="K12" i="29"/>
  <c r="L12" i="29"/>
  <c r="K13" i="29"/>
  <c r="L13" i="29"/>
  <c r="K14" i="29"/>
  <c r="L14" i="29"/>
  <c r="K15" i="29"/>
  <c r="L15" i="29"/>
  <c r="L7" i="29"/>
  <c r="G46" i="8" l="1"/>
  <c r="G47" i="8"/>
  <c r="L8" i="34" l="1"/>
  <c r="E45" i="1" l="1"/>
  <c r="C45" i="1"/>
  <c r="M13" i="34" l="1"/>
  <c r="O37" i="34"/>
  <c r="O33" i="34"/>
  <c r="O29" i="34"/>
  <c r="O25" i="34"/>
  <c r="O21" i="34"/>
  <c r="O17" i="34"/>
  <c r="N13" i="34"/>
  <c r="O9" i="34"/>
  <c r="L37" i="34"/>
  <c r="O40" i="34"/>
  <c r="N40" i="34"/>
  <c r="M40" i="34"/>
  <c r="L40" i="34"/>
  <c r="O39" i="34"/>
  <c r="N39" i="34"/>
  <c r="M39" i="34"/>
  <c r="L39" i="34"/>
  <c r="O38" i="34"/>
  <c r="N38" i="34"/>
  <c r="M38" i="34"/>
  <c r="L38" i="34"/>
  <c r="N37" i="34"/>
  <c r="M37" i="34"/>
  <c r="O36" i="34"/>
  <c r="N36" i="34"/>
  <c r="M36" i="34"/>
  <c r="L36" i="34"/>
  <c r="O35" i="34"/>
  <c r="N35" i="34"/>
  <c r="M35" i="34"/>
  <c r="L35" i="34"/>
  <c r="O34" i="34"/>
  <c r="N34" i="34"/>
  <c r="M34" i="34"/>
  <c r="L34" i="34"/>
  <c r="M33" i="34"/>
  <c r="L33" i="34"/>
  <c r="O32" i="34"/>
  <c r="N32" i="34"/>
  <c r="M32" i="34"/>
  <c r="L32" i="34"/>
  <c r="O31" i="34"/>
  <c r="N31" i="34"/>
  <c r="M31" i="34"/>
  <c r="L31" i="34"/>
  <c r="O30" i="34"/>
  <c r="N30" i="34"/>
  <c r="M30" i="34"/>
  <c r="L30" i="34"/>
  <c r="M29" i="34"/>
  <c r="L29" i="34"/>
  <c r="O28" i="34"/>
  <c r="N28" i="34"/>
  <c r="M28" i="34"/>
  <c r="L28" i="34"/>
  <c r="O27" i="34"/>
  <c r="N27" i="34"/>
  <c r="M27" i="34"/>
  <c r="L27" i="34"/>
  <c r="O26" i="34"/>
  <c r="N26" i="34"/>
  <c r="M26" i="34"/>
  <c r="L26" i="34"/>
  <c r="M25" i="34"/>
  <c r="L25" i="34"/>
  <c r="O24" i="34"/>
  <c r="N24" i="34"/>
  <c r="M24" i="34"/>
  <c r="L24" i="34"/>
  <c r="O23" i="34"/>
  <c r="N23" i="34"/>
  <c r="M23" i="34"/>
  <c r="L23" i="34"/>
  <c r="O22" i="34"/>
  <c r="N22" i="34"/>
  <c r="M22" i="34"/>
  <c r="L22" i="34"/>
  <c r="M21" i="34"/>
  <c r="L21" i="34"/>
  <c r="O20" i="34"/>
  <c r="N20" i="34"/>
  <c r="M20" i="34"/>
  <c r="L20" i="34"/>
  <c r="O19" i="34"/>
  <c r="N19" i="34"/>
  <c r="M19" i="34"/>
  <c r="L19" i="34"/>
  <c r="O18" i="34"/>
  <c r="N18" i="34"/>
  <c r="M18" i="34"/>
  <c r="L18" i="34"/>
  <c r="M17" i="34"/>
  <c r="L17" i="34"/>
  <c r="O16" i="34"/>
  <c r="N16" i="34"/>
  <c r="M16" i="34"/>
  <c r="L16" i="34"/>
  <c r="O15" i="34"/>
  <c r="N15" i="34"/>
  <c r="M15" i="34"/>
  <c r="L15" i="34"/>
  <c r="O14" i="34"/>
  <c r="N14" i="34"/>
  <c r="M14" i="34"/>
  <c r="L14" i="34"/>
  <c r="L13" i="34"/>
  <c r="O12" i="34"/>
  <c r="N12" i="34"/>
  <c r="M12" i="34"/>
  <c r="L12" i="34"/>
  <c r="O11" i="34"/>
  <c r="N11" i="34"/>
  <c r="M11" i="34"/>
  <c r="L11" i="34"/>
  <c r="O10" i="34"/>
  <c r="N10" i="34"/>
  <c r="M10" i="34"/>
  <c r="L10" i="34"/>
  <c r="M9" i="34"/>
  <c r="L9" i="34"/>
  <c r="O8" i="34"/>
  <c r="N8" i="34"/>
  <c r="N9" i="34" l="1"/>
  <c r="N25" i="34"/>
  <c r="N29" i="34"/>
  <c r="N33" i="34"/>
  <c r="N21" i="34"/>
  <c r="O13" i="34"/>
  <c r="N17" i="34"/>
  <c r="AL18" i="17" l="1"/>
  <c r="F8" i="14" l="1"/>
  <c r="G8" i="14"/>
  <c r="F9" i="14"/>
  <c r="G9" i="14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E7" i="14"/>
  <c r="G7" i="14" s="1"/>
  <c r="D7" i="14"/>
  <c r="F7" i="14" s="1"/>
  <c r="AK18" i="17" l="1"/>
  <c r="AN18" i="17"/>
  <c r="I18" i="17" l="1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D31" i="14" l="1"/>
  <c r="C31" i="14"/>
  <c r="D30" i="14"/>
  <c r="C30" i="14"/>
  <c r="H7" i="14"/>
  <c r="H19" i="14"/>
  <c r="H26" i="14"/>
  <c r="F45" i="8"/>
  <c r="F46" i="8"/>
  <c r="F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F58" i="8"/>
  <c r="G58" i="8"/>
  <c r="F59" i="8"/>
  <c r="G59" i="8"/>
  <c r="F60" i="8"/>
  <c r="G60" i="8"/>
  <c r="F61" i="8"/>
  <c r="G61" i="8"/>
  <c r="E4" i="8"/>
  <c r="D4" i="8"/>
  <c r="H22" i="14" l="1"/>
  <c r="H21" i="14"/>
  <c r="H20" i="14"/>
  <c r="H18" i="14"/>
  <c r="H17" i="14"/>
  <c r="H16" i="14"/>
  <c r="H15" i="14"/>
  <c r="H14" i="14"/>
  <c r="H13" i="14"/>
  <c r="H12" i="14"/>
  <c r="H11" i="14"/>
  <c r="H10" i="14"/>
  <c r="H9" i="14"/>
  <c r="H8" i="14"/>
</calcChain>
</file>

<file path=xl/sharedStrings.xml><?xml version="1.0" encoding="utf-8"?>
<sst xmlns="http://schemas.openxmlformats.org/spreadsheetml/2006/main" count="754" uniqueCount="364">
  <si>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</si>
  <si>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</si>
  <si>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</si>
  <si>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</si>
  <si>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</si>
  <si>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</si>
  <si>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</si>
  <si>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</si>
  <si>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</si>
  <si>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</si>
  <si>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</si>
  <si>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</si>
  <si>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</si>
  <si>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</si>
  <si>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</si>
  <si>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</si>
  <si>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</si>
  <si>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</si>
  <si>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</si>
  <si>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</si>
  <si>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</si>
  <si>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</si>
  <si>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</si>
  <si>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</si>
  <si>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</si>
  <si>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</si>
  <si>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</si>
  <si>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</si>
  <si>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</si>
  <si>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</si>
  <si>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</si>
  <si>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</si>
  <si>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</si>
  <si>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2014-2016</t>
  </si>
  <si>
    <t>% of male population aged 65+</t>
  </si>
  <si>
    <t>% of female population aged 65+</t>
  </si>
  <si>
    <t>% of male population with 15 or fewer years RLE</t>
  </si>
  <si>
    <t>average age at which males have 15 years RLE</t>
  </si>
  <si>
    <t>average age at which females have 15 years RLE</t>
  </si>
  <si>
    <t xml:space="preserve"> Males</t>
  </si>
  <si>
    <t xml:space="preserve"> Females</t>
  </si>
  <si>
    <t>Footnotes</t>
  </si>
  <si>
    <t>Year</t>
  </si>
  <si>
    <t>2015-17</t>
  </si>
  <si>
    <t>Males</t>
  </si>
  <si>
    <t>Females</t>
  </si>
  <si>
    <t>1) The estimate for 2013-2015 is calculated using corrected mid-year population estimates for 2013 and 2014. Previous years have not been updated.</t>
  </si>
  <si>
    <t>2015-2017</t>
  </si>
  <si>
    <t>Male life expectancy</t>
  </si>
  <si>
    <t>Female life expectancy</t>
  </si>
  <si>
    <t>Scotland</t>
  </si>
  <si>
    <t>England</t>
  </si>
  <si>
    <t>Northern Ireland</t>
  </si>
  <si>
    <t>Wales</t>
  </si>
  <si>
    <t>Source: Office for National Statistics (National Life Tables for UK and constituent countries)</t>
  </si>
  <si>
    <t>1980-1982</t>
  </si>
  <si>
    <t>1981-83</t>
  </si>
  <si>
    <t>1982-84</t>
  </si>
  <si>
    <t>1983-85</t>
  </si>
  <si>
    <t>1984-86</t>
  </si>
  <si>
    <t>1985-87</t>
  </si>
  <si>
    <t>1986-88</t>
  </si>
  <si>
    <t>1987-89</t>
  </si>
  <si>
    <t>1988-90</t>
  </si>
  <si>
    <t>1989-91</t>
  </si>
  <si>
    <t>1990-92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</si>
  <si>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</si>
  <si>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</si>
  <si>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</si>
  <si>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</si>
  <si>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</si>
  <si>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</si>
  <si>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</si>
  <si>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</si>
  <si>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</si>
  <si>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</si>
  <si>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</si>
  <si>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</si>
  <si>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</si>
  <si>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</si>
  <si>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</si>
  <si>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</si>
  <si>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</si>
  <si>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</si>
  <si>
    <t>2009-11</t>
  </si>
  <si>
    <t>2010-12</t>
  </si>
  <si>
    <t>2011-13</t>
  </si>
  <si>
    <t>2012-14</t>
  </si>
  <si>
    <t>2013-15</t>
  </si>
  <si>
    <t>2014-16</t>
  </si>
  <si>
    <t>back to contents</t>
  </si>
  <si>
    <t>Contents</t>
  </si>
  <si>
    <t>2016-2018</t>
  </si>
  <si>
    <t>difference from previous year: Males in weeks</t>
  </si>
  <si>
    <t>difference from previous year: Females in weeks</t>
  </si>
  <si>
    <t>difference from previous year: Males in years</t>
  </si>
  <si>
    <t>difference from previous year: Females in years</t>
  </si>
  <si>
    <t>2000-2002 to 2012-2014</t>
  </si>
  <si>
    <t>2016-18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</si>
  <si>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</si>
  <si>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</si>
  <si>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</si>
  <si>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</si>
  <si>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</si>
  <si>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</si>
  <si>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</si>
  <si>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</si>
  <si>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</si>
  <si>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</si>
  <si>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</si>
  <si>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</si>
  <si>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</si>
  <si>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</si>
  <si>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</si>
  <si>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</si>
  <si>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</si>
  <si>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</si>
  <si>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</si>
  <si>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</si>
  <si>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</si>
  <si>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</si>
  <si>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</si>
  <si>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</si>
  <si>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</si>
  <si>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</si>
  <si>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</si>
  <si>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Germany</t>
  </si>
  <si>
    <t xml:space="preserve">Source: National life tables for Scotland (NRS), Office for National Statistics (National Life Tables for UK and constituent countries), Eurostat (tps00025) </t>
  </si>
  <si>
    <t>% of female population with 15 or fewer years RLE</t>
  </si>
  <si>
    <t>2017-2019</t>
  </si>
  <si>
    <t>2017-19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</si>
  <si>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</si>
  <si>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</si>
  <si>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</si>
  <si>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</si>
  <si>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</si>
  <si>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</si>
  <si>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</si>
  <si>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</si>
  <si>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City of Edinburgh</t>
  </si>
  <si>
    <t>S12000036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</si>
  <si>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</si>
  <si>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</si>
  <si>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</si>
  <si>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</si>
  <si>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</si>
  <si>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</si>
  <si>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</si>
  <si>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</si>
  <si>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</si>
  <si>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</si>
  <si>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</si>
  <si>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</si>
  <si>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</si>
  <si>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</si>
  <si>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Falkirk</t>
  </si>
  <si>
    <t>S12000014</t>
  </si>
  <si>
    <t>Fife</t>
  </si>
  <si>
    <t>S12000047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</si>
  <si>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</si>
  <si>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</si>
  <si>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</si>
  <si>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</si>
  <si>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</si>
  <si>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</si>
  <si>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</si>
  <si>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</si>
  <si>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</si>
  <si>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</si>
  <si>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</si>
  <si>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</si>
  <si>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</si>
  <si>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</si>
  <si>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</si>
  <si>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</si>
  <si>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</si>
  <si>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</si>
  <si>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</si>
  <si>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S12000048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</si>
  <si>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</si>
  <si>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</si>
  <si>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</si>
  <si>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</si>
  <si>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</si>
  <si>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</si>
  <si>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</si>
  <si>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</si>
  <si>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</si>
  <si>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</si>
  <si>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</si>
  <si>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</si>
  <si>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</si>
  <si>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</si>
  <si>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</si>
  <si>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</si>
  <si>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>S92000003</t>
  </si>
  <si>
    <t>lower confidence interval</t>
  </si>
  <si>
    <t>upper confidence interval</t>
  </si>
  <si>
    <t>Council Area</t>
  </si>
  <si>
    <t>Council area code</t>
  </si>
  <si>
    <t>Council area name</t>
  </si>
  <si>
    <t>life expectancy at birth</t>
  </si>
  <si>
    <t>+/-</t>
  </si>
  <si>
    <t>NHS health board name</t>
  </si>
  <si>
    <t>Health board code</t>
  </si>
  <si>
    <t>Ayrshire and Arran</t>
  </si>
  <si>
    <t>Borders</t>
  </si>
  <si>
    <t>Forth Valley</t>
  </si>
  <si>
    <t>Grampian</t>
  </si>
  <si>
    <t>Greater Glasgow and Clyde</t>
  </si>
  <si>
    <t>Lanarkshire</t>
  </si>
  <si>
    <t>Lothian</t>
  </si>
  <si>
    <t>Orkney</t>
  </si>
  <si>
    <t>Shetland</t>
  </si>
  <si>
    <t>Tayside</t>
  </si>
  <si>
    <t>Western Isles</t>
  </si>
  <si>
    <t>S08000015</t>
  </si>
  <si>
    <t>S08000016</t>
  </si>
  <si>
    <t>S08000017</t>
  </si>
  <si>
    <t>S08000029</t>
  </si>
  <si>
    <t>S08000019</t>
  </si>
  <si>
    <t>S08000020</t>
  </si>
  <si>
    <t>S08000031</t>
  </si>
  <si>
    <t>S08000022</t>
  </si>
  <si>
    <t>S08000032</t>
  </si>
  <si>
    <t>S08000024</t>
  </si>
  <si>
    <t>S08000025</t>
  </si>
  <si>
    <t>S08000026</t>
  </si>
  <si>
    <t>S08000030</t>
  </si>
  <si>
    <t>S08000028</t>
  </si>
  <si>
    <t>life expectancy (LE) 2012-2014</t>
  </si>
  <si>
    <t>SCOTLAND</t>
  </si>
  <si>
    <t>between 2001-2003 and 2012-2014</t>
  </si>
  <si>
    <t>between 2012-2014 and 2016-2018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</si>
  <si>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</si>
  <si>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</si>
  <si>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</si>
  <si>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</si>
  <si>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</si>
  <si>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</si>
  <si>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</si>
  <si>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</si>
  <si>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SIMD 2020 decile</t>
  </si>
  <si>
    <t>Sex</t>
  </si>
  <si>
    <t>decile 1</t>
  </si>
  <si>
    <t>decile 10</t>
  </si>
  <si>
    <t>1. Urban Rural 2018 classification</t>
  </si>
  <si>
    <t>1. Scottish Index of Multiple Deprivation 2020</t>
  </si>
  <si>
    <t>Large Urban Areas</t>
  </si>
  <si>
    <t>Other Urban Areas</t>
  </si>
  <si>
    <t>Accessible Small Towns</t>
  </si>
  <si>
    <t>Remote Small Towns</t>
  </si>
  <si>
    <t>Accessible Rural</t>
  </si>
  <si>
    <t>Remote Rural</t>
  </si>
  <si>
    <t>Urban rural classification</t>
  </si>
  <si>
    <t>1. The Scotland figure is a comparator only calculated using the abridged life table method.</t>
  </si>
  <si>
    <t>Figure 1</t>
  </si>
  <si>
    <t>Figure 2</t>
  </si>
  <si>
    <t>3) The estimate for 2013-2015 is calculated using corrected mid-year population estimates for 2013 and 2014. Previous years have not been updated.</t>
  </si>
  <si>
    <r>
      <t>Year</t>
    </r>
    <r>
      <rPr>
        <vertAlign val="superscript"/>
        <sz val="10"/>
        <color theme="1"/>
        <rFont val="Arial"/>
        <family val="2"/>
      </rPr>
      <t>1</t>
    </r>
  </si>
  <si>
    <t>Figure 3: Annual change in life expectancy in Scotland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</si>
  <si>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</si>
  <si>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</si>
  <si>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</si>
  <si>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</si>
  <si>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</si>
  <si>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</si>
  <si>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</si>
  <si>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</si>
  <si>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</si>
  <si>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</si>
  <si>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</si>
  <si>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Source for UK data: Office for National Statistics (National Life Tables for UK and constituent countries)</t>
  </si>
  <si>
    <t>1) The Scotland estimate for 2013-2015 is calculated using corrected mid-year population estimates for 2013 and 2014. Previous years have not been updated.</t>
  </si>
  <si>
    <t>2018-2020</t>
  </si>
  <si>
    <t>2018-20</t>
  </si>
  <si>
    <t>Scotland females</t>
  </si>
  <si>
    <t>Scotland males</t>
  </si>
  <si>
    <t>Rank in 2018-2020</t>
  </si>
  <si>
    <t>COVID-19</t>
  </si>
  <si>
    <t>Cancers</t>
  </si>
  <si>
    <t>Dementia and Alzheimer's</t>
  </si>
  <si>
    <t>Circulatory</t>
  </si>
  <si>
    <t>Other</t>
  </si>
  <si>
    <t>External</t>
  </si>
  <si>
    <t>Total</t>
  </si>
  <si>
    <t>Cause of death</t>
  </si>
  <si>
    <t>Footnote:</t>
  </si>
  <si>
    <t>Note:</t>
  </si>
  <si>
    <t>Years</t>
  </si>
  <si>
    <t>Figure 14</t>
  </si>
  <si>
    <t>Life Expectancy in Scotland 2019-2021: Figures and Data</t>
  </si>
  <si>
    <t>These figures are published in '2019-2021 Life Expectancy in Scotland ', available from the National Records of Scotland website.</t>
  </si>
  <si>
    <t>2019-2021</t>
  </si>
  <si>
    <t>1) Figures to 2019-2021 are based on three years of data and are life expectancy estimates.</t>
  </si>
  <si>
    <t>© Crown Copyright 2022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</si>
  <si>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</si>
  <si>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</si>
  <si>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</si>
  <si>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</si>
  <si>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</si>
  <si>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</si>
  <si>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</si>
  <si>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</si>
  <si>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</si>
  <si>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</si>
  <si>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</si>
  <si>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</si>
  <si>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</si>
  <si>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</si>
  <si>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</si>
  <si>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</si>
  <si>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</si>
  <si>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</si>
  <si>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</si>
  <si>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</si>
  <si>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</si>
  <si>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</si>
  <si>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</si>
  <si>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</si>
  <si>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2) Figures from 2022 to 2045 are single year projected life expectancy data from the National Population Projections (2020-based)</t>
  </si>
  <si>
    <t>Respiratory</t>
  </si>
  <si>
    <t>2019-21</t>
  </si>
  <si>
    <t>life expectancy (LE) 2019-2021</t>
  </si>
  <si>
    <r>
      <t>Year</t>
    </r>
    <r>
      <rPr>
        <vertAlign val="superscript"/>
        <sz val="10"/>
        <rFont val="Arial"/>
        <family val="2"/>
      </rPr>
      <t>1,2,3</t>
    </r>
  </si>
  <si>
    <t>life expectancy change in weeks</t>
  </si>
  <si>
    <t>age 65</t>
  </si>
  <si>
    <t>age 85</t>
  </si>
  <si>
    <t>Rank in 2020</t>
  </si>
  <si>
    <t>highest western country</t>
  </si>
  <si>
    <t>lowest western country</t>
  </si>
  <si>
    <t>highest eastern country</t>
  </si>
  <si>
    <t>lowest eastern country</t>
  </si>
  <si>
    <t>life expectancy (LE) 2017-2019</t>
  </si>
  <si>
    <t>LE change in weeks/year 2012-2014 to 2017-2019</t>
  </si>
  <si>
    <t>LE change in weeks/year 2017-2019 to 2019-2021</t>
  </si>
  <si>
    <t>Drug misuse</t>
  </si>
  <si>
    <t>Figure 1: Life expectancy at birth, estimates and projections over time</t>
  </si>
  <si>
    <t>Figure 2: The slowing rate of improvement to life expectancy in Scotland</t>
  </si>
  <si>
    <t>Figure 4. Life expectancy change from 2017-2019 to 2019-2021 by cause</t>
  </si>
  <si>
    <t>Figure 5: Life expectancy in Scotland at older ages</t>
  </si>
  <si>
    <t>Figure 6. Life expectancy  at birth in UK countries</t>
  </si>
  <si>
    <t>Figure 7. Life expectancy at birth in Europe</t>
  </si>
  <si>
    <t>Figure 8. Age at which a person has 15 years remaining life expectancy</t>
  </si>
  <si>
    <t>Figure 9. Percent of population aged 65 years or older and with 15 or fewer years of remaining life expectancy</t>
  </si>
  <si>
    <t>Figure 11: Life expectancy at birth in NHS health boards with 95% confidence intervals (ordered by female life expectancy)</t>
  </si>
  <si>
    <t>Figure 12: Change in the rate of life expectancy growth, before and after 2017-2019</t>
  </si>
  <si>
    <t xml:space="preserve"> Life expectancy at birth, estimates and projections over time</t>
  </si>
  <si>
    <t xml:space="preserve"> The slowing rate of improvement to life expectancy in Scotland</t>
  </si>
  <si>
    <t xml:space="preserve"> Annual change in life expectancy in Scotland</t>
  </si>
  <si>
    <t xml:space="preserve"> Life expectancy change from 2017-2019 to 2019-2021 by cause</t>
  </si>
  <si>
    <t xml:space="preserve"> Life expectancy in Scotland at older ages</t>
  </si>
  <si>
    <t xml:space="preserve"> Life expectancy  at birth in UK countries</t>
  </si>
  <si>
    <t xml:space="preserve"> Life expectancy at birth in Europe</t>
  </si>
  <si>
    <t xml:space="preserve"> Age at which a person has 15 years remaining life expectancy</t>
  </si>
  <si>
    <t xml:space="preserve"> Percent of population aged 65 years or older and with 15 or fewer years of remaining life expectancy</t>
  </si>
  <si>
    <t xml:space="preserve"> Life expectancy at birth in Council areas with 95% confidence intervals</t>
  </si>
  <si>
    <t xml:space="preserve"> Life expectancy at birth in NHS health boards with 95% confidence intervals</t>
  </si>
  <si>
    <t xml:space="preserve"> Change in the rate of life expectancy growth, before and after 2017-2019</t>
  </si>
  <si>
    <t xml:space="preserve"> Life expectancy  at birth by SIMD deciles, 2019-2021</t>
  </si>
  <si>
    <t xml:space="preserve"> Life expectancy  at birth by urban rural classification, 2019-2021</t>
  </si>
  <si>
    <r>
      <t>Figure 10: Life expectancy at birth in Council areas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with 95% confidence intervals (ordered by female life expectancy)</t>
    </r>
  </si>
  <si>
    <r>
      <t>Figure 13. Life expectancy  at birth by SIMD deciles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2019-2021</t>
    </r>
  </si>
  <si>
    <r>
      <t>Figure 14. Life expectancy  at birth by urban rural classification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2019-2021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</si>
</sst>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"/>
    <numFmt numFmtId="166" formatCode="0.0%"/>
    <numFmt numFmtId="167" formatCode="0_)"/>
    <numFmt numFmtId="168" formatCode="_)#,##0_);_)\-#,##0_);_)0_);_)@_)"/>
    <numFmt numFmtId="169" formatCode="#,##0_);;&quot;- &quot;_);@_)\ "/>
    <numFmt numFmtId="170" formatCode="_(General"/>
  </numFmts>
  <fonts count="7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u/>
      <sz val="10"/>
      <color rgb="FF3F3FFF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0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8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7" fontId="5" fillId="0" borderId="0"/>
    <xf numFmtId="0" fontId="10" fillId="0" borderId="0"/>
    <xf numFmtId="0" fontId="3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3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7" fillId="3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7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7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27" fillId="38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27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3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3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3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8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38" borderId="0" applyNumberFormat="0" applyBorder="0" applyAlignment="0" applyProtection="0"/>
    <xf numFmtId="0" fontId="6" fillId="16" borderId="0" applyNumberFormat="0" applyBorder="0" applyAlignment="0" applyProtection="0"/>
    <xf numFmtId="0" fontId="28" fillId="41" borderId="0" applyNumberFormat="0" applyBorder="0" applyAlignment="0" applyProtection="0"/>
    <xf numFmtId="0" fontId="6" fillId="20" borderId="0" applyNumberFormat="0" applyBorder="0" applyAlignment="0" applyProtection="0"/>
    <xf numFmtId="0" fontId="28" fillId="42" borderId="0" applyNumberFormat="0" applyBorder="0" applyAlignment="0" applyProtection="0"/>
    <xf numFmtId="0" fontId="6" fillId="24" borderId="0" applyNumberFormat="0" applyBorder="0" applyAlignment="0" applyProtection="0"/>
    <xf numFmtId="0" fontId="28" fillId="40" borderId="0" applyNumberFormat="0" applyBorder="0" applyAlignment="0" applyProtection="0"/>
    <xf numFmtId="0" fontId="6" fillId="28" borderId="0" applyNumberFormat="0" applyBorder="0" applyAlignment="0" applyProtection="0"/>
    <xf numFmtId="0" fontId="28" fillId="38" borderId="0" applyNumberFormat="0" applyBorder="0" applyAlignment="0" applyProtection="0"/>
    <xf numFmtId="0" fontId="6" fillId="32" borderId="0" applyNumberFormat="0" applyBorder="0" applyAlignment="0" applyProtection="0"/>
    <xf numFmtId="0" fontId="28" fillId="35" borderId="0" applyNumberFormat="0" applyBorder="0" applyAlignment="0" applyProtection="0"/>
    <xf numFmtId="0" fontId="6" fillId="9" borderId="0" applyNumberFormat="0" applyBorder="0" applyAlignment="0" applyProtection="0"/>
    <xf numFmtId="0" fontId="28" fillId="43" borderId="0" applyNumberFormat="0" applyBorder="0" applyAlignment="0" applyProtection="0"/>
    <xf numFmtId="0" fontId="6" fillId="13" borderId="0" applyNumberFormat="0" applyBorder="0" applyAlignment="0" applyProtection="0"/>
    <xf numFmtId="0" fontId="28" fillId="41" borderId="0" applyNumberFormat="0" applyBorder="0" applyAlignment="0" applyProtection="0"/>
    <xf numFmtId="0" fontId="6" fillId="17" borderId="0" applyNumberFormat="0" applyBorder="0" applyAlignment="0" applyProtection="0"/>
    <xf numFmtId="0" fontId="28" fillId="42" borderId="0" applyNumberFormat="0" applyBorder="0" applyAlignment="0" applyProtection="0"/>
    <xf numFmtId="0" fontId="6" fillId="21" borderId="0" applyNumberFormat="0" applyBorder="0" applyAlignment="0" applyProtection="0"/>
    <xf numFmtId="0" fontId="28" fillId="44" borderId="0" applyNumberFormat="0" applyBorder="0" applyAlignment="0" applyProtection="0"/>
    <xf numFmtId="0" fontId="6" fillId="25" borderId="0" applyNumberFormat="0" applyBorder="0" applyAlignment="0" applyProtection="0"/>
    <xf numFmtId="0" fontId="28" fillId="45" borderId="0" applyNumberFormat="0" applyBorder="0" applyAlignment="0" applyProtection="0"/>
    <xf numFmtId="0" fontId="6" fillId="29" borderId="0" applyNumberFormat="0" applyBorder="0" applyAlignment="0" applyProtection="0"/>
    <xf numFmtId="0" fontId="28" fillId="46" borderId="0" applyNumberFormat="0" applyBorder="0" applyAlignment="0" applyProtection="0"/>
    <xf numFmtId="0" fontId="17" fillId="3" borderId="0" applyNumberFormat="0" applyBorder="0" applyAlignment="0" applyProtection="0"/>
    <xf numFmtId="0" fontId="29" fillId="47" borderId="0" applyNumberFormat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1" fillId="6" borderId="4" applyNumberFormat="0" applyAlignment="0" applyProtection="0"/>
    <xf numFmtId="0" fontId="31" fillId="48" borderId="12" applyNumberFormat="0" applyAlignment="0" applyProtection="0"/>
    <xf numFmtId="0" fontId="31" fillId="48" borderId="12" applyNumberFormat="0" applyAlignment="0" applyProtection="0"/>
    <xf numFmtId="0" fontId="3" fillId="49" borderId="0">
      <protection locked="0"/>
    </xf>
    <xf numFmtId="0" fontId="23" fillId="7" borderId="7" applyNumberFormat="0" applyAlignment="0" applyProtection="0"/>
    <xf numFmtId="0" fontId="32" fillId="50" borderId="13" applyNumberFormat="0" applyAlignment="0" applyProtection="0"/>
    <xf numFmtId="0" fontId="3" fillId="51" borderId="14">
      <alignment horizontal="center" vertical="center"/>
      <protection locked="0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0" fontId="3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51" borderId="0">
      <alignment vertical="center"/>
      <protection locked="0"/>
    </xf>
    <xf numFmtId="0" fontId="7" fillId="0" borderId="0">
      <protection locked="0"/>
    </xf>
    <xf numFmtId="0" fontId="16" fillId="2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15" applyNumberFormat="0" applyFill="0" applyBorder="0" applyProtection="0">
      <alignment horizontal="centerContinuous" vertical="center" wrapText="1"/>
    </xf>
    <xf numFmtId="0" fontId="37" fillId="0" borderId="16" applyNumberFormat="0" applyFill="0" applyAlignment="0" applyProtection="0"/>
    <xf numFmtId="0" fontId="13" fillId="0" borderId="1" applyNumberFormat="0" applyFill="0" applyAlignment="0" applyProtection="0"/>
    <xf numFmtId="0" fontId="38" fillId="0" borderId="17" applyNumberFormat="0" applyFill="0" applyAlignment="0" applyProtection="0"/>
    <xf numFmtId="0" fontId="14" fillId="0" borderId="2" applyNumberFormat="0" applyFill="0" applyAlignment="0" applyProtection="0"/>
    <xf numFmtId="0" fontId="39" fillId="0" borderId="18" applyNumberFormat="0" applyFill="0" applyAlignment="0" applyProtection="0"/>
    <xf numFmtId="0" fontId="15" fillId="0" borderId="3" applyNumberFormat="0" applyFill="0" applyAlignment="0" applyProtection="0"/>
    <xf numFmtId="0" fontId="40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9" fillId="5" borderId="4" applyNumberFormat="0" applyAlignment="0" applyProtection="0"/>
    <xf numFmtId="0" fontId="43" fillId="39" borderId="12" applyNumberFormat="0" applyAlignment="0" applyProtection="0"/>
    <xf numFmtId="0" fontId="43" fillId="39" borderId="12" applyNumberFormat="0" applyAlignment="0" applyProtection="0"/>
    <xf numFmtId="0" fontId="22" fillId="0" borderId="6" applyNumberFormat="0" applyFill="0" applyAlignment="0" applyProtection="0"/>
    <xf numFmtId="0" fontId="44" fillId="0" borderId="20" applyNumberFormat="0" applyFill="0" applyAlignment="0" applyProtection="0"/>
    <xf numFmtId="0" fontId="18" fillId="4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47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 applyFill="0"/>
    <xf numFmtId="0" fontId="3" fillId="0" borderId="0" applyFill="0"/>
    <xf numFmtId="0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3" fontId="3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9" fillId="36" borderId="21" applyNumberFormat="0" applyFont="0" applyAlignment="0" applyProtection="0"/>
    <xf numFmtId="0" fontId="20" fillId="6" borderId="5" applyNumberFormat="0" applyAlignment="0" applyProtection="0"/>
    <xf numFmtId="0" fontId="48" fillId="48" borderId="2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51" borderId="10">
      <alignment vertical="center"/>
      <protection locked="0"/>
    </xf>
    <xf numFmtId="0" fontId="8" fillId="0" borderId="0">
      <alignment horizontal="left"/>
    </xf>
    <xf numFmtId="0" fontId="9" fillId="0" borderId="0">
      <alignment horizontal="left"/>
    </xf>
    <xf numFmtId="0" fontId="9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9" fillId="0" borderId="0">
      <alignment horizontal="right"/>
    </xf>
    <xf numFmtId="0" fontId="9" fillId="0" borderId="0">
      <alignment horizontal="right"/>
    </xf>
    <xf numFmtId="169" fontId="49" fillId="0" borderId="23" applyFill="0" applyBorder="0" applyProtection="0">
      <alignment horizontal="right"/>
    </xf>
    <xf numFmtId="169" fontId="49" fillId="0" borderId="0" applyFill="0" applyBorder="0" applyProtection="0">
      <alignment horizontal="right"/>
    </xf>
    <xf numFmtId="0" fontId="50" fillId="0" borderId="0" applyNumberFormat="0" applyFill="0" applyBorder="0" applyProtection="0">
      <alignment horizontal="center" vertical="center" wrapText="1"/>
    </xf>
    <xf numFmtId="1" fontId="51" fillId="0" borderId="0" applyNumberFormat="0" applyFill="0" applyBorder="0" applyProtection="0">
      <alignment horizontal="right" vertical="top"/>
    </xf>
    <xf numFmtId="0" fontId="51" fillId="0" borderId="0" applyNumberFormat="0" applyFill="0" applyBorder="0" applyProtection="0">
      <alignment horizontal="right" vertical="top"/>
    </xf>
    <xf numFmtId="170" fontId="49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 vertical="top"/>
    </xf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53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 applyNumberFormat="0" applyFill="0" applyBorder="0" applyAlignment="0" applyProtection="0"/>
  </cellStyleXfs>
  <cellXfs count="297">
    <xf numFmtId="0" fontId="0" fillId="0" borderId="0" xfId="0"/>
    <xf numFmtId="0" fontId="3" fillId="33" borderId="0" xfId="0" applyFont="1" applyFill="1" applyAlignment="1"/>
    <xf numFmtId="0" fontId="3" fillId="33" borderId="0" xfId="2" applyFont="1" applyFill="1" applyBorder="1" applyAlignment="1">
      <alignment horizontal="left"/>
    </xf>
    <xf numFmtId="0" fontId="7" fillId="33" borderId="0" xfId="2" applyFont="1" applyFill="1" applyBorder="1" applyAlignment="1">
      <alignment horizontal="left"/>
    </xf>
    <xf numFmtId="0" fontId="7" fillId="33" borderId="0" xfId="0" applyFont="1" applyFill="1"/>
    <xf numFmtId="167" fontId="56" fillId="33" borderId="0" xfId="307" applyNumberFormat="1" applyFont="1" applyFill="1" applyAlignment="1" applyProtection="1">
      <alignment vertical="top"/>
      <protection locked="0"/>
    </xf>
    <xf numFmtId="165" fontId="3" fillId="33" borderId="0" xfId="5" applyNumberFormat="1" applyFont="1" applyFill="1" applyBorder="1"/>
    <xf numFmtId="0" fontId="24" fillId="33" borderId="0" xfId="0" applyFont="1" applyFill="1" applyBorder="1"/>
    <xf numFmtId="0" fontId="24" fillId="33" borderId="0" xfId="2" applyFont="1" applyFill="1"/>
    <xf numFmtId="0" fontId="3" fillId="33" borderId="0" xfId="2" applyFont="1" applyFill="1"/>
    <xf numFmtId="0" fontId="6" fillId="33" borderId="0" xfId="2" applyFont="1" applyFill="1"/>
    <xf numFmtId="165" fontId="6" fillId="33" borderId="0" xfId="2" applyNumberFormat="1" applyFont="1" applyFill="1" applyAlignment="1">
      <alignment shrinkToFit="1"/>
    </xf>
    <xf numFmtId="165" fontId="6" fillId="33" borderId="0" xfId="2" applyNumberFormat="1" applyFont="1" applyFill="1"/>
    <xf numFmtId="165" fontId="24" fillId="33" borderId="0" xfId="2" applyNumberFormat="1" applyFont="1" applyFill="1"/>
    <xf numFmtId="2" fontId="6" fillId="33" borderId="0" xfId="2" applyNumberFormat="1" applyFont="1" applyFill="1"/>
    <xf numFmtId="165" fontId="3" fillId="33" borderId="0" xfId="2" applyNumberFormat="1" applyFont="1" applyFill="1" applyAlignment="1">
      <alignment horizontal="left"/>
    </xf>
    <xf numFmtId="0" fontId="3" fillId="33" borderId="0" xfId="0" applyFont="1" applyFill="1"/>
    <xf numFmtId="0" fontId="7" fillId="33" borderId="0" xfId="2" applyFont="1" applyFill="1" applyBorder="1" applyAlignment="1"/>
    <xf numFmtId="0" fontId="24" fillId="33" borderId="0" xfId="0" applyFont="1" applyFill="1" applyBorder="1" applyAlignment="1">
      <alignment vertical="center"/>
    </xf>
    <xf numFmtId="165" fontId="3" fillId="33" borderId="27" xfId="0" applyNumberFormat="1" applyFont="1" applyFill="1" applyBorder="1" applyAlignment="1">
      <alignment horizontal="right"/>
    </xf>
    <xf numFmtId="165" fontId="3" fillId="33" borderId="23" xfId="0" applyNumberFormat="1" applyFont="1" applyFill="1" applyBorder="1" applyAlignment="1">
      <alignment horizontal="right"/>
    </xf>
    <xf numFmtId="165" fontId="3" fillId="33" borderId="31" xfId="0" applyNumberFormat="1" applyFont="1" applyFill="1" applyBorder="1"/>
    <xf numFmtId="165" fontId="3" fillId="33" borderId="31" xfId="0" applyNumberFormat="1" applyFont="1" applyFill="1" applyBorder="1" applyAlignment="1">
      <alignment horizontal="right"/>
    </xf>
    <xf numFmtId="165" fontId="3" fillId="33" borderId="0" xfId="0" applyNumberFormat="1" applyFont="1" applyFill="1" applyBorder="1" applyAlignment="1">
      <alignment horizontal="right"/>
    </xf>
    <xf numFmtId="0" fontId="3" fillId="33" borderId="31" xfId="0" applyFont="1" applyFill="1" applyBorder="1"/>
    <xf numFmtId="0" fontId="3" fillId="33" borderId="29" xfId="0" applyFont="1" applyFill="1" applyBorder="1"/>
    <xf numFmtId="165" fontId="3" fillId="33" borderId="29" xfId="0" applyNumberFormat="1" applyFont="1" applyFill="1" applyBorder="1" applyAlignment="1">
      <alignment horizontal="right"/>
    </xf>
    <xf numFmtId="165" fontId="3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/>
    <xf numFmtId="165" fontId="7" fillId="33" borderId="0" xfId="0" applyNumberFormat="1" applyFont="1" applyFill="1" applyBorder="1"/>
    <xf numFmtId="2" fontId="3" fillId="33" borderId="0" xfId="0" applyNumberFormat="1" applyFont="1" applyFill="1" applyBorder="1" applyAlignment="1">
      <alignment horizontal="right"/>
    </xf>
    <xf numFmtId="165" fontId="3" fillId="33" borderId="0" xfId="0" applyNumberFormat="1" applyFont="1" applyFill="1" applyBorder="1"/>
    <xf numFmtId="0" fontId="3" fillId="33" borderId="0" xfId="0" applyFont="1" applyFill="1" applyBorder="1"/>
    <xf numFmtId="0" fontId="3" fillId="33" borderId="0" xfId="2" applyFont="1" applyFill="1" applyAlignment="1"/>
    <xf numFmtId="0" fontId="3" fillId="33" borderId="27" xfId="2" applyFont="1" applyFill="1" applyBorder="1" applyAlignment="1">
      <alignment horizontal="right" vertical="center"/>
    </xf>
    <xf numFmtId="0" fontId="7" fillId="33" borderId="23" xfId="2" applyFont="1" applyFill="1" applyBorder="1" applyAlignment="1">
      <alignment horizontal="right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2" fontId="3" fillId="33" borderId="0" xfId="2" applyNumberFormat="1" applyFont="1" applyFill="1" applyBorder="1" applyAlignment="1">
      <alignment horizontal="right"/>
    </xf>
    <xf numFmtId="2" fontId="3" fillId="33" borderId="0" xfId="2" applyNumberFormat="1" applyFont="1" applyFill="1" applyBorder="1"/>
    <xf numFmtId="2" fontId="3" fillId="33" borderId="0" xfId="0" applyNumberFormat="1" applyFont="1" applyFill="1"/>
    <xf numFmtId="2" fontId="3" fillId="33" borderId="0" xfId="2" applyNumberFormat="1" applyFont="1" applyFill="1"/>
    <xf numFmtId="165" fontId="3" fillId="33" borderId="0" xfId="2" applyNumberFormat="1" applyFont="1" applyFill="1" applyBorder="1" applyAlignment="1">
      <alignment horizontal="right"/>
    </xf>
    <xf numFmtId="2" fontId="3" fillId="33" borderId="0" xfId="0" applyNumberFormat="1" applyFont="1" applyFill="1" applyBorder="1"/>
    <xf numFmtId="0" fontId="3" fillId="33" borderId="11" xfId="0" applyFont="1" applyFill="1" applyBorder="1" applyAlignment="1">
      <alignment horizontal="right"/>
    </xf>
    <xf numFmtId="0" fontId="3" fillId="33" borderId="0" xfId="2" applyFont="1" applyFill="1" applyBorder="1" applyAlignment="1">
      <alignment horizontal="left" wrapText="1"/>
    </xf>
    <xf numFmtId="165" fontId="3" fillId="33" borderId="0" xfId="2" applyNumberFormat="1" applyFont="1" applyFill="1"/>
    <xf numFmtId="0" fontId="3" fillId="33" borderId="0" xfId="2" applyFont="1" applyFill="1" applyBorder="1" applyAlignment="1">
      <alignment vertical="center"/>
    </xf>
    <xf numFmtId="0" fontId="6" fillId="33" borderId="0" xfId="0" applyFont="1" applyFill="1"/>
    <xf numFmtId="2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24" fillId="33" borderId="0" xfId="0" applyFont="1" applyFill="1"/>
    <xf numFmtId="165" fontId="24" fillId="33" borderId="0" xfId="0" applyNumberFormat="1" applyFont="1" applyFill="1"/>
    <xf numFmtId="165" fontId="6" fillId="33" borderId="0" xfId="0" applyNumberFormat="1" applyFont="1" applyFill="1" applyAlignment="1">
      <alignment horizontal="center"/>
    </xf>
    <xf numFmtId="0" fontId="3" fillId="33" borderId="0" xfId="2" applyFont="1" applyFill="1" applyAlignment="1">
      <alignment shrinkToFit="1"/>
    </xf>
    <xf numFmtId="0" fontId="3" fillId="33" borderId="0" xfId="2" applyFont="1" applyFill="1" applyAlignment="1">
      <alignment horizontal="center" shrinkToFit="1"/>
    </xf>
    <xf numFmtId="2" fontId="3" fillId="33" borderId="0" xfId="158" applyNumberFormat="1" applyFont="1" applyFill="1" applyBorder="1"/>
    <xf numFmtId="2" fontId="3" fillId="33" borderId="0" xfId="158" applyNumberFormat="1" applyFont="1" applyFill="1" applyBorder="1" applyProtection="1"/>
    <xf numFmtId="0" fontId="3" fillId="33" borderId="0" xfId="2" applyNumberFormat="1" applyFont="1" applyFill="1" applyAlignment="1">
      <alignment horizontal="center" shrinkToFit="1"/>
    </xf>
    <xf numFmtId="0" fontId="3" fillId="33" borderId="0" xfId="2" applyFont="1" applyFill="1" applyBorder="1" applyAlignment="1">
      <alignment horizontal="center" shrinkToFit="1"/>
    </xf>
    <xf numFmtId="0" fontId="3" fillId="33" borderId="11" xfId="2" applyFont="1" applyFill="1" applyBorder="1" applyAlignment="1">
      <alignment horizontal="center" shrinkToFit="1"/>
    </xf>
    <xf numFmtId="165" fontId="3" fillId="33" borderId="11" xfId="2" applyNumberFormat="1" applyFont="1" applyFill="1" applyBorder="1"/>
    <xf numFmtId="165" fontId="24" fillId="33" borderId="0" xfId="2" applyNumberFormat="1" applyFont="1" applyFill="1" applyAlignment="1">
      <alignment shrinkToFit="1"/>
    </xf>
    <xf numFmtId="0" fontId="7" fillId="33" borderId="0" xfId="2" applyFont="1" applyFill="1" applyAlignment="1">
      <alignment vertical="top" wrapText="1"/>
    </xf>
    <xf numFmtId="0" fontId="57" fillId="33" borderId="0" xfId="0" applyFont="1" applyFill="1"/>
    <xf numFmtId="0" fontId="3" fillId="33" borderId="3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 wrapText="1"/>
    </xf>
    <xf numFmtId="2" fontId="3" fillId="33" borderId="23" xfId="0" applyNumberFormat="1" applyFont="1" applyFill="1" applyBorder="1" applyAlignment="1">
      <alignment horizontal="center" wrapText="1"/>
    </xf>
    <xf numFmtId="2" fontId="3" fillId="33" borderId="28" xfId="0" applyNumberFormat="1" applyFont="1" applyFill="1" applyBorder="1" applyAlignment="1">
      <alignment horizontal="center" wrapText="1"/>
    </xf>
    <xf numFmtId="165" fontId="3" fillId="33" borderId="0" xfId="0" applyNumberFormat="1" applyFont="1" applyFill="1" applyBorder="1" applyAlignment="1">
      <alignment horizontal="center"/>
    </xf>
    <xf numFmtId="165" fontId="3" fillId="33" borderId="29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165" fontId="3" fillId="33" borderId="3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 readingOrder="1"/>
    </xf>
    <xf numFmtId="0" fontId="7" fillId="33" borderId="0" xfId="2" applyFont="1" applyFill="1" applyAlignment="1">
      <alignment wrapText="1"/>
    </xf>
    <xf numFmtId="165" fontId="3" fillId="33" borderId="0" xfId="0" applyNumberFormat="1" applyFont="1" applyFill="1"/>
    <xf numFmtId="0" fontId="7" fillId="33" borderId="0" xfId="0" applyFont="1" applyFill="1" applyBorder="1" applyAlignment="1">
      <alignment horizontal="center" vertical="center" readingOrder="1"/>
    </xf>
    <xf numFmtId="0" fontId="8" fillId="33" borderId="0" xfId="2" applyFont="1" applyFill="1" applyAlignment="1"/>
    <xf numFmtId="166" fontId="6" fillId="33" borderId="0" xfId="0" applyNumberFormat="1" applyFont="1" applyFill="1" applyAlignment="1">
      <alignment wrapText="1"/>
    </xf>
    <xf numFmtId="0" fontId="26" fillId="33" borderId="0" xfId="0" applyFont="1" applyFill="1" applyBorder="1"/>
    <xf numFmtId="0" fontId="8" fillId="33" borderId="0" xfId="0" applyFont="1" applyFill="1"/>
    <xf numFmtId="165" fontId="6" fillId="33" borderId="0" xfId="2" applyNumberFormat="1" applyFont="1" applyFill="1" applyBorder="1"/>
    <xf numFmtId="2" fontId="24" fillId="33" borderId="0" xfId="0" applyNumberFormat="1" applyFont="1" applyFill="1"/>
    <xf numFmtId="0" fontId="23" fillId="33" borderId="0" xfId="2" applyFont="1" applyFill="1" applyBorder="1" applyAlignment="1">
      <alignment horizontal="right" vertical="center" shrinkToFit="1"/>
    </xf>
    <xf numFmtId="0" fontId="3" fillId="33" borderId="0" xfId="2" applyFont="1" applyFill="1" applyAlignment="1">
      <alignment horizontal="left" vertical="top"/>
    </xf>
    <xf numFmtId="0" fontId="7" fillId="33" borderId="0" xfId="2" applyFont="1" applyFill="1" applyAlignment="1">
      <alignment horizontal="left"/>
    </xf>
    <xf numFmtId="0" fontId="6" fillId="33" borderId="0" xfId="0" applyFont="1" applyFill="1" applyAlignment="1">
      <alignment horizontal="center" vertical="center"/>
    </xf>
    <xf numFmtId="2" fontId="6" fillId="33" borderId="0" xfId="0" applyNumberFormat="1" applyFont="1" applyFill="1"/>
    <xf numFmtId="165" fontId="3" fillId="33" borderId="11" xfId="0" applyNumberFormat="1" applyFont="1" applyFill="1" applyBorder="1"/>
    <xf numFmtId="165" fontId="3" fillId="33" borderId="31" xfId="0" applyNumberFormat="1" applyFont="1" applyFill="1" applyBorder="1" applyAlignment="1">
      <alignment horizontal="center"/>
    </xf>
    <xf numFmtId="165" fontId="3" fillId="33" borderId="32" xfId="0" applyNumberFormat="1" applyFont="1" applyFill="1" applyBorder="1" applyAlignment="1">
      <alignment horizontal="center"/>
    </xf>
    <xf numFmtId="165" fontId="3" fillId="33" borderId="27" xfId="0" applyNumberFormat="1" applyFont="1" applyFill="1" applyBorder="1" applyAlignment="1">
      <alignment horizontal="center" wrapText="1"/>
    </xf>
    <xf numFmtId="165" fontId="3" fillId="33" borderId="23" xfId="0" applyNumberFormat="1" applyFont="1" applyFill="1" applyBorder="1" applyAlignment="1">
      <alignment horizontal="center" wrapText="1"/>
    </xf>
    <xf numFmtId="165" fontId="3" fillId="33" borderId="28" xfId="0" applyNumberFormat="1" applyFont="1" applyFill="1" applyBorder="1" applyAlignment="1">
      <alignment horizontal="center" wrapText="1"/>
    </xf>
    <xf numFmtId="167" fontId="47" fillId="33" borderId="0" xfId="4" applyFont="1" applyFill="1" applyAlignment="1" applyProtection="1">
      <alignment horizontal="left" vertical="top"/>
      <protection locked="0"/>
    </xf>
    <xf numFmtId="0" fontId="59" fillId="33" borderId="0" xfId="0" applyFont="1" applyFill="1" applyAlignment="1">
      <alignment horizontal="left" vertical="top"/>
    </xf>
    <xf numFmtId="0" fontId="3" fillId="33" borderId="0" xfId="2" applyFont="1" applyFill="1" applyBorder="1"/>
    <xf numFmtId="0" fontId="62" fillId="33" borderId="0" xfId="2" applyFont="1" applyFill="1"/>
    <xf numFmtId="0" fontId="64" fillId="33" borderId="0" xfId="2" applyFont="1" applyFill="1"/>
    <xf numFmtId="0" fontId="26" fillId="33" borderId="0" xfId="0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1" fillId="33" borderId="0" xfId="0" applyFont="1" applyFill="1"/>
    <xf numFmtId="167" fontId="65" fillId="33" borderId="0" xfId="307" applyNumberFormat="1" applyFont="1" applyFill="1" applyAlignment="1" applyProtection="1">
      <alignment vertical="top"/>
      <protection locked="0"/>
    </xf>
    <xf numFmtId="0" fontId="66" fillId="33" borderId="0" xfId="0" applyFont="1" applyFill="1"/>
    <xf numFmtId="0" fontId="1" fillId="33" borderId="11" xfId="0" applyFont="1" applyFill="1" applyBorder="1" applyAlignment="1">
      <alignment horizontal="center"/>
    </xf>
    <xf numFmtId="165" fontId="3" fillId="33" borderId="0" xfId="2" applyNumberFormat="1" applyFont="1" applyFill="1" applyBorder="1"/>
    <xf numFmtId="165" fontId="3" fillId="33" borderId="11" xfId="2" applyNumberFormat="1" applyFont="1" applyFill="1" applyBorder="1" applyAlignment="1">
      <alignment horizontal="right"/>
    </xf>
    <xf numFmtId="0" fontId="1" fillId="33" borderId="31" xfId="0" applyFont="1" applyFill="1" applyBorder="1"/>
    <xf numFmtId="0" fontId="1" fillId="33" borderId="3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3" fillId="33" borderId="10" xfId="2" applyFont="1" applyFill="1" applyBorder="1" applyAlignment="1">
      <alignment horizontal="right" vertical="center" shrinkToFit="1"/>
    </xf>
    <xf numFmtId="0" fontId="9" fillId="33" borderId="0" xfId="0" applyFont="1" applyFill="1" applyBorder="1"/>
    <xf numFmtId="0" fontId="3" fillId="33" borderId="0" xfId="0" applyFont="1" applyFill="1" applyAlignment="1">
      <alignment horizontal="center" vertical="center" readingOrder="1"/>
    </xf>
    <xf numFmtId="0" fontId="3" fillId="33" borderId="23" xfId="2" applyFont="1" applyFill="1" applyBorder="1" applyAlignment="1">
      <alignment vertical="top"/>
    </xf>
    <xf numFmtId="0" fontId="3" fillId="33" borderId="23" xfId="2" applyFont="1" applyFill="1" applyBorder="1" applyAlignment="1">
      <alignment horizontal="right" vertical="top" wrapText="1"/>
    </xf>
    <xf numFmtId="165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center"/>
    </xf>
    <xf numFmtId="165" fontId="3" fillId="33" borderId="0" xfId="158" applyNumberFormat="1" applyFont="1" applyFill="1" applyBorder="1"/>
    <xf numFmtId="165" fontId="3" fillId="33" borderId="0" xfId="158" applyNumberFormat="1" applyFont="1" applyFill="1" applyBorder="1" applyProtection="1"/>
    <xf numFmtId="0" fontId="3" fillId="33" borderId="11" xfId="2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right"/>
    </xf>
    <xf numFmtId="165" fontId="3" fillId="33" borderId="28" xfId="0" applyNumberFormat="1" applyFont="1" applyFill="1" applyBorder="1" applyAlignment="1">
      <alignment horizontal="right"/>
    </xf>
    <xf numFmtId="165" fontId="3" fillId="33" borderId="32" xfId="0" applyNumberFormat="1" applyFont="1" applyFill="1" applyBorder="1" applyAlignment="1">
      <alignment horizontal="right"/>
    </xf>
    <xf numFmtId="165" fontId="3" fillId="33" borderId="30" xfId="0" applyNumberFormat="1" applyFont="1" applyFill="1" applyBorder="1" applyAlignment="1">
      <alignment horizontal="right"/>
    </xf>
    <xf numFmtId="2" fontId="24" fillId="33" borderId="0" xfId="2" applyNumberFormat="1" applyFont="1" applyFill="1"/>
    <xf numFmtId="0" fontId="6" fillId="33" borderId="0" xfId="0" applyFont="1" applyFill="1" applyBorder="1" applyAlignment="1">
      <alignment vertical="center"/>
    </xf>
    <xf numFmtId="0" fontId="65" fillId="0" borderId="0" xfId="307" applyFont="1" applyAlignment="1">
      <alignment readingOrder="1"/>
    </xf>
    <xf numFmtId="0" fontId="55" fillId="33" borderId="0" xfId="2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9" fillId="33" borderId="0" xfId="2" applyFont="1" applyFill="1" applyAlignment="1">
      <alignment horizontal="left"/>
    </xf>
    <xf numFmtId="0" fontId="58" fillId="33" borderId="0" xfId="307" applyFont="1" applyFill="1"/>
    <xf numFmtId="0" fontId="9" fillId="33" borderId="0" xfId="2" applyFont="1" applyFill="1"/>
    <xf numFmtId="0" fontId="60" fillId="33" borderId="0" xfId="0" applyFont="1" applyFill="1"/>
    <xf numFmtId="0" fontId="1" fillId="33" borderId="0" xfId="0" applyFont="1" applyFill="1" applyBorder="1" applyAlignment="1">
      <alignment horizontal="center"/>
    </xf>
    <xf numFmtId="0" fontId="9" fillId="33" borderId="0" xfId="2" applyFont="1" applyFill="1" applyAlignment="1"/>
    <xf numFmtId="0" fontId="1" fillId="33" borderId="10" xfId="0" applyFont="1" applyFill="1" applyBorder="1" applyAlignment="1">
      <alignment horizontal="center" vertical="center"/>
    </xf>
    <xf numFmtId="0" fontId="9" fillId="33" borderId="0" xfId="0" applyFont="1" applyFill="1"/>
    <xf numFmtId="0" fontId="3" fillId="33" borderId="23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55" fillId="33" borderId="0" xfId="2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63" fillId="33" borderId="0" xfId="3" applyFont="1" applyFill="1" applyAlignment="1" applyProtection="1"/>
    <xf numFmtId="0" fontId="63" fillId="33" borderId="0" xfId="3" applyFont="1" applyFill="1" applyBorder="1" applyAlignment="1" applyProtection="1">
      <alignment horizontal="left"/>
    </xf>
    <xf numFmtId="0" fontId="9" fillId="33" borderId="0" xfId="2" applyFont="1" applyFill="1" applyAlignment="1">
      <alignment horizontal="left"/>
    </xf>
    <xf numFmtId="0" fontId="58" fillId="33" borderId="0" xfId="307" applyFont="1" applyFill="1"/>
    <xf numFmtId="0" fontId="9" fillId="33" borderId="0" xfId="2" applyFont="1" applyFill="1"/>
    <xf numFmtId="0" fontId="60" fillId="33" borderId="0" xfId="0" applyFont="1" applyFill="1"/>
    <xf numFmtId="0" fontId="9" fillId="33" borderId="0" xfId="2" applyFont="1" applyFill="1" applyBorder="1" applyAlignment="1"/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9" fillId="33" borderId="0" xfId="2" applyFont="1" applyFill="1" applyAlignment="1"/>
    <xf numFmtId="0" fontId="55" fillId="33" borderId="0" xfId="0" applyFont="1" applyFill="1" applyAlignment="1">
      <alignment horizontal="left" readingOrder="1"/>
    </xf>
    <xf numFmtId="0" fontId="1" fillId="33" borderId="28" xfId="0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28" xfId="0" quotePrefix="1" applyFont="1" applyFill="1" applyBorder="1" applyAlignment="1">
      <alignment horizontal="center" vertical="center" wrapText="1"/>
    </xf>
    <xf numFmtId="0" fontId="1" fillId="33" borderId="32" xfId="0" quotePrefix="1" applyFont="1" applyFill="1" applyBorder="1" applyAlignment="1">
      <alignment horizontal="center" vertical="center" wrapText="1"/>
    </xf>
    <xf numFmtId="0" fontId="1" fillId="33" borderId="30" xfId="0" quotePrefix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5" fontId="3" fillId="33" borderId="28" xfId="0" applyNumberFormat="1" applyFont="1" applyFill="1" applyBorder="1" applyAlignment="1">
      <alignment horizontal="center" vertical="center" wrapText="1"/>
    </xf>
    <xf numFmtId="165" fontId="3" fillId="33" borderId="32" xfId="0" applyNumberFormat="1" applyFont="1" applyFill="1" applyBorder="1" applyAlignment="1">
      <alignment horizontal="center" vertical="center" wrapText="1"/>
    </xf>
    <xf numFmtId="165" fontId="3" fillId="33" borderId="25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3" fillId="33" borderId="26" xfId="0" applyNumberFormat="1" applyFont="1" applyFill="1" applyBorder="1" applyAlignment="1">
      <alignment horizontal="center" vertical="center"/>
    </xf>
    <xf numFmtId="165" fontId="3" fillId="33" borderId="27" xfId="0" applyNumberFormat="1" applyFont="1" applyFill="1" applyBorder="1" applyAlignment="1">
      <alignment horizontal="center"/>
    </xf>
    <xf numFmtId="165" fontId="3" fillId="33" borderId="23" xfId="0" applyNumberFormat="1" applyFont="1" applyFill="1" applyBorder="1" applyAlignment="1">
      <alignment horizontal="center"/>
    </xf>
    <xf numFmtId="165" fontId="3" fillId="33" borderId="28" xfId="0" applyNumberFormat="1" applyFont="1" applyFill="1" applyBorder="1" applyAlignment="1">
      <alignment horizontal="center"/>
    </xf>
    <xf numFmtId="165" fontId="3" fillId="33" borderId="27" xfId="0" applyNumberFormat="1" applyFont="1" applyFill="1" applyBorder="1" applyAlignment="1">
      <alignment horizontal="center" vertical="center" wrapText="1"/>
    </xf>
    <xf numFmtId="165" fontId="3" fillId="33" borderId="31" xfId="0" applyNumberFormat="1" applyFont="1" applyFill="1" applyBorder="1" applyAlignment="1">
      <alignment horizontal="center" vertical="center" wrapText="1"/>
    </xf>
    <xf numFmtId="165" fontId="3" fillId="33" borderId="29" xfId="0" applyNumberFormat="1" applyFont="1" applyFill="1" applyBorder="1" applyAlignment="1">
      <alignment horizontal="center" vertical="center" wrapText="1"/>
    </xf>
    <xf numFmtId="165" fontId="3" fillId="33" borderId="23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9" fillId="33" borderId="0" xfId="0" applyFont="1" applyFill="1"/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/>
    </xf>
    <xf numFmtId="165" fontId="1" fillId="33" borderId="0" xfId="0" applyNumberFormat="1" applyFont="1" applyFill="1"/>
    <xf numFmtId="0" fontId="1" fillId="33" borderId="29" xfId="0" applyNumberFormat="1" applyFont="1" applyFill="1" applyBorder="1" applyAlignment="1">
      <alignment horizontal="center"/>
    </xf>
    <xf numFmtId="2" fontId="1" fillId="33" borderId="0" xfId="0" applyNumberFormat="1" applyFont="1" applyFill="1"/>
    <xf numFmtId="0" fontId="1" fillId="33" borderId="0" xfId="0" applyFont="1" applyFill="1" applyBorder="1"/>
    <xf numFmtId="0" fontId="1" fillId="33" borderId="0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horizontal="right"/>
    </xf>
    <xf numFmtId="165" fontId="1" fillId="33" borderId="31" xfId="0" applyNumberFormat="1" applyFont="1" applyFill="1" applyBorder="1"/>
    <xf numFmtId="165" fontId="1" fillId="33" borderId="0" xfId="0" applyNumberFormat="1" applyFont="1" applyFill="1" applyBorder="1"/>
    <xf numFmtId="165" fontId="1" fillId="33" borderId="32" xfId="0" applyNumberFormat="1" applyFont="1" applyFill="1" applyBorder="1"/>
    <xf numFmtId="0" fontId="1" fillId="33" borderId="11" xfId="0" applyFont="1" applyFill="1" applyBorder="1"/>
    <xf numFmtId="165" fontId="1" fillId="33" borderId="29" xfId="0" applyNumberFormat="1" applyFont="1" applyFill="1" applyBorder="1"/>
    <xf numFmtId="165" fontId="1" fillId="33" borderId="11" xfId="0" applyNumberFormat="1" applyFont="1" applyFill="1" applyBorder="1"/>
    <xf numFmtId="165" fontId="1" fillId="33" borderId="30" xfId="0" applyNumberFormat="1" applyFont="1" applyFill="1" applyBorder="1"/>
    <xf numFmtId="0" fontId="68" fillId="0" borderId="0" xfId="0" applyFont="1"/>
    <xf numFmtId="0" fontId="1" fillId="33" borderId="0" xfId="0" applyFont="1" applyFill="1" applyBorder="1" applyAlignment="1">
      <alignment horizontal="center" vertical="center"/>
    </xf>
    <xf numFmtId="2" fontId="1" fillId="33" borderId="0" xfId="0" applyNumberFormat="1" applyFont="1" applyFill="1" applyBorder="1"/>
    <xf numFmtId="0" fontId="1" fillId="33" borderId="23" xfId="0" applyFont="1" applyFill="1" applyBorder="1" applyAlignment="1">
      <alignment horizontal="right" wrapText="1"/>
    </xf>
    <xf numFmtId="166" fontId="1" fillId="33" borderId="23" xfId="0" applyNumberFormat="1" applyFont="1" applyFill="1" applyBorder="1" applyAlignment="1">
      <alignment horizontal="right" wrapText="1"/>
    </xf>
    <xf numFmtId="166" fontId="1" fillId="33" borderId="28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right" wrapText="1"/>
    </xf>
    <xf numFmtId="166" fontId="1" fillId="33" borderId="0" xfId="0" applyNumberFormat="1" applyFont="1" applyFill="1" applyBorder="1" applyAlignment="1">
      <alignment horizontal="right" wrapText="1"/>
    </xf>
    <xf numFmtId="166" fontId="1" fillId="33" borderId="32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right" wrapText="1"/>
    </xf>
    <xf numFmtId="166" fontId="1" fillId="33" borderId="11" xfId="0" applyNumberFormat="1" applyFont="1" applyFill="1" applyBorder="1" applyAlignment="1">
      <alignment horizontal="right" wrapText="1"/>
    </xf>
    <xf numFmtId="166" fontId="1" fillId="33" borderId="30" xfId="0" applyNumberFormat="1" applyFont="1" applyFill="1" applyBorder="1" applyAlignment="1">
      <alignment horizontal="right" wrapText="1"/>
    </xf>
    <xf numFmtId="166" fontId="1" fillId="33" borderId="31" xfId="1" applyNumberFormat="1" applyFont="1" applyFill="1" applyBorder="1"/>
    <xf numFmtId="166" fontId="1" fillId="33" borderId="0" xfId="1" applyNumberFormat="1" applyFont="1" applyFill="1" applyBorder="1"/>
    <xf numFmtId="166" fontId="1" fillId="33" borderId="32" xfId="1" applyNumberFormat="1" applyFont="1" applyFill="1" applyBorder="1"/>
    <xf numFmtId="166" fontId="1" fillId="33" borderId="0" xfId="0" applyNumberFormat="1" applyFont="1" applyFill="1"/>
    <xf numFmtId="166" fontId="1" fillId="33" borderId="29" xfId="0" applyNumberFormat="1" applyFont="1" applyFill="1" applyBorder="1"/>
    <xf numFmtId="166" fontId="1" fillId="33" borderId="11" xfId="0" applyNumberFormat="1" applyFont="1" applyFill="1" applyBorder="1"/>
    <xf numFmtId="166" fontId="1" fillId="33" borderId="11" xfId="1" applyNumberFormat="1" applyFont="1" applyFill="1" applyBorder="1"/>
    <xf numFmtId="166" fontId="1" fillId="33" borderId="30" xfId="1" applyNumberFormat="1" applyFont="1" applyFill="1" applyBorder="1"/>
    <xf numFmtId="0" fontId="1" fillId="33" borderId="0" xfId="0" applyFont="1" applyFill="1" applyAlignment="1">
      <alignment wrapText="1"/>
    </xf>
    <xf numFmtId="166" fontId="1" fillId="33" borderId="0" xfId="0" applyNumberFormat="1" applyFont="1" applyFill="1" applyAlignment="1">
      <alignment wrapText="1"/>
    </xf>
    <xf numFmtId="166" fontId="1" fillId="33" borderId="0" xfId="1" applyNumberFormat="1" applyFont="1" applyFill="1"/>
    <xf numFmtId="1" fontId="1" fillId="33" borderId="0" xfId="0" applyNumberFormat="1" applyFont="1" applyFill="1"/>
    <xf numFmtId="0" fontId="1" fillId="33" borderId="28" xfId="0" applyFont="1" applyFill="1" applyBorder="1" applyAlignment="1">
      <alignment horizontal="right" wrapText="1"/>
    </xf>
    <xf numFmtId="0" fontId="1" fillId="33" borderId="32" xfId="0" applyFont="1" applyFill="1" applyBorder="1" applyAlignment="1">
      <alignment horizontal="left" wrapText="1"/>
    </xf>
    <xf numFmtId="0" fontId="1" fillId="33" borderId="32" xfId="0" applyFont="1" applyFill="1" applyBorder="1" applyAlignment="1">
      <alignment horizontal="right" wrapText="1"/>
    </xf>
    <xf numFmtId="0" fontId="1" fillId="33" borderId="30" xfId="0" applyFont="1" applyFill="1" applyBorder="1" applyAlignment="1">
      <alignment horizontal="left" wrapText="1"/>
    </xf>
    <xf numFmtId="0" fontId="1" fillId="33" borderId="30" xfId="0" applyFont="1" applyFill="1" applyBorder="1" applyAlignment="1">
      <alignment horizontal="right" wrapText="1"/>
    </xf>
    <xf numFmtId="4" fontId="1" fillId="33" borderId="0" xfId="0" applyNumberFormat="1" applyFont="1" applyFill="1"/>
    <xf numFmtId="0" fontId="1" fillId="33" borderId="0" xfId="0" applyFont="1" applyFill="1" applyAlignment="1">
      <alignment horizontal="center"/>
    </xf>
    <xf numFmtId="9" fontId="1" fillId="33" borderId="0" xfId="1" applyFont="1" applyFill="1"/>
    <xf numFmtId="0" fontId="1" fillId="33" borderId="31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right" vertical="center"/>
    </xf>
    <xf numFmtId="165" fontId="1" fillId="33" borderId="11" xfId="0" applyNumberFormat="1" applyFont="1" applyFill="1" applyBorder="1" applyAlignment="1">
      <alignment horizontal="right" vertical="center"/>
    </xf>
    <xf numFmtId="0" fontId="68" fillId="33" borderId="0" xfId="0" applyFont="1" applyFill="1"/>
    <xf numFmtId="0" fontId="69" fillId="33" borderId="0" xfId="0" applyFont="1" applyFill="1" applyAlignment="1">
      <alignment horizontal="center"/>
    </xf>
    <xf numFmtId="165" fontId="68" fillId="33" borderId="0" xfId="0" applyNumberFormat="1" applyFont="1" applyFill="1"/>
    <xf numFmtId="165" fontId="1" fillId="33" borderId="0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  <xf numFmtId="9" fontId="68" fillId="33" borderId="0" xfId="1" applyFont="1" applyFill="1"/>
    <xf numFmtId="0" fontId="9" fillId="0" borderId="0" xfId="306" applyFont="1"/>
    <xf numFmtId="0" fontId="1" fillId="33" borderId="2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 horizontal="center"/>
    </xf>
    <xf numFmtId="165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3" fillId="0" borderId="0" xfId="167" applyFont="1"/>
    <xf numFmtId="0" fontId="1" fillId="0" borderId="0" xfId="173" applyFont="1"/>
    <xf numFmtId="167" fontId="70" fillId="33" borderId="0" xfId="307" applyNumberFormat="1" applyFont="1" applyFill="1" applyAlignment="1" applyProtection="1">
      <alignment vertical="top"/>
      <protection locked="0"/>
    </xf>
    <xf numFmtId="0" fontId="70" fillId="33" borderId="0" xfId="307" applyFont="1" applyFill="1"/>
    <xf numFmtId="0" fontId="70" fillId="33" borderId="0" xfId="307" applyFont="1" applyFill="1" applyAlignment="1">
      <alignment wrapText="1"/>
    </xf>
    <xf numFmtId="0" fontId="70" fillId="0" borderId="0" xfId="307" applyFont="1" applyAlignment="1">
      <alignment readingOrder="1"/>
    </xf>
    <xf numFmtId="0" fontId="7" fillId="33" borderId="0" xfId="2" applyFont="1" applyFill="1" applyAlignment="1"/>
    <xf numFmtId="167" fontId="71" fillId="33" borderId="0" xfId="4" applyFont="1" applyFill="1" applyAlignment="1" applyProtection="1">
      <alignment horizontal="left"/>
      <protection locked="0"/>
    </xf>
    <xf numFmtId="0" fontId="59" fillId="33" borderId="0" xfId="0" applyFont="1" applyFill="1" applyAlignment="1"/>
    <xf numFmtId="0" fontId="72" fillId="33" borderId="0" xfId="0" applyFont="1" applyFill="1" applyAlignment="1">
      <alignment readingOrder="1"/>
    </xf>
    <xf numFmtId="0" fontId="55" fillId="0" borderId="0" xfId="0" applyFont="1" applyAlignment="1">
      <alignment horizontal="left" readingOrder="1"/>
    </xf>
    <xf numFmtId="0" fontId="59" fillId="33" borderId="0" xfId="0" applyFont="1" applyFill="1"/>
    <xf numFmtId="0" fontId="59" fillId="33" borderId="0" xfId="0" applyFont="1" applyFill="1"/>
    <xf numFmtId="0" fontId="72" fillId="0" borderId="0" xfId="0" applyFont="1" applyAlignment="1">
      <alignment horizontal="left" readingOrder="1"/>
    </xf>
    <xf numFmtId="0" fontId="59" fillId="33" borderId="0" xfId="0" applyFont="1" applyFill="1" applyAlignment="1">
      <alignment horizontal="left"/>
    </xf>
    <xf numFmtId="0" fontId="55" fillId="0" borderId="0" xfId="0" applyFont="1" applyAlignment="1">
      <alignment horizontal="left" vertical="center" readingOrder="1"/>
    </xf>
  </cellXfs>
  <cellStyles count="308">
    <cellStyle name="% 2" xfId="6" xr:uid="{00000000-0005-0000-0000-000000000000}"/>
    <cellStyle name="20% - Accent1 2" xfId="7" xr:uid="{00000000-0005-0000-0000-000001000000}"/>
    <cellStyle name="20% - Accent1 2 2" xfId="8" xr:uid="{00000000-0005-0000-0000-000002000000}"/>
    <cellStyle name="20% - Accent1 2 2 2" xfId="9" xr:uid="{00000000-0005-0000-0000-000003000000}"/>
    <cellStyle name="20% - Accent1 2 3" xfId="10" xr:uid="{00000000-0005-0000-0000-000004000000}"/>
    <cellStyle name="20% - Accent1 3" xfId="11" xr:uid="{00000000-0005-0000-0000-000005000000}"/>
    <cellStyle name="20% - Accent2 2" xfId="12" xr:uid="{00000000-0005-0000-0000-000006000000}"/>
    <cellStyle name="20% - Accent2 2 2" xfId="13" xr:uid="{00000000-0005-0000-0000-000007000000}"/>
    <cellStyle name="20% - Accent2 2 2 2" xfId="14" xr:uid="{00000000-0005-0000-0000-000008000000}"/>
    <cellStyle name="20% - Accent2 2 3" xfId="15" xr:uid="{00000000-0005-0000-0000-000009000000}"/>
    <cellStyle name="20% - Accent2 3" xfId="16" xr:uid="{00000000-0005-0000-0000-00000A000000}"/>
    <cellStyle name="20% - Accent3 2" xfId="17" xr:uid="{00000000-0005-0000-0000-00000B000000}"/>
    <cellStyle name="20% - Accent3 2 2" xfId="18" xr:uid="{00000000-0005-0000-0000-00000C000000}"/>
    <cellStyle name="20% - Accent3 2 2 2" xfId="19" xr:uid="{00000000-0005-0000-0000-00000D000000}"/>
    <cellStyle name="20% - Accent3 2 3" xfId="20" xr:uid="{00000000-0005-0000-0000-00000E000000}"/>
    <cellStyle name="20% - Accent3 3" xfId="21" xr:uid="{00000000-0005-0000-0000-00000F000000}"/>
    <cellStyle name="20% - Accent4 2" xfId="22" xr:uid="{00000000-0005-0000-0000-000010000000}"/>
    <cellStyle name="20% - Accent4 2 2" xfId="23" xr:uid="{00000000-0005-0000-0000-000011000000}"/>
    <cellStyle name="20% - Accent4 2 2 2" xfId="24" xr:uid="{00000000-0005-0000-0000-000012000000}"/>
    <cellStyle name="20% - Accent4 2 3" xfId="25" xr:uid="{00000000-0005-0000-0000-000013000000}"/>
    <cellStyle name="20% - Accent4 3" xfId="26" xr:uid="{00000000-0005-0000-0000-000014000000}"/>
    <cellStyle name="20% - Accent5 2" xfId="27" xr:uid="{00000000-0005-0000-0000-000015000000}"/>
    <cellStyle name="20% - Accent5 2 2" xfId="28" xr:uid="{00000000-0005-0000-0000-000016000000}"/>
    <cellStyle name="20% - Accent5 2 2 2" xfId="29" xr:uid="{00000000-0005-0000-0000-000017000000}"/>
    <cellStyle name="20% - Accent5 2 3" xfId="30" xr:uid="{00000000-0005-0000-0000-000018000000}"/>
    <cellStyle name="20% - Accent5 3" xfId="31" xr:uid="{00000000-0005-0000-0000-000019000000}"/>
    <cellStyle name="20% - Accent6 2" xfId="32" xr:uid="{00000000-0005-0000-0000-00001A000000}"/>
    <cellStyle name="20% - Accent6 2 2" xfId="33" xr:uid="{00000000-0005-0000-0000-00001B000000}"/>
    <cellStyle name="20% - Accent6 2 2 2" xfId="34" xr:uid="{00000000-0005-0000-0000-00001C000000}"/>
    <cellStyle name="20% - Accent6 2 3" xfId="35" xr:uid="{00000000-0005-0000-0000-00001D000000}"/>
    <cellStyle name="20% - Accent6 3" xfId="36" xr:uid="{00000000-0005-0000-0000-00001E000000}"/>
    <cellStyle name="40% - Accent1 2" xfId="37" xr:uid="{00000000-0005-0000-0000-00001F000000}"/>
    <cellStyle name="40% - Accent1 2 2" xfId="38" xr:uid="{00000000-0005-0000-0000-000020000000}"/>
    <cellStyle name="40% - Accent1 2 2 2" xfId="39" xr:uid="{00000000-0005-0000-0000-000021000000}"/>
    <cellStyle name="40% - Accent1 2 3" xfId="40" xr:uid="{00000000-0005-0000-0000-000022000000}"/>
    <cellStyle name="40% - Accent1 3" xfId="41" xr:uid="{00000000-0005-0000-0000-000023000000}"/>
    <cellStyle name="40% - Accent2 2" xfId="42" xr:uid="{00000000-0005-0000-0000-000024000000}"/>
    <cellStyle name="40% - Accent2 2 2" xfId="43" xr:uid="{00000000-0005-0000-0000-000025000000}"/>
    <cellStyle name="40% - Accent2 2 2 2" xfId="44" xr:uid="{00000000-0005-0000-0000-000026000000}"/>
    <cellStyle name="40% - Accent2 2 3" xfId="45" xr:uid="{00000000-0005-0000-0000-000027000000}"/>
    <cellStyle name="40% - Accent2 3" xfId="46" xr:uid="{00000000-0005-0000-0000-000028000000}"/>
    <cellStyle name="40% - Accent3 2" xfId="47" xr:uid="{00000000-0005-0000-0000-000029000000}"/>
    <cellStyle name="40% - Accent3 2 2" xfId="48" xr:uid="{00000000-0005-0000-0000-00002A000000}"/>
    <cellStyle name="40% - Accent3 2 2 2" xfId="49" xr:uid="{00000000-0005-0000-0000-00002B000000}"/>
    <cellStyle name="40% - Accent3 2 3" xfId="50" xr:uid="{00000000-0005-0000-0000-00002C000000}"/>
    <cellStyle name="40% - Accent3 3" xfId="51" xr:uid="{00000000-0005-0000-0000-00002D000000}"/>
    <cellStyle name="40% - Accent4 2" xfId="52" xr:uid="{00000000-0005-0000-0000-00002E000000}"/>
    <cellStyle name="40% - Accent4 2 2" xfId="53" xr:uid="{00000000-0005-0000-0000-00002F000000}"/>
    <cellStyle name="40% - Accent4 2 2 2" xfId="54" xr:uid="{00000000-0005-0000-0000-000030000000}"/>
    <cellStyle name="40% - Accent4 2 3" xfId="55" xr:uid="{00000000-0005-0000-0000-000031000000}"/>
    <cellStyle name="40% - Accent4 3" xfId="56" xr:uid="{00000000-0005-0000-0000-000032000000}"/>
    <cellStyle name="40% - Accent5 2" xfId="57" xr:uid="{00000000-0005-0000-0000-000033000000}"/>
    <cellStyle name="40% - Accent5 2 2" xfId="58" xr:uid="{00000000-0005-0000-0000-000034000000}"/>
    <cellStyle name="40% - Accent5 2 2 2" xfId="59" xr:uid="{00000000-0005-0000-0000-000035000000}"/>
    <cellStyle name="40% - Accent5 2 3" xfId="60" xr:uid="{00000000-0005-0000-0000-000036000000}"/>
    <cellStyle name="40% - Accent5 3" xfId="61" xr:uid="{00000000-0005-0000-0000-000037000000}"/>
    <cellStyle name="40% - Accent6 2" xfId="62" xr:uid="{00000000-0005-0000-0000-000038000000}"/>
    <cellStyle name="40% - Accent6 2 2" xfId="63" xr:uid="{00000000-0005-0000-0000-000039000000}"/>
    <cellStyle name="40% - Accent6 2 2 2" xfId="64" xr:uid="{00000000-0005-0000-0000-00003A000000}"/>
    <cellStyle name="40% - Accent6 2 3" xfId="65" xr:uid="{00000000-0005-0000-0000-00003B000000}"/>
    <cellStyle name="40% - Accent6 3" xfId="66" xr:uid="{00000000-0005-0000-0000-00003C000000}"/>
    <cellStyle name="60% - Accent1 2" xfId="67" xr:uid="{00000000-0005-0000-0000-00003D000000}"/>
    <cellStyle name="60% - Accent1 3" xfId="68" xr:uid="{00000000-0005-0000-0000-00003E000000}"/>
    <cellStyle name="60% - Accent2 2" xfId="69" xr:uid="{00000000-0005-0000-0000-00003F000000}"/>
    <cellStyle name="60% - Accent2 3" xfId="70" xr:uid="{00000000-0005-0000-0000-000040000000}"/>
    <cellStyle name="60% - Accent3 2" xfId="71" xr:uid="{00000000-0005-0000-0000-000041000000}"/>
    <cellStyle name="60% - Accent3 3" xfId="72" xr:uid="{00000000-0005-0000-0000-000042000000}"/>
    <cellStyle name="60% - Accent4 2" xfId="73" xr:uid="{00000000-0005-0000-0000-000043000000}"/>
    <cellStyle name="60% - Accent4 3" xfId="74" xr:uid="{00000000-0005-0000-0000-000044000000}"/>
    <cellStyle name="60% - Accent5 2" xfId="75" xr:uid="{00000000-0005-0000-0000-000045000000}"/>
    <cellStyle name="60% - Accent5 3" xfId="76" xr:uid="{00000000-0005-0000-0000-000046000000}"/>
    <cellStyle name="60% - Accent6 2" xfId="77" xr:uid="{00000000-0005-0000-0000-000047000000}"/>
    <cellStyle name="60% - Accent6 3" xfId="78" xr:uid="{00000000-0005-0000-0000-000048000000}"/>
    <cellStyle name="Accent1 2" xfId="79" xr:uid="{00000000-0005-0000-0000-000049000000}"/>
    <cellStyle name="Accent1 3" xfId="80" xr:uid="{00000000-0005-0000-0000-00004A000000}"/>
    <cellStyle name="Accent2 2" xfId="81" xr:uid="{00000000-0005-0000-0000-00004B000000}"/>
    <cellStyle name="Accent2 3" xfId="82" xr:uid="{00000000-0005-0000-0000-00004C000000}"/>
    <cellStyle name="Accent3 2" xfId="83" xr:uid="{00000000-0005-0000-0000-00004D000000}"/>
    <cellStyle name="Accent3 3" xfId="84" xr:uid="{00000000-0005-0000-0000-00004E000000}"/>
    <cellStyle name="Accent4 2" xfId="85" xr:uid="{00000000-0005-0000-0000-00004F000000}"/>
    <cellStyle name="Accent4 3" xfId="86" xr:uid="{00000000-0005-0000-0000-000050000000}"/>
    <cellStyle name="Accent5 2" xfId="87" xr:uid="{00000000-0005-0000-0000-000051000000}"/>
    <cellStyle name="Accent5 3" xfId="88" xr:uid="{00000000-0005-0000-0000-000052000000}"/>
    <cellStyle name="Accent6 2" xfId="89" xr:uid="{00000000-0005-0000-0000-000053000000}"/>
    <cellStyle name="Accent6 3" xfId="90" xr:uid="{00000000-0005-0000-0000-000054000000}"/>
    <cellStyle name="Bad 2" xfId="91" xr:uid="{00000000-0005-0000-0000-000055000000}"/>
    <cellStyle name="Bad 3" xfId="92" xr:uid="{00000000-0005-0000-0000-000056000000}"/>
    <cellStyle name="Bulletin Cells" xfId="93" xr:uid="{00000000-0005-0000-0000-000057000000}"/>
    <cellStyle name="Bulletin Cells 2" xfId="94" xr:uid="{00000000-0005-0000-0000-000058000000}"/>
    <cellStyle name="Calculation 2" xfId="95" xr:uid="{00000000-0005-0000-0000-000059000000}"/>
    <cellStyle name="Calculation 3" xfId="96" xr:uid="{00000000-0005-0000-0000-00005A000000}"/>
    <cellStyle name="Calculation 4" xfId="97" xr:uid="{00000000-0005-0000-0000-00005B000000}"/>
    <cellStyle name="cells" xfId="98" xr:uid="{00000000-0005-0000-0000-00005C000000}"/>
    <cellStyle name="Check Cell 2" xfId="99" xr:uid="{00000000-0005-0000-0000-00005D000000}"/>
    <cellStyle name="Check Cell 3" xfId="100" xr:uid="{00000000-0005-0000-0000-00005E000000}"/>
    <cellStyle name="column field" xfId="101" xr:uid="{00000000-0005-0000-0000-00005F000000}"/>
    <cellStyle name="Comma 2" xfId="102" xr:uid="{00000000-0005-0000-0000-000060000000}"/>
    <cellStyle name="Comma 2 2" xfId="103" xr:uid="{00000000-0005-0000-0000-000061000000}"/>
    <cellStyle name="Comma 2 2 2" xfId="104" xr:uid="{00000000-0005-0000-0000-000062000000}"/>
    <cellStyle name="Comma 2 3" xfId="105" xr:uid="{00000000-0005-0000-0000-000063000000}"/>
    <cellStyle name="Comma 2 4" xfId="106" xr:uid="{00000000-0005-0000-0000-000064000000}"/>
    <cellStyle name="Comma 3" xfId="107" xr:uid="{00000000-0005-0000-0000-000065000000}"/>
    <cellStyle name="Comma 4" xfId="108" xr:uid="{00000000-0005-0000-0000-000066000000}"/>
    <cellStyle name="Comma 4 2" xfId="109" xr:uid="{00000000-0005-0000-0000-000067000000}"/>
    <cellStyle name="Comma 4 2 2" xfId="110" xr:uid="{00000000-0005-0000-0000-000068000000}"/>
    <cellStyle name="Comma 4 3" xfId="111" xr:uid="{00000000-0005-0000-0000-000069000000}"/>
    <cellStyle name="Comma 4 3 2" xfId="112" xr:uid="{00000000-0005-0000-0000-00006A000000}"/>
    <cellStyle name="Comma 5" xfId="113" xr:uid="{00000000-0005-0000-0000-00006B000000}"/>
    <cellStyle name="Comma 5 2" xfId="114" xr:uid="{00000000-0005-0000-0000-00006C000000}"/>
    <cellStyle name="Comma 5 2 2" xfId="115" xr:uid="{00000000-0005-0000-0000-00006D000000}"/>
    <cellStyle name="Comma 5 3" xfId="116" xr:uid="{00000000-0005-0000-0000-00006E000000}"/>
    <cellStyle name="Comma 6" xfId="117" xr:uid="{00000000-0005-0000-0000-00006F000000}"/>
    <cellStyle name="Comma 6 2" xfId="118" xr:uid="{00000000-0005-0000-0000-000070000000}"/>
    <cellStyle name="Comma 6 2 2" xfId="119" xr:uid="{00000000-0005-0000-0000-000071000000}"/>
    <cellStyle name="Comma 6 3" xfId="120" xr:uid="{00000000-0005-0000-0000-000072000000}"/>
    <cellStyle name="Comma 7" xfId="121" xr:uid="{00000000-0005-0000-0000-000073000000}"/>
    <cellStyle name="Comma 7 2" xfId="122" xr:uid="{00000000-0005-0000-0000-000074000000}"/>
    <cellStyle name="Comma 8" xfId="123" xr:uid="{00000000-0005-0000-0000-000075000000}"/>
    <cellStyle name="Comma 9" xfId="124" xr:uid="{00000000-0005-0000-0000-000076000000}"/>
    <cellStyle name="Explanatory Text 2" xfId="125" xr:uid="{00000000-0005-0000-0000-000077000000}"/>
    <cellStyle name="Explanatory Text 3" xfId="126" xr:uid="{00000000-0005-0000-0000-000078000000}"/>
    <cellStyle name="field names" xfId="127" xr:uid="{00000000-0005-0000-0000-000079000000}"/>
    <cellStyle name="footer" xfId="128" xr:uid="{00000000-0005-0000-0000-00007A000000}"/>
    <cellStyle name="Good 2" xfId="129" xr:uid="{00000000-0005-0000-0000-00007B000000}"/>
    <cellStyle name="Good 3" xfId="130" xr:uid="{00000000-0005-0000-0000-00007C000000}"/>
    <cellStyle name="Heading" xfId="131" xr:uid="{00000000-0005-0000-0000-00007D000000}"/>
    <cellStyle name="Heading 1 1" xfId="132" xr:uid="{00000000-0005-0000-0000-00007E000000}"/>
    <cellStyle name="Heading 1 2" xfId="133" xr:uid="{00000000-0005-0000-0000-00007F000000}"/>
    <cellStyle name="Heading 1 3" xfId="134" xr:uid="{00000000-0005-0000-0000-000080000000}"/>
    <cellStyle name="Heading 2 2" xfId="135" xr:uid="{00000000-0005-0000-0000-000081000000}"/>
    <cellStyle name="Heading 2 3" xfId="136" xr:uid="{00000000-0005-0000-0000-000082000000}"/>
    <cellStyle name="Heading 3 2" xfId="137" xr:uid="{00000000-0005-0000-0000-000083000000}"/>
    <cellStyle name="Heading 3 3" xfId="138" xr:uid="{00000000-0005-0000-0000-000084000000}"/>
    <cellStyle name="Heading 4 2" xfId="139" xr:uid="{00000000-0005-0000-0000-000085000000}"/>
    <cellStyle name="Heading 4 3" xfId="140" xr:uid="{00000000-0005-0000-0000-000086000000}"/>
    <cellStyle name="Headings" xfId="141" xr:uid="{00000000-0005-0000-0000-000087000000}"/>
    <cellStyle name="Headings 2" xfId="142" xr:uid="{00000000-0005-0000-0000-000088000000}"/>
    <cellStyle name="Hyperlink" xfId="307" builtinId="8"/>
    <cellStyle name="Hyperlink 2" xfId="143" xr:uid="{00000000-0005-0000-0000-00008A000000}"/>
    <cellStyle name="Hyperlink 2 2" xfId="3" xr:uid="{00000000-0005-0000-0000-00008B000000}"/>
    <cellStyle name="Hyperlink 2 3" xfId="144" xr:uid="{00000000-0005-0000-0000-00008C000000}"/>
    <cellStyle name="Hyperlink 2 4" xfId="145" xr:uid="{00000000-0005-0000-0000-00008D000000}"/>
    <cellStyle name="Hyperlink 3" xfId="146" xr:uid="{00000000-0005-0000-0000-00008E000000}"/>
    <cellStyle name="Hyperlink 3 2" xfId="147" xr:uid="{00000000-0005-0000-0000-00008F000000}"/>
    <cellStyle name="Hyperlink 4" xfId="148" xr:uid="{00000000-0005-0000-0000-000090000000}"/>
    <cellStyle name="Hyperlink 5" xfId="149" xr:uid="{00000000-0005-0000-0000-000091000000}"/>
    <cellStyle name="Input 2" xfId="150" xr:uid="{00000000-0005-0000-0000-000092000000}"/>
    <cellStyle name="Input 3" xfId="151" xr:uid="{00000000-0005-0000-0000-000093000000}"/>
    <cellStyle name="Input 4" xfId="152" xr:uid="{00000000-0005-0000-0000-000094000000}"/>
    <cellStyle name="Linked Cell 2" xfId="153" xr:uid="{00000000-0005-0000-0000-000095000000}"/>
    <cellStyle name="Linked Cell 3" xfId="154" xr:uid="{00000000-0005-0000-0000-000096000000}"/>
    <cellStyle name="Neutral 2" xfId="155" xr:uid="{00000000-0005-0000-0000-000097000000}"/>
    <cellStyle name="Neutral 3" xfId="156" xr:uid="{00000000-0005-0000-0000-000098000000}"/>
    <cellStyle name="Normal" xfId="0" builtinId="0"/>
    <cellStyle name="Normal 10" xfId="157" xr:uid="{00000000-0005-0000-0000-00009A000000}"/>
    <cellStyle name="Normal 10 2" xfId="158" xr:uid="{00000000-0005-0000-0000-00009B000000}"/>
    <cellStyle name="Normal 10 2 2" xfId="159" xr:uid="{00000000-0005-0000-0000-00009C000000}"/>
    <cellStyle name="Normal 10 2 3" xfId="160" xr:uid="{00000000-0005-0000-0000-00009D000000}"/>
    <cellStyle name="Normal 10 3" xfId="161" xr:uid="{00000000-0005-0000-0000-00009E000000}"/>
    <cellStyle name="Normal 11" xfId="162" xr:uid="{00000000-0005-0000-0000-00009F000000}"/>
    <cellStyle name="Normal 12" xfId="163" xr:uid="{00000000-0005-0000-0000-0000A0000000}"/>
    <cellStyle name="Normal 13" xfId="164" xr:uid="{00000000-0005-0000-0000-0000A1000000}"/>
    <cellStyle name="Normal 14" xfId="165" xr:uid="{00000000-0005-0000-0000-0000A2000000}"/>
    <cellStyle name="Normal 15" xfId="166" xr:uid="{00000000-0005-0000-0000-0000A3000000}"/>
    <cellStyle name="Normal 16" xfId="167" xr:uid="{00000000-0005-0000-0000-0000A4000000}"/>
    <cellStyle name="Normal 16 2" xfId="168" xr:uid="{00000000-0005-0000-0000-0000A5000000}"/>
    <cellStyle name="Normal 17" xfId="169" xr:uid="{00000000-0005-0000-0000-0000A6000000}"/>
    <cellStyle name="Normal 18" xfId="170" xr:uid="{00000000-0005-0000-0000-0000A7000000}"/>
    <cellStyle name="Normal 19" xfId="171" xr:uid="{00000000-0005-0000-0000-0000A8000000}"/>
    <cellStyle name="Normal 2" xfId="172" xr:uid="{00000000-0005-0000-0000-0000A9000000}"/>
    <cellStyle name="Normal 2 2" xfId="173" xr:uid="{00000000-0005-0000-0000-0000AA000000}"/>
    <cellStyle name="Normal 2 2 2" xfId="174" xr:uid="{00000000-0005-0000-0000-0000AB000000}"/>
    <cellStyle name="Normal 2 2 2 2" xfId="2" xr:uid="{00000000-0005-0000-0000-0000AC000000}"/>
    <cellStyle name="Normal 2 2 2 2 2" xfId="175" xr:uid="{00000000-0005-0000-0000-0000AD000000}"/>
    <cellStyle name="Normal 2 2 2 2 2 2" xfId="176" xr:uid="{00000000-0005-0000-0000-0000AE000000}"/>
    <cellStyle name="Normal 2 2 2 2 3" xfId="177" xr:uid="{00000000-0005-0000-0000-0000AF000000}"/>
    <cellStyle name="Normal 2 2 2 2 3 2" xfId="178" xr:uid="{00000000-0005-0000-0000-0000B0000000}"/>
    <cellStyle name="Normal 2 2 2 2 4" xfId="179" xr:uid="{00000000-0005-0000-0000-0000B1000000}"/>
    <cellStyle name="Normal 2 2 2 3" xfId="180" xr:uid="{00000000-0005-0000-0000-0000B2000000}"/>
    <cellStyle name="Normal 2 2 2 3 2" xfId="181" xr:uid="{00000000-0005-0000-0000-0000B3000000}"/>
    <cellStyle name="Normal 2 2 2 4" xfId="182" xr:uid="{00000000-0005-0000-0000-0000B4000000}"/>
    <cellStyle name="Normal 2 2 3" xfId="183" xr:uid="{00000000-0005-0000-0000-0000B5000000}"/>
    <cellStyle name="Normal 2 2 4" xfId="184" xr:uid="{00000000-0005-0000-0000-0000B6000000}"/>
    <cellStyle name="Normal 2 2 4 2" xfId="185" xr:uid="{00000000-0005-0000-0000-0000B7000000}"/>
    <cellStyle name="Normal 2 2 5" xfId="186" xr:uid="{00000000-0005-0000-0000-0000B8000000}"/>
    <cellStyle name="Normal 2 2 6" xfId="187" xr:uid="{00000000-0005-0000-0000-0000B9000000}"/>
    <cellStyle name="Normal 2 2 7" xfId="188" xr:uid="{00000000-0005-0000-0000-0000BA000000}"/>
    <cellStyle name="Normal 2 3" xfId="189" xr:uid="{00000000-0005-0000-0000-0000BB000000}"/>
    <cellStyle name="Normal 2 3 2" xfId="190" xr:uid="{00000000-0005-0000-0000-0000BC000000}"/>
    <cellStyle name="Normal 2 3 3" xfId="191" xr:uid="{00000000-0005-0000-0000-0000BD000000}"/>
    <cellStyle name="Normal 2 4" xfId="192" xr:uid="{00000000-0005-0000-0000-0000BE000000}"/>
    <cellStyle name="Normal 2 5" xfId="193" xr:uid="{00000000-0005-0000-0000-0000BF000000}"/>
    <cellStyle name="Normal 2 6" xfId="194" xr:uid="{00000000-0005-0000-0000-0000C0000000}"/>
    <cellStyle name="Normal 2 7" xfId="195" xr:uid="{00000000-0005-0000-0000-0000C1000000}"/>
    <cellStyle name="Normal 20" xfId="196" xr:uid="{00000000-0005-0000-0000-0000C2000000}"/>
    <cellStyle name="Normal 21" xfId="5" xr:uid="{00000000-0005-0000-0000-0000C3000000}"/>
    <cellStyle name="Normal 3" xfId="197" xr:uid="{00000000-0005-0000-0000-0000C4000000}"/>
    <cellStyle name="Normal 3 2" xfId="198" xr:uid="{00000000-0005-0000-0000-0000C5000000}"/>
    <cellStyle name="Normal 3 3" xfId="199" xr:uid="{00000000-0005-0000-0000-0000C6000000}"/>
    <cellStyle name="Normal 3 3 2" xfId="200" xr:uid="{00000000-0005-0000-0000-0000C7000000}"/>
    <cellStyle name="Normal 3 3 2 2" xfId="201" xr:uid="{00000000-0005-0000-0000-0000C8000000}"/>
    <cellStyle name="Normal 3 3 3" xfId="202" xr:uid="{00000000-0005-0000-0000-0000C9000000}"/>
    <cellStyle name="Normal 3 4" xfId="203" xr:uid="{00000000-0005-0000-0000-0000CA000000}"/>
    <cellStyle name="Normal 3 4 2" xfId="204" xr:uid="{00000000-0005-0000-0000-0000CB000000}"/>
    <cellStyle name="Normal 3 4 2 2" xfId="205" xr:uid="{00000000-0005-0000-0000-0000CC000000}"/>
    <cellStyle name="Normal 3 4 3" xfId="206" xr:uid="{00000000-0005-0000-0000-0000CD000000}"/>
    <cellStyle name="Normal 3 5" xfId="207" xr:uid="{00000000-0005-0000-0000-0000CE000000}"/>
    <cellStyle name="Normal 3 5 2" xfId="208" xr:uid="{00000000-0005-0000-0000-0000CF000000}"/>
    <cellStyle name="Normal 3 6" xfId="209" xr:uid="{00000000-0005-0000-0000-0000D0000000}"/>
    <cellStyle name="Normal 3 7" xfId="210" xr:uid="{00000000-0005-0000-0000-0000D1000000}"/>
    <cellStyle name="Normal 3 8" xfId="211" xr:uid="{00000000-0005-0000-0000-0000D2000000}"/>
    <cellStyle name="Normal 3 9" xfId="212" xr:uid="{00000000-0005-0000-0000-0000D3000000}"/>
    <cellStyle name="Normal 4" xfId="213" xr:uid="{00000000-0005-0000-0000-0000D4000000}"/>
    <cellStyle name="Normal 4 2" xfId="214" xr:uid="{00000000-0005-0000-0000-0000D5000000}"/>
    <cellStyle name="Normal 4 2 2" xfId="215" xr:uid="{00000000-0005-0000-0000-0000D6000000}"/>
    <cellStyle name="Normal 4 2 2 2" xfId="216" xr:uid="{00000000-0005-0000-0000-0000D7000000}"/>
    <cellStyle name="Normal 4 2 3" xfId="217" xr:uid="{00000000-0005-0000-0000-0000D8000000}"/>
    <cellStyle name="Normal 4 3" xfId="218" xr:uid="{00000000-0005-0000-0000-0000D9000000}"/>
    <cellStyle name="Normal 4 3 2" xfId="219" xr:uid="{00000000-0005-0000-0000-0000DA000000}"/>
    <cellStyle name="Normal 4 3 2 2" xfId="220" xr:uid="{00000000-0005-0000-0000-0000DB000000}"/>
    <cellStyle name="Normal 4 4" xfId="221" xr:uid="{00000000-0005-0000-0000-0000DC000000}"/>
    <cellStyle name="Normal 4 5" xfId="222" xr:uid="{00000000-0005-0000-0000-0000DD000000}"/>
    <cellStyle name="Normal 5" xfId="223" xr:uid="{00000000-0005-0000-0000-0000DE000000}"/>
    <cellStyle name="Normal 5 2" xfId="224" xr:uid="{00000000-0005-0000-0000-0000DF000000}"/>
    <cellStyle name="Normal 5 2 2" xfId="225" xr:uid="{00000000-0005-0000-0000-0000E0000000}"/>
    <cellStyle name="Normal 5 3" xfId="226" xr:uid="{00000000-0005-0000-0000-0000E1000000}"/>
    <cellStyle name="Normal 6" xfId="227" xr:uid="{00000000-0005-0000-0000-0000E2000000}"/>
    <cellStyle name="Normal 6 2" xfId="228" xr:uid="{00000000-0005-0000-0000-0000E3000000}"/>
    <cellStyle name="Normal 6 2 2" xfId="229" xr:uid="{00000000-0005-0000-0000-0000E4000000}"/>
    <cellStyle name="Normal 6 3" xfId="230" xr:uid="{00000000-0005-0000-0000-0000E5000000}"/>
    <cellStyle name="Normal 7" xfId="231" xr:uid="{00000000-0005-0000-0000-0000E6000000}"/>
    <cellStyle name="Normal 7 2" xfId="232" xr:uid="{00000000-0005-0000-0000-0000E7000000}"/>
    <cellStyle name="Normal 8" xfId="233" xr:uid="{00000000-0005-0000-0000-0000E8000000}"/>
    <cellStyle name="Normal 8 2" xfId="234" xr:uid="{00000000-0005-0000-0000-0000E9000000}"/>
    <cellStyle name="Normal 9" xfId="235" xr:uid="{00000000-0005-0000-0000-0000EA000000}"/>
    <cellStyle name="Normal 9 2" xfId="236" xr:uid="{00000000-0005-0000-0000-0000EB000000}"/>
    <cellStyle name="Normal_WebframesSingYear" xfId="4" xr:uid="{00000000-0005-0000-0000-0000EC000000}"/>
    <cellStyle name="Normal10" xfId="237" xr:uid="{00000000-0005-0000-0000-0000ED000000}"/>
    <cellStyle name="Normal10 2" xfId="238" xr:uid="{00000000-0005-0000-0000-0000EE000000}"/>
    <cellStyle name="Normal10 2 2" xfId="239" xr:uid="{00000000-0005-0000-0000-0000EF000000}"/>
    <cellStyle name="Normal10 3" xfId="240" xr:uid="{00000000-0005-0000-0000-0000F0000000}"/>
    <cellStyle name="Normal10 3 2" xfId="241" xr:uid="{00000000-0005-0000-0000-0000F1000000}"/>
    <cellStyle name="Normal10 4" xfId="242" xr:uid="{00000000-0005-0000-0000-0000F2000000}"/>
    <cellStyle name="Note 2" xfId="243" xr:uid="{00000000-0005-0000-0000-0000F3000000}"/>
    <cellStyle name="Note 2 2" xfId="244" xr:uid="{00000000-0005-0000-0000-0000F4000000}"/>
    <cellStyle name="Note 2 2 2" xfId="245" xr:uid="{00000000-0005-0000-0000-0000F5000000}"/>
    <cellStyle name="Note 2 3" xfId="246" xr:uid="{00000000-0005-0000-0000-0000F6000000}"/>
    <cellStyle name="Note 2 4" xfId="247" xr:uid="{00000000-0005-0000-0000-0000F7000000}"/>
    <cellStyle name="Note 3" xfId="248" xr:uid="{00000000-0005-0000-0000-0000F8000000}"/>
    <cellStyle name="Note 4" xfId="249" xr:uid="{00000000-0005-0000-0000-0000F9000000}"/>
    <cellStyle name="Output 2" xfId="250" xr:uid="{00000000-0005-0000-0000-0000FA000000}"/>
    <cellStyle name="Output 3" xfId="251" xr:uid="{00000000-0005-0000-0000-0000FB000000}"/>
    <cellStyle name="Per cent" xfId="1" builtinId="5"/>
    <cellStyle name="Percent 2" xfId="252" xr:uid="{00000000-0005-0000-0000-0000FD000000}"/>
    <cellStyle name="Percent 2 2" xfId="253" xr:uid="{00000000-0005-0000-0000-0000FE000000}"/>
    <cellStyle name="Percent 2 2 2" xfId="254" xr:uid="{00000000-0005-0000-0000-0000FF000000}"/>
    <cellStyle name="Percent 2 3" xfId="255" xr:uid="{00000000-0005-0000-0000-000000010000}"/>
    <cellStyle name="Percent 2 3 2" xfId="256" xr:uid="{00000000-0005-0000-0000-000001010000}"/>
    <cellStyle name="Percent 2 4" xfId="257" xr:uid="{00000000-0005-0000-0000-000002010000}"/>
    <cellStyle name="Percent 3" xfId="258" xr:uid="{00000000-0005-0000-0000-000003010000}"/>
    <cellStyle name="Percent 3 2" xfId="259" xr:uid="{00000000-0005-0000-0000-000004010000}"/>
    <cellStyle name="Percent 3 2 2" xfId="260" xr:uid="{00000000-0005-0000-0000-000005010000}"/>
    <cellStyle name="Percent 3 2 2 2" xfId="261" xr:uid="{00000000-0005-0000-0000-000006010000}"/>
    <cellStyle name="Percent 3 2 3" xfId="262" xr:uid="{00000000-0005-0000-0000-000007010000}"/>
    <cellStyle name="Percent 3 3" xfId="263" xr:uid="{00000000-0005-0000-0000-000008010000}"/>
    <cellStyle name="Percent 3 3 2" xfId="264" xr:uid="{00000000-0005-0000-0000-000009010000}"/>
    <cellStyle name="Percent 3 4" xfId="265" xr:uid="{00000000-0005-0000-0000-00000A010000}"/>
    <cellStyle name="Percent 4" xfId="266" xr:uid="{00000000-0005-0000-0000-00000B010000}"/>
    <cellStyle name="Percent 4 2" xfId="267" xr:uid="{00000000-0005-0000-0000-00000C010000}"/>
    <cellStyle name="Percent 5" xfId="268" xr:uid="{00000000-0005-0000-0000-00000D010000}"/>
    <cellStyle name="Percent 5 2" xfId="269" xr:uid="{00000000-0005-0000-0000-00000E010000}"/>
    <cellStyle name="Percent 5 2 2" xfId="270" xr:uid="{00000000-0005-0000-0000-00000F010000}"/>
    <cellStyle name="Percent 5 3" xfId="271" xr:uid="{00000000-0005-0000-0000-000010010000}"/>
    <cellStyle name="Percent 6" xfId="272" xr:uid="{00000000-0005-0000-0000-000011010000}"/>
    <cellStyle name="Percent 6 2" xfId="273" xr:uid="{00000000-0005-0000-0000-000012010000}"/>
    <cellStyle name="Percent 7" xfId="274" xr:uid="{00000000-0005-0000-0000-000013010000}"/>
    <cellStyle name="Percent 7 2" xfId="275" xr:uid="{00000000-0005-0000-0000-000014010000}"/>
    <cellStyle name="Percent 8" xfId="276" xr:uid="{00000000-0005-0000-0000-000015010000}"/>
    <cellStyle name="Percent 8 2" xfId="277" xr:uid="{00000000-0005-0000-0000-000016010000}"/>
    <cellStyle name="Percent 9" xfId="278" xr:uid="{00000000-0005-0000-0000-000017010000}"/>
    <cellStyle name="rowfield" xfId="279" xr:uid="{00000000-0005-0000-0000-000018010000}"/>
    <cellStyle name="Style1" xfId="280" xr:uid="{00000000-0005-0000-0000-000019010000}"/>
    <cellStyle name="Style2" xfId="281" xr:uid="{00000000-0005-0000-0000-00001A010000}"/>
    <cellStyle name="Style3" xfId="282" xr:uid="{00000000-0005-0000-0000-00001B010000}"/>
    <cellStyle name="Style4" xfId="283" xr:uid="{00000000-0005-0000-0000-00001C010000}"/>
    <cellStyle name="Style5" xfId="284" xr:uid="{00000000-0005-0000-0000-00001D010000}"/>
    <cellStyle name="Style6" xfId="285" xr:uid="{00000000-0005-0000-0000-00001E010000}"/>
    <cellStyle name="Style6 2" xfId="286" xr:uid="{00000000-0005-0000-0000-00001F010000}"/>
    <cellStyle name="Style7" xfId="287" xr:uid="{00000000-0005-0000-0000-000020010000}"/>
    <cellStyle name="Style7 2" xfId="288" xr:uid="{00000000-0005-0000-0000-000021010000}"/>
    <cellStyle name="Table Cells" xfId="289" xr:uid="{00000000-0005-0000-0000-000022010000}"/>
    <cellStyle name="Table Cells 2" xfId="290" xr:uid="{00000000-0005-0000-0000-000023010000}"/>
    <cellStyle name="Table Column Headings" xfId="291" xr:uid="{00000000-0005-0000-0000-000024010000}"/>
    <cellStyle name="Table Number" xfId="292" xr:uid="{00000000-0005-0000-0000-000025010000}"/>
    <cellStyle name="Table Number 2" xfId="293" xr:uid="{00000000-0005-0000-0000-000026010000}"/>
    <cellStyle name="Table Row Headings" xfId="294" xr:uid="{00000000-0005-0000-0000-000027010000}"/>
    <cellStyle name="Table Row Headings 2" xfId="295" xr:uid="{00000000-0005-0000-0000-000028010000}"/>
    <cellStyle name="Table Title" xfId="296" xr:uid="{00000000-0005-0000-0000-000029010000}"/>
    <cellStyle name="Title 2" xfId="297" xr:uid="{00000000-0005-0000-0000-00002A010000}"/>
    <cellStyle name="Title 3" xfId="298" xr:uid="{00000000-0005-0000-0000-00002B010000}"/>
    <cellStyle name="Total 2" xfId="299" xr:uid="{00000000-0005-0000-0000-00002C010000}"/>
    <cellStyle name="Total 3" xfId="300" xr:uid="{00000000-0005-0000-0000-00002D010000}"/>
    <cellStyle name="Warning Text 2" xfId="301" xr:uid="{00000000-0005-0000-0000-00002E010000}"/>
    <cellStyle name="Warning Text 3" xfId="302" xr:uid="{00000000-0005-0000-0000-00002F010000}"/>
    <cellStyle name="whole number" xfId="303" xr:uid="{00000000-0005-0000-0000-000030010000}"/>
    <cellStyle name="whole number 2" xfId="304" xr:uid="{00000000-0005-0000-0000-000031010000}"/>
    <cellStyle name="whole number 2 2" xfId="305" xr:uid="{00000000-0005-0000-0000-000032010000}"/>
    <cellStyle name="whole number 3" xfId="306" xr:uid="{00000000-0005-0000-0000-000033010000}"/>
  </cellStyles>
  <dxfs count="0"/>
  <tableStyles count="0" defaultTableStyle="TableStyleMedium2" defaultPivotStyle="PivotStyleLight16"/>
  <colors>
    <mruColors>
      <color rgb="FF333333"/>
      <color rgb="FF6C297F"/>
      <color rgb="FF949494"/>
      <color rgb="FFBF78D3"/>
      <color rgb="FF0000FF"/>
      <color rgb="FF6466AE"/>
      <color rgb="FFB2B2D6"/>
      <color rgb="FF50518B"/>
      <color rgb="FF3F3FFF"/>
      <color rgb="FFA34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7.xml"/><Relationship Id="rId18" Type="http://schemas.openxmlformats.org/officeDocument/2006/relationships/chartsheet" Target="chartsheets/sheet10.xml"/><Relationship Id="rId26" Type="http://schemas.openxmlformats.org/officeDocument/2006/relationships/worksheet" Target="worksheets/sheet12.xml"/><Relationship Id="rId21" Type="http://schemas.openxmlformats.org/officeDocument/2006/relationships/chartsheet" Target="chartsheets/sheet12.xml"/><Relationship Id="rId34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chartsheet" Target="chartsheets/sheet14.xml"/><Relationship Id="rId33" Type="http://schemas.openxmlformats.org/officeDocument/2006/relationships/worksheet" Target="worksheets/sheet15.xml"/><Relationship Id="rId38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1.xml"/><Relationship Id="rId29" Type="http://schemas.openxmlformats.org/officeDocument/2006/relationships/worksheet" Target="worksheets/sheet1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1.xml"/><Relationship Id="rId32" Type="http://schemas.openxmlformats.org/officeDocument/2006/relationships/chartsheet" Target="chartsheets/sheet18.xml"/><Relationship Id="rId37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3.xml"/><Relationship Id="rId28" Type="http://schemas.openxmlformats.org/officeDocument/2006/relationships/chartsheet" Target="chartsheets/sheet1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9.xml"/><Relationship Id="rId31" Type="http://schemas.openxmlformats.org/officeDocument/2006/relationships/worksheet" Target="worksheets/sheet14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0.xml"/><Relationship Id="rId27" Type="http://schemas.openxmlformats.org/officeDocument/2006/relationships/chartsheet" Target="chartsheets/sheet15.xml"/><Relationship Id="rId30" Type="http://schemas.openxmlformats.org/officeDocument/2006/relationships/chartsheet" Target="chartsheets/sheet17.xml"/><Relationship Id="rId35" Type="http://schemas.openxmlformats.org/officeDocument/2006/relationships/styles" Target="styles.xml"/><Relationship Id="rId8" Type="http://schemas.openxmlformats.org/officeDocument/2006/relationships/chartsheet" Target="chartsheets/sheet4.xml"/><Relationship Id="rId3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0"/>
              <a:t>Figure 1: </a:t>
            </a:r>
            <a:r>
              <a:rPr lang="en-GB" sz="1200">
                <a:effectLst/>
              </a:rPr>
              <a:t>Life expectancy at birth, estimates and projections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549738473069561E-2"/>
          <c:y val="0.11480769628205925"/>
          <c:w val="0.88862923352595269"/>
          <c:h val="0.59907661148655633"/>
        </c:manualLayout>
      </c:layout>
      <c:lineChart>
        <c:grouping val="standard"/>
        <c:varyColors val="0"/>
        <c:ser>
          <c:idx val="0"/>
          <c:order val="0"/>
          <c:tx>
            <c:strRef>
              <c:f>'Data Fig 1'!$B$3</c:f>
              <c:strCache>
                <c:ptCount val="1"/>
                <c:pt idx="0">
                  <c:v> Males</c:v>
                </c:pt>
              </c:strCache>
            </c:strRef>
          </c:tx>
          <c:spPr>
            <a:ln w="3810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60B-4E5F-A0DF-DDEA9D968593}"/>
              </c:ext>
            </c:extLst>
          </c:dPt>
          <c:dPt>
            <c:idx val="39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065-4322-8EA4-F365FB5EECDC}"/>
              </c:ext>
            </c:extLst>
          </c:dPt>
          <c:dLbls>
            <c:dLbl>
              <c:idx val="0"/>
              <c:layout>
                <c:manualLayout>
                  <c:x val="-1.2282497441146366E-2"/>
                  <c:y val="4.1797283176593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0B-4E5F-A0DF-DDEA9D968593}"/>
                </c:ext>
              </c:extLst>
            </c:dLbl>
            <c:dLbl>
              <c:idx val="19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EA-48F7-A93A-46F8224BDC20}"/>
                </c:ext>
              </c:extLst>
            </c:dLbl>
            <c:dLbl>
              <c:idx val="3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65-4322-8EA4-F365FB5EEC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1'!$A$4:$A$68</c:f>
              <c:strCache>
                <c:ptCount val="65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  <c:pt idx="39">
                  <c:v>2019-2021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</c:strCache>
            </c:strRef>
          </c:cat>
          <c:val>
            <c:numRef>
              <c:f>'Data Fig 1'!$D$4:$D$68</c:f>
              <c:numCache>
                <c:formatCode>0.0</c:formatCode>
                <c:ptCount val="65"/>
                <c:pt idx="0">
                  <c:v>69.11</c:v>
                </c:pt>
                <c:pt idx="1">
                  <c:v>69.33650747571788</c:v>
                </c:pt>
                <c:pt idx="2">
                  <c:v>69.596227703522047</c:v>
                </c:pt>
                <c:pt idx="3">
                  <c:v>69.873867235565655</c:v>
                </c:pt>
                <c:pt idx="4">
                  <c:v>70.014503338845486</c:v>
                </c:pt>
                <c:pt idx="5">
                  <c:v>70.210050396449176</c:v>
                </c:pt>
                <c:pt idx="6">
                  <c:v>70.348907548584961</c:v>
                </c:pt>
                <c:pt idx="7">
                  <c:v>70.546121794844993</c:v>
                </c:pt>
                <c:pt idx="8">
                  <c:v>70.760335632470088</c:v>
                </c:pt>
                <c:pt idx="9">
                  <c:v>71.062759107227791</c:v>
                </c:pt>
                <c:pt idx="10">
                  <c:v>71.378149349840001</c:v>
                </c:pt>
                <c:pt idx="11">
                  <c:v>71.46613825157128</c:v>
                </c:pt>
                <c:pt idx="12">
                  <c:v>71.70206693484846</c:v>
                </c:pt>
                <c:pt idx="13">
                  <c:v>71.879347459891349</c:v>
                </c:pt>
                <c:pt idx="14">
                  <c:v>72.084359353540535</c:v>
                </c:pt>
                <c:pt idx="15">
                  <c:v>72.234268850288601</c:v>
                </c:pt>
                <c:pt idx="16">
                  <c:v>72.404306781468861</c:v>
                </c:pt>
                <c:pt idx="17">
                  <c:v>72.64006064757335</c:v>
                </c:pt>
                <c:pt idx="18">
                  <c:v>72.846568983642427</c:v>
                </c:pt>
                <c:pt idx="19">
                  <c:v>73.099820591626752</c:v>
                </c:pt>
                <c:pt idx="20">
                  <c:v>73.319483669435556</c:v>
                </c:pt>
                <c:pt idx="21">
                  <c:v>73.50650672048738</c:v>
                </c:pt>
                <c:pt idx="22">
                  <c:v>73.789675385177702</c:v>
                </c:pt>
                <c:pt idx="23">
                  <c:v>74.232536933857318</c:v>
                </c:pt>
                <c:pt idx="24">
                  <c:v>74.5989660030192</c:v>
                </c:pt>
                <c:pt idx="25">
                  <c:v>74.798845191833919</c:v>
                </c:pt>
                <c:pt idx="26">
                  <c:v>74.996418684512562</c:v>
                </c:pt>
                <c:pt idx="27">
                  <c:v>75.34791338519598</c:v>
                </c:pt>
                <c:pt idx="28">
                  <c:v>75.799710831249953</c:v>
                </c:pt>
                <c:pt idx="29">
                  <c:v>76.210500391586407</c:v>
                </c:pt>
                <c:pt idx="30">
                  <c:v>76.506366023825606</c:v>
                </c:pt>
                <c:pt idx="31">
                  <c:v>76.77089525325502</c:v>
                </c:pt>
                <c:pt idx="32">
                  <c:v>77.050126269592553</c:v>
                </c:pt>
                <c:pt idx="33">
                  <c:v>77.098100861793881</c:v>
                </c:pt>
                <c:pt idx="34">
                  <c:v>77.07788645306789</c:v>
                </c:pt>
                <c:pt idx="35">
                  <c:v>77.016991593321308</c:v>
                </c:pt>
                <c:pt idx="36">
                  <c:v>77.046569140827913</c:v>
                </c:pt>
                <c:pt idx="37">
                  <c:v>77.134226865382772</c:v>
                </c:pt>
                <c:pt idx="38">
                  <c:v>76.790876654430193</c:v>
                </c:pt>
                <c:pt idx="39">
                  <c:v>76.573294358403984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B-4E5F-A0DF-DDEA9D968593}"/>
            </c:ext>
          </c:extLst>
        </c:ser>
        <c:ser>
          <c:idx val="1"/>
          <c:order val="1"/>
          <c:tx>
            <c:strRef>
              <c:f>'Data Fig 1'!$C$3</c:f>
              <c:strCache>
                <c:ptCount val="1"/>
                <c:pt idx="0">
                  <c:v> Females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60B-4E5F-A0DF-DDEA9D968593}"/>
              </c:ext>
            </c:extLst>
          </c:dPt>
          <c:dPt>
            <c:idx val="3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7373-4F9C-9333-B091DC24B8D4}"/>
              </c:ext>
            </c:extLst>
          </c:dPt>
          <c:dPt>
            <c:idx val="39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065-4322-8EA4-F365FB5EECDC}"/>
              </c:ext>
            </c:extLst>
          </c:dPt>
          <c:dLbls>
            <c:dLbl>
              <c:idx val="0"/>
              <c:layout>
                <c:manualLayout>
                  <c:x val="-1.31320637120974E-2"/>
                  <c:y val="-3.8766980146290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0B-4E5F-A0DF-DDEA9D968593}"/>
                </c:ext>
              </c:extLst>
            </c:dLbl>
            <c:dLbl>
              <c:idx val="19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EA-48F7-A93A-46F8224BDC20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A94FC08A-A0AF-406E-8587-AC477BA1A0D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D0556249-AA66-4C40-99FD-1BA385C3DF58}" type="VALUE">
                      <a:rPr lang="en-US" b="0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065-4322-8EA4-F365FB5EEC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1'!$A$4:$A$68</c:f>
              <c:strCache>
                <c:ptCount val="65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  <c:pt idx="39">
                  <c:v>2019-2021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</c:strCache>
            </c:strRef>
          </c:cat>
          <c:val>
            <c:numRef>
              <c:f>'Data Fig 1'!$E$4:$E$68</c:f>
              <c:numCache>
                <c:formatCode>0.0</c:formatCode>
                <c:ptCount val="65"/>
                <c:pt idx="0">
                  <c:v>75.31</c:v>
                </c:pt>
                <c:pt idx="1">
                  <c:v>75.468581526336195</c:v>
                </c:pt>
                <c:pt idx="2">
                  <c:v>75.622649686496956</c:v>
                </c:pt>
                <c:pt idx="3">
                  <c:v>75.819375395020558</c:v>
                </c:pt>
                <c:pt idx="4">
                  <c:v>76.001748975619464</c:v>
                </c:pt>
                <c:pt idx="5">
                  <c:v>76.209667725931467</c:v>
                </c:pt>
                <c:pt idx="6">
                  <c:v>76.500336331999762</c:v>
                </c:pt>
                <c:pt idx="7">
                  <c:v>76.466166788036318</c:v>
                </c:pt>
                <c:pt idx="8">
                  <c:v>76.597883249108833</c:v>
                </c:pt>
                <c:pt idx="9">
                  <c:v>76.737875385690941</c:v>
                </c:pt>
                <c:pt idx="10">
                  <c:v>77.112352058091915</c:v>
                </c:pt>
                <c:pt idx="11">
                  <c:v>77.123245269441043</c:v>
                </c:pt>
                <c:pt idx="12">
                  <c:v>77.310290356993718</c:v>
                </c:pt>
                <c:pt idx="13">
                  <c:v>77.438629665572833</c:v>
                </c:pt>
                <c:pt idx="14">
                  <c:v>77.725657530338381</c:v>
                </c:pt>
                <c:pt idx="15">
                  <c:v>77.854517419026479</c:v>
                </c:pt>
                <c:pt idx="16">
                  <c:v>78.035720771391738</c:v>
                </c:pt>
                <c:pt idx="17">
                  <c:v>78.178735230742618</c:v>
                </c:pt>
                <c:pt idx="18">
                  <c:v>78.358139120194664</c:v>
                </c:pt>
                <c:pt idx="19">
                  <c:v>78.563082531201218</c:v>
                </c:pt>
                <c:pt idx="20">
                  <c:v>78.784263342872677</c:v>
                </c:pt>
                <c:pt idx="21">
                  <c:v>78.870733308363356</c:v>
                </c:pt>
                <c:pt idx="22">
                  <c:v>79.06342797292443</c:v>
                </c:pt>
                <c:pt idx="23">
                  <c:v>79.259545701141363</c:v>
                </c:pt>
                <c:pt idx="24">
                  <c:v>79.552515975394755</c:v>
                </c:pt>
                <c:pt idx="25">
                  <c:v>79.686955427106184</c:v>
                </c:pt>
                <c:pt idx="26">
                  <c:v>79.842851912538919</c:v>
                </c:pt>
                <c:pt idx="27">
                  <c:v>80.055613916948872</c:v>
                </c:pt>
                <c:pt idx="28">
                  <c:v>80.31865239809791</c:v>
                </c:pt>
                <c:pt idx="29">
                  <c:v>80.618831486747411</c:v>
                </c:pt>
                <c:pt idx="30">
                  <c:v>80.746273437911455</c:v>
                </c:pt>
                <c:pt idx="31">
                  <c:v>80.88849716026219</c:v>
                </c:pt>
                <c:pt idx="32">
                  <c:v>81.063303713261575</c:v>
                </c:pt>
                <c:pt idx="33">
                  <c:v>81.133788990726373</c:v>
                </c:pt>
                <c:pt idx="34">
                  <c:v>81.148303307331602</c:v>
                </c:pt>
                <c:pt idx="35">
                  <c:v>81.090772915011485</c:v>
                </c:pt>
                <c:pt idx="36">
                  <c:v>81.085222096798105</c:v>
                </c:pt>
                <c:pt idx="37">
                  <c:v>81.138329562920575</c:v>
                </c:pt>
                <c:pt idx="38">
                  <c:v>80.986780929543485</c:v>
                </c:pt>
                <c:pt idx="39">
                  <c:v>80.835523702075562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B-4E5F-A0DF-DDEA9D968593}"/>
            </c:ext>
          </c:extLst>
        </c:ser>
        <c:ser>
          <c:idx val="2"/>
          <c:order val="2"/>
          <c:tx>
            <c:v>males (proj)</c:v>
          </c:tx>
          <c:spPr>
            <a:ln w="38100" cap="rnd">
              <a:solidFill>
                <a:srgbClr val="949494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4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065-4322-8EA4-F365FB5EECDC}"/>
              </c:ext>
            </c:extLst>
          </c:dPt>
          <c:dLbls>
            <c:dLbl>
              <c:idx val="64"/>
              <c:layout>
                <c:manualLayout>
                  <c:x val="-8.1883316274311106E-3"/>
                  <c:y val="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65-4322-8EA4-F365FB5EEC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1'!$A$4:$A$68</c:f>
              <c:strCache>
                <c:ptCount val="65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  <c:pt idx="39">
                  <c:v>2019-2021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</c:strCache>
            </c:strRef>
          </c:cat>
          <c:val>
            <c:numRef>
              <c:f>'Data Fig 1'!$F$4:$F$68</c:f>
              <c:numCache>
                <c:formatCode>0.00</c:formatCode>
                <c:ptCount val="65"/>
                <c:pt idx="41" formatCode="0.0">
                  <c:v>77.172034348277705</c:v>
                </c:pt>
                <c:pt idx="42" formatCode="0.0">
                  <c:v>77.592429300033402</c:v>
                </c:pt>
                <c:pt idx="43" formatCode="0.0">
                  <c:v>77.689702109635903</c:v>
                </c:pt>
                <c:pt idx="44" formatCode="0.0">
                  <c:v>77.787721195211702</c:v>
                </c:pt>
                <c:pt idx="45" formatCode="0.0">
                  <c:v>77.886677514675895</c:v>
                </c:pt>
                <c:pt idx="46" formatCode="0.0">
                  <c:v>77.986752737505199</c:v>
                </c:pt>
                <c:pt idx="47" formatCode="0.0">
                  <c:v>78.088113096704902</c:v>
                </c:pt>
                <c:pt idx="48" formatCode="0.0">
                  <c:v>78.190902688662604</c:v>
                </c:pt>
                <c:pt idx="49" formatCode="0.0">
                  <c:v>78.295240300277996</c:v>
                </c:pt>
                <c:pt idx="50" formatCode="0.0">
                  <c:v>78.401218427742904</c:v>
                </c:pt>
                <c:pt idx="51" formatCode="0.0">
                  <c:v>78.508903569463996</c:v>
                </c:pt>
                <c:pt idx="52" formatCode="0.0">
                  <c:v>78.618340197246297</c:v>
                </c:pt>
                <c:pt idx="53" formatCode="0.0">
                  <c:v>78.729555818506498</c:v>
                </c:pt>
                <c:pt idx="54" formatCode="0.0">
                  <c:v>78.8425628622403</c:v>
                </c:pt>
                <c:pt idx="55" formatCode="0.0">
                  <c:v>78.957359417812896</c:v>
                </c:pt>
                <c:pt idx="56" formatCode="0.0">
                  <c:v>79.073929869417199</c:v>
                </c:pt>
                <c:pt idx="57" formatCode="0.0">
                  <c:v>79.192244011822098</c:v>
                </c:pt>
                <c:pt idx="58" formatCode="0.0">
                  <c:v>79.312256248977704</c:v>
                </c:pt>
                <c:pt idx="59" formatCode="0.0">
                  <c:v>79.433906285986495</c:v>
                </c:pt>
                <c:pt idx="60" formatCode="0.0">
                  <c:v>79.557119431682807</c:v>
                </c:pt>
                <c:pt idx="61" formatCode="0.0">
                  <c:v>79.681804888601306</c:v>
                </c:pt>
                <c:pt idx="62" formatCode="0.0">
                  <c:v>79.807852351430796</c:v>
                </c:pt>
                <c:pt idx="63" formatCode="0.0">
                  <c:v>79.935124050433302</c:v>
                </c:pt>
                <c:pt idx="64" formatCode="0.0">
                  <c:v>80.063412685433903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996-4246-8400-CDC9B49E559B}"/>
            </c:ext>
          </c:extLst>
        </c:ser>
        <c:ser>
          <c:idx val="3"/>
          <c:order val="3"/>
          <c:tx>
            <c:v>females proj</c:v>
          </c:tx>
          <c:spPr>
            <a:ln w="38100" cap="rnd">
              <a:solidFill>
                <a:srgbClr val="6C297F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64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0BC-4BF7-85E4-03A19A42EF6D}"/>
              </c:ext>
            </c:extLst>
          </c:dPt>
          <c:dLbls>
            <c:dLbl>
              <c:idx val="64"/>
              <c:layout>
                <c:manualLayout>
                  <c:x val="-8.1883316274311106E-3"/>
                  <c:y val="-3.343782654127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BC-4BF7-85E4-03A19A42EF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1'!$A$4:$A$68</c:f>
              <c:strCache>
                <c:ptCount val="65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  <c:pt idx="39">
                  <c:v>2019-2021</c:v>
                </c:pt>
                <c:pt idx="41">
                  <c:v>2022</c:v>
                </c:pt>
                <c:pt idx="42">
                  <c:v>2023</c:v>
                </c:pt>
                <c:pt idx="43">
                  <c:v>2024</c:v>
                </c:pt>
                <c:pt idx="44">
                  <c:v>2025</c:v>
                </c:pt>
                <c:pt idx="45">
                  <c:v>2026</c:v>
                </c:pt>
                <c:pt idx="46">
                  <c:v>2027</c:v>
                </c:pt>
                <c:pt idx="47">
                  <c:v>2028</c:v>
                </c:pt>
                <c:pt idx="48">
                  <c:v>2029</c:v>
                </c:pt>
                <c:pt idx="49">
                  <c:v>2030</c:v>
                </c:pt>
                <c:pt idx="50">
                  <c:v>2031</c:v>
                </c:pt>
                <c:pt idx="51">
                  <c:v>2032</c:v>
                </c:pt>
                <c:pt idx="52">
                  <c:v>2033</c:v>
                </c:pt>
                <c:pt idx="53">
                  <c:v>2034</c:v>
                </c:pt>
                <c:pt idx="54">
                  <c:v>2035</c:v>
                </c:pt>
                <c:pt idx="55">
                  <c:v>2036</c:v>
                </c:pt>
                <c:pt idx="56">
                  <c:v>2037</c:v>
                </c:pt>
                <c:pt idx="57">
                  <c:v>2038</c:v>
                </c:pt>
                <c:pt idx="58">
                  <c:v>2039</c:v>
                </c:pt>
                <c:pt idx="59">
                  <c:v>2040</c:v>
                </c:pt>
                <c:pt idx="60">
                  <c:v>2041</c:v>
                </c:pt>
                <c:pt idx="61">
                  <c:v>2042</c:v>
                </c:pt>
                <c:pt idx="62">
                  <c:v>2043</c:v>
                </c:pt>
                <c:pt idx="63">
                  <c:v>2044</c:v>
                </c:pt>
                <c:pt idx="64">
                  <c:v>2045</c:v>
                </c:pt>
              </c:strCache>
            </c:strRef>
          </c:cat>
          <c:val>
            <c:numRef>
              <c:f>'Data Fig 1'!$G$4:$G$68</c:f>
              <c:numCache>
                <c:formatCode>General</c:formatCode>
                <c:ptCount val="65"/>
                <c:pt idx="41" formatCode="0.0">
                  <c:v>81.205171362245395</c:v>
                </c:pt>
                <c:pt idx="42" formatCode="0.0">
                  <c:v>81.459851366016807</c:v>
                </c:pt>
                <c:pt idx="43" formatCode="0.0">
                  <c:v>81.521669654233094</c:v>
                </c:pt>
                <c:pt idx="44" formatCode="0.0">
                  <c:v>81.584867024139896</c:v>
                </c:pt>
                <c:pt idx="45" formatCode="0.0">
                  <c:v>81.649629545169702</c:v>
                </c:pt>
                <c:pt idx="46" formatCode="0.0">
                  <c:v>81.716148481364598</c:v>
                </c:pt>
                <c:pt idx="47" formatCode="0.0">
                  <c:v>81.784618156054705</c:v>
                </c:pt>
                <c:pt idx="48" formatCode="0.0">
                  <c:v>81.855229891001997</c:v>
                </c:pt>
                <c:pt idx="49" formatCode="0.0">
                  <c:v>81.928164879089493</c:v>
                </c:pt>
                <c:pt idx="50" formatCode="0.0">
                  <c:v>82.003588791153405</c:v>
                </c:pt>
                <c:pt idx="51" formatCode="0.0">
                  <c:v>82.081646056941693</c:v>
                </c:pt>
                <c:pt idx="52" formatCode="0.0">
                  <c:v>82.162454586815898</c:v>
                </c:pt>
                <c:pt idx="53" formatCode="0.0">
                  <c:v>82.246103924694197</c:v>
                </c:pt>
                <c:pt idx="54" formatCode="0.0">
                  <c:v>82.332655350613294</c:v>
                </c:pt>
                <c:pt idx="55" formatCode="0.0">
                  <c:v>82.422141985055902</c:v>
                </c:pt>
                <c:pt idx="56" formatCode="0.0">
                  <c:v>82.514569912291606</c:v>
                </c:pt>
                <c:pt idx="57" formatCode="0.0">
                  <c:v>82.609918965915298</c:v>
                </c:pt>
                <c:pt idx="58" formatCode="0.0">
                  <c:v>82.708143216330996</c:v>
                </c:pt>
                <c:pt idx="59" formatCode="0.0">
                  <c:v>82.809171547066299</c:v>
                </c:pt>
                <c:pt idx="60" formatCode="0.0">
                  <c:v>82.912907654459801</c:v>
                </c:pt>
                <c:pt idx="61" formatCode="0.0">
                  <c:v>83.019227599882896</c:v>
                </c:pt>
                <c:pt idx="62" formatCode="0.0">
                  <c:v>83.127973724373604</c:v>
                </c:pt>
                <c:pt idx="63" formatCode="0.0">
                  <c:v>83.238939210176596</c:v>
                </c:pt>
                <c:pt idx="64" formatCode="0.0">
                  <c:v>83.3517877450996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996-4246-8400-CDC9B49E5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960224"/>
        <c:axId val="534961536"/>
      </c:lineChart>
      <c:catAx>
        <c:axId val="53496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rgbClr val="333333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961536"/>
        <c:crosses val="autoZero"/>
        <c:auto val="1"/>
        <c:lblAlgn val="ctr"/>
        <c:lblOffset val="100"/>
        <c:tickLblSkip val="3"/>
        <c:noMultiLvlLbl val="0"/>
      </c:catAx>
      <c:valAx>
        <c:axId val="534961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/>
                  <a:t>Life expectancy in years</a:t>
                </a:r>
              </a:p>
            </c:rich>
          </c:tx>
          <c:layout>
            <c:manualLayout>
              <c:xMode val="edge"/>
              <c:yMode val="edge"/>
              <c:x val="4.3529596284879414E-3"/>
              <c:y val="0.350261360275504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333333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496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Figure 8: Age at which a person has 15 years remaining life expectancy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321400075758192E-2"/>
          <c:y val="0.12544368474316886"/>
          <c:w val="0.90438448944518446"/>
          <c:h val="0.56120875441750895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175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rgbClr val="949494"/>
                </a:solidFill>
                <a:ln w="38100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C87-45DA-96AC-69ABAE7C2B8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4C87-45DA-96AC-69ABAE7C2B80}"/>
              </c:ext>
            </c:extLst>
          </c:dPt>
          <c:dPt>
            <c:idx val="38"/>
            <c:marker>
              <c:symbol val="circle"/>
              <c:size val="8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04BA-4AB9-B2B2-BD3701703211}"/>
              </c:ext>
            </c:extLst>
          </c:dPt>
          <c:dLbls>
            <c:dLbl>
              <c:idx val="0"/>
              <c:layout>
                <c:manualLayout>
                  <c:x val="-1.6341030881009952E-2"/>
                  <c:y val="5.2154198363688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87-45DA-96AC-69ABAE7C2B80}"/>
                </c:ext>
              </c:extLst>
            </c:dLbl>
            <c:dLbl>
              <c:idx val="18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87-45DA-96AC-69ABAE7C2B80}"/>
                </c:ext>
              </c:extLst>
            </c:dLbl>
            <c:dLbl>
              <c:idx val="3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BA-4AB9-B2B2-BD37017032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8'!$A$6:$A$44</c:f>
              <c:strCache>
                <c:ptCount val="39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</c:strCache>
            </c:strRef>
          </c:cat>
          <c:val>
            <c:numRef>
              <c:f>'Data Fig 8'!$B$6:$B$44</c:f>
              <c:numCache>
                <c:formatCode>0.0</c:formatCode>
                <c:ptCount val="39"/>
                <c:pt idx="0">
                  <c:v>60.8</c:v>
                </c:pt>
                <c:pt idx="1">
                  <c:v>60.9</c:v>
                </c:pt>
                <c:pt idx="2">
                  <c:v>61</c:v>
                </c:pt>
                <c:pt idx="3">
                  <c:v>61.1</c:v>
                </c:pt>
                <c:pt idx="4">
                  <c:v>61.2</c:v>
                </c:pt>
                <c:pt idx="5">
                  <c:v>61.5</c:v>
                </c:pt>
                <c:pt idx="6">
                  <c:v>61.6</c:v>
                </c:pt>
                <c:pt idx="7">
                  <c:v>61.8</c:v>
                </c:pt>
                <c:pt idx="8">
                  <c:v>62</c:v>
                </c:pt>
                <c:pt idx="9">
                  <c:v>62.3</c:v>
                </c:pt>
                <c:pt idx="10">
                  <c:v>62.3</c:v>
                </c:pt>
                <c:pt idx="11">
                  <c:v>62.6</c:v>
                </c:pt>
                <c:pt idx="12">
                  <c:v>62.8</c:v>
                </c:pt>
                <c:pt idx="13">
                  <c:v>63.1</c:v>
                </c:pt>
                <c:pt idx="14">
                  <c:v>63.3</c:v>
                </c:pt>
                <c:pt idx="15">
                  <c:v>63.6</c:v>
                </c:pt>
                <c:pt idx="16">
                  <c:v>63.8</c:v>
                </c:pt>
                <c:pt idx="17">
                  <c:v>64.2</c:v>
                </c:pt>
                <c:pt idx="18">
                  <c:v>64.5</c:v>
                </c:pt>
                <c:pt idx="19">
                  <c:v>64.900000000000006</c:v>
                </c:pt>
                <c:pt idx="20">
                  <c:v>65.099999999999994</c:v>
                </c:pt>
                <c:pt idx="21">
                  <c:v>65.3</c:v>
                </c:pt>
                <c:pt idx="22">
                  <c:v>65.599999999999994</c:v>
                </c:pt>
                <c:pt idx="23">
                  <c:v>66.099999999999994</c:v>
                </c:pt>
                <c:pt idx="24">
                  <c:v>66.400000000000006</c:v>
                </c:pt>
                <c:pt idx="25">
                  <c:v>66.7</c:v>
                </c:pt>
                <c:pt idx="26">
                  <c:v>66.900000000000006</c:v>
                </c:pt>
                <c:pt idx="27">
                  <c:v>67.3</c:v>
                </c:pt>
                <c:pt idx="28">
                  <c:v>67.599999999999994</c:v>
                </c:pt>
                <c:pt idx="29">
                  <c:v>67.8</c:v>
                </c:pt>
                <c:pt idx="30">
                  <c:v>67.900000000000006</c:v>
                </c:pt>
                <c:pt idx="31">
                  <c:v>68.099999999999994</c:v>
                </c:pt>
                <c:pt idx="32">
                  <c:v>68.099999999999994</c:v>
                </c:pt>
                <c:pt idx="33">
                  <c:v>68.3</c:v>
                </c:pt>
                <c:pt idx="34">
                  <c:v>68.3</c:v>
                </c:pt>
                <c:pt idx="35">
                  <c:v>68.5</c:v>
                </c:pt>
                <c:pt idx="36">
                  <c:v>68.599999999999994</c:v>
                </c:pt>
                <c:pt idx="37">
                  <c:v>68.400000000000006</c:v>
                </c:pt>
                <c:pt idx="38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87-45DA-96AC-69ABAE7C2B80}"/>
            </c:ext>
          </c:extLst>
        </c:ser>
        <c:ser>
          <c:idx val="1"/>
          <c:order val="1"/>
          <c:tx>
            <c:v>Females</c:v>
          </c:tx>
          <c:spPr>
            <a:ln w="3175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rgbClr val="6C297F"/>
                </a:solidFill>
                <a:ln w="38100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C87-45DA-96AC-69ABAE7C2B80}"/>
              </c:ext>
            </c:extLst>
          </c:dPt>
          <c:dPt>
            <c:idx val="3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4C87-45DA-96AC-69ABAE7C2B80}"/>
              </c:ext>
            </c:extLst>
          </c:dPt>
          <c:dPt>
            <c:idx val="38"/>
            <c:marker>
              <c:symbol val="circle"/>
              <c:size val="8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C0B-4A12-9232-01D2F2E7DAB5}"/>
              </c:ext>
            </c:extLst>
          </c:dPt>
          <c:dLbls>
            <c:dLbl>
              <c:idx val="0"/>
              <c:layout>
                <c:manualLayout>
                  <c:x val="-1.9064536027844945E-2"/>
                  <c:y val="4.1723358690950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87-45DA-96AC-69ABAE7C2B80}"/>
                </c:ext>
              </c:extLst>
            </c:dLbl>
            <c:dLbl>
              <c:idx val="17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87-45DA-96AC-69ABAE7C2B80}"/>
                </c:ext>
              </c:extLst>
            </c:dLbl>
            <c:dLbl>
              <c:idx val="3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0B-4A12-9232-01D2F2E7DA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8'!$A$6:$A$44</c:f>
              <c:strCache>
                <c:ptCount val="39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</c:strCache>
            </c:strRef>
          </c:cat>
          <c:val>
            <c:numRef>
              <c:f>'Data Fig 8'!$C$6:$C$44</c:f>
              <c:numCache>
                <c:formatCode>0.0</c:formatCode>
                <c:ptCount val="39"/>
                <c:pt idx="0">
                  <c:v>66.5</c:v>
                </c:pt>
                <c:pt idx="1">
                  <c:v>66.7</c:v>
                </c:pt>
                <c:pt idx="2">
                  <c:v>66.900000000000006</c:v>
                </c:pt>
                <c:pt idx="3">
                  <c:v>66.900000000000006</c:v>
                </c:pt>
                <c:pt idx="4">
                  <c:v>67</c:v>
                </c:pt>
                <c:pt idx="5">
                  <c:v>67.2</c:v>
                </c:pt>
                <c:pt idx="6">
                  <c:v>67.2</c:v>
                </c:pt>
                <c:pt idx="7">
                  <c:v>67.3</c:v>
                </c:pt>
                <c:pt idx="8">
                  <c:v>67.400000000000006</c:v>
                </c:pt>
                <c:pt idx="9">
                  <c:v>67.7</c:v>
                </c:pt>
                <c:pt idx="10">
                  <c:v>67.599999999999994</c:v>
                </c:pt>
                <c:pt idx="11">
                  <c:v>67.8</c:v>
                </c:pt>
                <c:pt idx="12">
                  <c:v>67.8</c:v>
                </c:pt>
                <c:pt idx="13">
                  <c:v>68.2</c:v>
                </c:pt>
                <c:pt idx="14">
                  <c:v>68.2</c:v>
                </c:pt>
                <c:pt idx="15">
                  <c:v>68.400000000000006</c:v>
                </c:pt>
                <c:pt idx="16">
                  <c:v>68.400000000000006</c:v>
                </c:pt>
                <c:pt idx="17">
                  <c:v>68.599999999999994</c:v>
                </c:pt>
                <c:pt idx="18">
                  <c:v>68.8</c:v>
                </c:pt>
                <c:pt idx="19">
                  <c:v>69</c:v>
                </c:pt>
                <c:pt idx="20">
                  <c:v>69.099999999999994</c:v>
                </c:pt>
                <c:pt idx="21">
                  <c:v>69.3</c:v>
                </c:pt>
                <c:pt idx="22">
                  <c:v>69.5</c:v>
                </c:pt>
                <c:pt idx="23">
                  <c:v>69.8</c:v>
                </c:pt>
                <c:pt idx="24">
                  <c:v>69.900000000000006</c:v>
                </c:pt>
                <c:pt idx="25">
                  <c:v>70</c:v>
                </c:pt>
                <c:pt idx="26">
                  <c:v>70.2</c:v>
                </c:pt>
                <c:pt idx="27">
                  <c:v>70.400000000000006</c:v>
                </c:pt>
                <c:pt idx="28">
                  <c:v>70.8</c:v>
                </c:pt>
                <c:pt idx="29">
                  <c:v>70.8</c:v>
                </c:pt>
                <c:pt idx="30">
                  <c:v>70.8</c:v>
                </c:pt>
                <c:pt idx="31">
                  <c:v>70.900000000000006</c:v>
                </c:pt>
                <c:pt idx="32">
                  <c:v>71</c:v>
                </c:pt>
                <c:pt idx="33">
                  <c:v>71.099999999999994</c:v>
                </c:pt>
                <c:pt idx="34">
                  <c:v>71</c:v>
                </c:pt>
                <c:pt idx="35">
                  <c:v>71.099999999999994</c:v>
                </c:pt>
                <c:pt idx="36">
                  <c:v>71.2</c:v>
                </c:pt>
                <c:pt idx="37">
                  <c:v>71.099999999999994</c:v>
                </c:pt>
                <c:pt idx="38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87-45DA-96AC-69ABAE7C2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2009744"/>
        <c:axId val="582010400"/>
      </c:lineChart>
      <c:catAx>
        <c:axId val="58200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2010400"/>
        <c:crosses val="autoZero"/>
        <c:auto val="1"/>
        <c:lblAlgn val="ctr"/>
        <c:lblOffset val="100"/>
        <c:noMultiLvlLbl val="0"/>
      </c:catAx>
      <c:valAx>
        <c:axId val="582010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/>
                  <a:t>Age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200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Figure 9a: Percent of male population aged 65 years or older and </a:t>
            </a:r>
          </a:p>
          <a:p>
            <a:pPr>
              <a:defRPr sz="1200"/>
            </a:pPr>
            <a:r>
              <a:rPr lang="en-US" sz="1200" b="0"/>
              <a:t>with 15 or fewer years of remaining life expectancy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807664400311738E-2"/>
          <c:y val="0.18921111483455236"/>
          <c:w val="0.89417527075327186"/>
          <c:h val="0.59254356038213052"/>
        </c:manualLayout>
      </c:layout>
      <c:lineChart>
        <c:grouping val="standard"/>
        <c:varyColors val="0"/>
        <c:ser>
          <c:idx val="0"/>
          <c:order val="0"/>
          <c:tx>
            <c:strRef>
              <c:f>'Data Fig 9'!$B$3</c:f>
              <c:strCache>
                <c:ptCount val="1"/>
                <c:pt idx="0">
                  <c:v>% of male population aged 65+</c:v>
                </c:pt>
              </c:strCache>
            </c:strRef>
          </c:tx>
          <c:spPr>
            <a:ln w="38100" cap="rnd">
              <a:solidFill>
                <a:srgbClr val="949494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949494"/>
                </a:solidFill>
                <a:ln w="9525">
                  <a:noFill/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BD2-4A51-9754-13C6E4227025}"/>
              </c:ext>
            </c:extLst>
          </c:dPt>
          <c:dPt>
            <c:idx val="3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CBD2-4A51-9754-13C6E4227025}"/>
              </c:ext>
            </c:extLst>
          </c:dPt>
          <c:dPt>
            <c:idx val="38"/>
            <c:marker>
              <c:symbol val="circle"/>
              <c:size val="9"/>
              <c:spPr>
                <a:solidFill>
                  <a:srgbClr val="949494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931-4E34-98BD-8563F99C746F}"/>
              </c:ext>
            </c:extLst>
          </c:dPt>
          <c:dLbls>
            <c:dLbl>
              <c:idx val="0"/>
              <c:layout>
                <c:manualLayout>
                  <c:x val="-1.4355039924530921E-2"/>
                  <c:y val="4.3243251423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D2-4A51-9754-13C6E4227025}"/>
                </c:ext>
              </c:extLst>
            </c:dLbl>
            <c:dLbl>
              <c:idx val="9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3A-452D-B692-8161457B49EC}"/>
                </c:ext>
              </c:extLst>
            </c:dLbl>
            <c:dLbl>
              <c:idx val="38"/>
              <c:layout>
                <c:manualLayout>
                  <c:x val="-3.8115184817379924E-2"/>
                  <c:y val="-5.422460052874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31-4E34-98BD-8563F99C74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9'!$A$6:$A$44</c:f>
              <c:strCache>
                <c:ptCount val="39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  <c:pt idx="28">
                  <c:v>2009-11</c:v>
                </c:pt>
                <c:pt idx="29">
                  <c:v>2010-12</c:v>
                </c:pt>
                <c:pt idx="30">
                  <c:v>2011-13</c:v>
                </c:pt>
                <c:pt idx="31">
                  <c:v>2012-14</c:v>
                </c:pt>
                <c:pt idx="32">
                  <c:v>2013-15</c:v>
                </c:pt>
                <c:pt idx="33">
                  <c:v>2014-16</c:v>
                </c:pt>
                <c:pt idx="34">
                  <c:v>2015-17</c:v>
                </c:pt>
                <c:pt idx="35">
                  <c:v>2016-18</c:v>
                </c:pt>
                <c:pt idx="36">
                  <c:v>2017-19</c:v>
                </c:pt>
                <c:pt idx="37">
                  <c:v>2018-20</c:v>
                </c:pt>
                <c:pt idx="38">
                  <c:v>2019-21</c:v>
                </c:pt>
              </c:strCache>
            </c:strRef>
          </c:cat>
          <c:val>
            <c:numRef>
              <c:f>'Data Fig 9'!$B$6:$B$44</c:f>
              <c:numCache>
                <c:formatCode>0.0%</c:formatCode>
                <c:ptCount val="39"/>
                <c:pt idx="0">
                  <c:v>0.112</c:v>
                </c:pt>
                <c:pt idx="1">
                  <c:v>0.112</c:v>
                </c:pt>
                <c:pt idx="2">
                  <c:v>0.112</c:v>
                </c:pt>
                <c:pt idx="3">
                  <c:v>0.113</c:v>
                </c:pt>
                <c:pt idx="4">
                  <c:v>0.115</c:v>
                </c:pt>
                <c:pt idx="5">
                  <c:v>0.11700000000000001</c:v>
                </c:pt>
                <c:pt idx="6">
                  <c:v>0.11899999999999999</c:v>
                </c:pt>
                <c:pt idx="7">
                  <c:v>0.12</c:v>
                </c:pt>
                <c:pt idx="8">
                  <c:v>0.121</c:v>
                </c:pt>
                <c:pt idx="9">
                  <c:v>0.122</c:v>
                </c:pt>
                <c:pt idx="10">
                  <c:v>0.123</c:v>
                </c:pt>
                <c:pt idx="11">
                  <c:v>0.124</c:v>
                </c:pt>
                <c:pt idx="12">
                  <c:v>0.124</c:v>
                </c:pt>
                <c:pt idx="13">
                  <c:v>0.125</c:v>
                </c:pt>
                <c:pt idx="14">
                  <c:v>0.127</c:v>
                </c:pt>
                <c:pt idx="15">
                  <c:v>0.128</c:v>
                </c:pt>
                <c:pt idx="16">
                  <c:v>0.129</c:v>
                </c:pt>
                <c:pt idx="17">
                  <c:v>0.13100000000000001</c:v>
                </c:pt>
                <c:pt idx="18">
                  <c:v>0.13200000000000001</c:v>
                </c:pt>
                <c:pt idx="19">
                  <c:v>0.13400000000000001</c:v>
                </c:pt>
                <c:pt idx="20">
                  <c:v>0.13600000000000001</c:v>
                </c:pt>
                <c:pt idx="21">
                  <c:v>0.13800000000000001</c:v>
                </c:pt>
                <c:pt idx="22">
                  <c:v>0.13900000000000001</c:v>
                </c:pt>
                <c:pt idx="23">
                  <c:v>0.14000000000000001</c:v>
                </c:pt>
                <c:pt idx="24">
                  <c:v>0.14099999999999999</c:v>
                </c:pt>
                <c:pt idx="25">
                  <c:v>0.14299999999999999</c:v>
                </c:pt>
                <c:pt idx="26">
                  <c:v>0.14399999999999999</c:v>
                </c:pt>
                <c:pt idx="27">
                  <c:v>0.14599999999999999</c:v>
                </c:pt>
                <c:pt idx="28">
                  <c:v>0.14899999999999999</c:v>
                </c:pt>
                <c:pt idx="29">
                  <c:v>0.152</c:v>
                </c:pt>
                <c:pt idx="30">
                  <c:v>0.156</c:v>
                </c:pt>
                <c:pt idx="31">
                  <c:v>0.16</c:v>
                </c:pt>
                <c:pt idx="32">
                  <c:v>0.16400000000000001</c:v>
                </c:pt>
                <c:pt idx="33">
                  <c:v>0.16700000000000001</c:v>
                </c:pt>
                <c:pt idx="34">
                  <c:v>0.16900000000000001</c:v>
                </c:pt>
                <c:pt idx="35">
                  <c:v>0.17100000000000001</c:v>
                </c:pt>
                <c:pt idx="36">
                  <c:v>0.17399999999999999</c:v>
                </c:pt>
                <c:pt idx="37">
                  <c:v>0.17599999999999999</c:v>
                </c:pt>
                <c:pt idx="38">
                  <c:v>0.17899999999999999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2-4A51-9754-13C6E4227025}"/>
            </c:ext>
          </c:extLst>
        </c:ser>
        <c:ser>
          <c:idx val="1"/>
          <c:order val="1"/>
          <c:tx>
            <c:strRef>
              <c:f>'Data Fig 9'!$C$3</c:f>
              <c:strCache>
                <c:ptCount val="1"/>
                <c:pt idx="0">
                  <c:v>% of male population with 15 or fewer years RLE</c:v>
                </c:pt>
              </c:strCache>
            </c:strRef>
          </c:tx>
          <c:spPr>
            <a:ln w="3810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949494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BD2-4A51-9754-13C6E4227025}"/>
              </c:ext>
            </c:extLst>
          </c:dPt>
          <c:dPt>
            <c:idx val="3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CBD2-4A51-9754-13C6E4227025}"/>
              </c:ext>
            </c:extLst>
          </c:dPt>
          <c:dPt>
            <c:idx val="38"/>
            <c:marker>
              <c:symbol val="circle"/>
              <c:size val="9"/>
              <c:spPr>
                <a:solidFill>
                  <a:srgbClr val="949494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6C0-4566-AFC6-BFA35C151AD6}"/>
              </c:ext>
            </c:extLst>
          </c:dPt>
          <c:dLbls>
            <c:dLbl>
              <c:idx val="0"/>
              <c:layout>
                <c:manualLayout>
                  <c:x val="-1.2223373011643307E-2"/>
                  <c:y val="-3.1231237139105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D2-4A51-9754-13C6E4227025}"/>
                </c:ext>
              </c:extLst>
            </c:dLbl>
            <c:dLbl>
              <c:idx val="11"/>
              <c:layout>
                <c:manualLayout>
                  <c:x val="-0.14124920050522699"/>
                  <c:y val="-5.46211632162167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0784982935154"/>
                      <c:h val="0.107154046997389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F3A-452D-B692-8161457B49EC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D2-4A51-9754-13C6E4227025}"/>
                </c:ext>
              </c:extLst>
            </c:dLbl>
            <c:dLbl>
              <c:idx val="38"/>
              <c:layout>
                <c:manualLayout>
                  <c:x val="-1.3257138692218276E-2"/>
                  <c:y val="5.6310162087545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C0-4566-AFC6-BFA35C151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9'!$A$6:$A$44</c:f>
              <c:strCache>
                <c:ptCount val="39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  <c:pt idx="28">
                  <c:v>2009-11</c:v>
                </c:pt>
                <c:pt idx="29">
                  <c:v>2010-12</c:v>
                </c:pt>
                <c:pt idx="30">
                  <c:v>2011-13</c:v>
                </c:pt>
                <c:pt idx="31">
                  <c:v>2012-14</c:v>
                </c:pt>
                <c:pt idx="32">
                  <c:v>2013-15</c:v>
                </c:pt>
                <c:pt idx="33">
                  <c:v>2014-16</c:v>
                </c:pt>
                <c:pt idx="34">
                  <c:v>2015-17</c:v>
                </c:pt>
                <c:pt idx="35">
                  <c:v>2016-18</c:v>
                </c:pt>
                <c:pt idx="36">
                  <c:v>2017-19</c:v>
                </c:pt>
                <c:pt idx="37">
                  <c:v>2018-20</c:v>
                </c:pt>
                <c:pt idx="38">
                  <c:v>2019-21</c:v>
                </c:pt>
              </c:strCache>
            </c:strRef>
          </c:cat>
          <c:val>
            <c:numRef>
              <c:f>'Data Fig 9'!$C$6:$C$44</c:f>
              <c:numCache>
                <c:formatCode>0.0%</c:formatCode>
                <c:ptCount val="39"/>
                <c:pt idx="0">
                  <c:v>0.153</c:v>
                </c:pt>
                <c:pt idx="1">
                  <c:v>0.153</c:v>
                </c:pt>
                <c:pt idx="2">
                  <c:v>0.153</c:v>
                </c:pt>
                <c:pt idx="3">
                  <c:v>0.154</c:v>
                </c:pt>
                <c:pt idx="4">
                  <c:v>0.154</c:v>
                </c:pt>
                <c:pt idx="5">
                  <c:v>0.152</c:v>
                </c:pt>
                <c:pt idx="6">
                  <c:v>0.153</c:v>
                </c:pt>
                <c:pt idx="7">
                  <c:v>0.152</c:v>
                </c:pt>
                <c:pt idx="8">
                  <c:v>0.151</c:v>
                </c:pt>
                <c:pt idx="9">
                  <c:v>0.14899999999999999</c:v>
                </c:pt>
                <c:pt idx="10">
                  <c:v>0.15</c:v>
                </c:pt>
                <c:pt idx="11">
                  <c:v>0.14799999999999999</c:v>
                </c:pt>
                <c:pt idx="12">
                  <c:v>0.14699999999999999</c:v>
                </c:pt>
                <c:pt idx="13">
                  <c:v>0.14399999999999999</c:v>
                </c:pt>
                <c:pt idx="14">
                  <c:v>0.14299999999999999</c:v>
                </c:pt>
                <c:pt idx="15">
                  <c:v>0.14199999999999999</c:v>
                </c:pt>
                <c:pt idx="16">
                  <c:v>0.14000000000000001</c:v>
                </c:pt>
                <c:pt idx="17">
                  <c:v>0.13900000000000001</c:v>
                </c:pt>
                <c:pt idx="18">
                  <c:v>0.13700000000000001</c:v>
                </c:pt>
                <c:pt idx="19">
                  <c:v>0.13500000000000001</c:v>
                </c:pt>
                <c:pt idx="20">
                  <c:v>0.13500000000000001</c:v>
                </c:pt>
                <c:pt idx="21">
                  <c:v>0.13400000000000001</c:v>
                </c:pt>
                <c:pt idx="22">
                  <c:v>0.13300000000000001</c:v>
                </c:pt>
                <c:pt idx="23">
                  <c:v>0.129</c:v>
                </c:pt>
                <c:pt idx="24">
                  <c:v>0.128</c:v>
                </c:pt>
                <c:pt idx="25">
                  <c:v>0.126</c:v>
                </c:pt>
                <c:pt idx="26">
                  <c:v>0.125</c:v>
                </c:pt>
                <c:pt idx="27">
                  <c:v>0.123</c:v>
                </c:pt>
                <c:pt idx="28">
                  <c:v>0.122</c:v>
                </c:pt>
                <c:pt idx="29">
                  <c:v>0.122</c:v>
                </c:pt>
                <c:pt idx="30">
                  <c:v>0.123</c:v>
                </c:pt>
                <c:pt idx="31">
                  <c:v>0.123</c:v>
                </c:pt>
                <c:pt idx="32">
                  <c:v>0.126</c:v>
                </c:pt>
                <c:pt idx="33">
                  <c:v>0.128</c:v>
                </c:pt>
                <c:pt idx="34">
                  <c:v>0.13200000000000001</c:v>
                </c:pt>
                <c:pt idx="35">
                  <c:v>0.13300000000000001</c:v>
                </c:pt>
                <c:pt idx="36">
                  <c:v>0.13400000000000001</c:v>
                </c:pt>
                <c:pt idx="37">
                  <c:v>0.13800000000000001</c:v>
                </c:pt>
                <c:pt idx="38">
                  <c:v>0.14199999999999999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D2-4A51-9754-13C6E4227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830088"/>
        <c:axId val="551834680"/>
      </c:lineChart>
      <c:catAx>
        <c:axId val="551830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0" i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834680"/>
        <c:crosses val="autoZero"/>
        <c:auto val="1"/>
        <c:lblAlgn val="ctr"/>
        <c:lblOffset val="100"/>
        <c:noMultiLvlLbl val="0"/>
      </c:catAx>
      <c:valAx>
        <c:axId val="551834680"/>
        <c:scaling>
          <c:orientation val="minMax"/>
          <c:max val="0.22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Percent of male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83008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Figure 9b: Percent of female population aged 65 years or older and </a:t>
            </a:r>
          </a:p>
          <a:p>
            <a:pPr>
              <a:defRPr sz="1200"/>
            </a:pPr>
            <a:r>
              <a:rPr lang="en-US" sz="1200" b="0"/>
              <a:t>with 15 or fewer years of remaining life expectancy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807664400311738E-2"/>
          <c:y val="0.18921111483455236"/>
          <c:w val="0.89417527075327186"/>
          <c:h val="0.59254356038213052"/>
        </c:manualLayout>
      </c:layout>
      <c:lineChart>
        <c:grouping val="standard"/>
        <c:varyColors val="0"/>
        <c:ser>
          <c:idx val="0"/>
          <c:order val="0"/>
          <c:tx>
            <c:strRef>
              <c:f>'Data Fig 9'!$D$3</c:f>
              <c:strCache>
                <c:ptCount val="1"/>
                <c:pt idx="0">
                  <c:v>% of female population aged 65+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6C29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360-4A07-B978-8FD394F462A2}"/>
              </c:ext>
            </c:extLst>
          </c:dPt>
          <c:dPt>
            <c:idx val="38"/>
            <c:marker>
              <c:symbol val="circle"/>
              <c:size val="9"/>
              <c:spPr>
                <a:solidFill>
                  <a:srgbClr val="6C29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3A0-40E6-BB27-2ED8A1E341E0}"/>
              </c:ext>
            </c:extLst>
          </c:dPt>
          <c:dLbls>
            <c:dLbl>
              <c:idx val="0"/>
              <c:layout>
                <c:manualLayout>
                  <c:x val="-6.1705537571872535E-3"/>
                  <c:y val="-3.75449243790841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60-4A07-B978-8FD394F462A2}"/>
                </c:ext>
              </c:extLst>
            </c:dLbl>
            <c:dLbl>
              <c:idx val="3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A0-40E6-BB27-2ED8A1E341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9'!$A$6:$A$44</c:f>
              <c:strCache>
                <c:ptCount val="39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  <c:pt idx="28">
                  <c:v>2009-11</c:v>
                </c:pt>
                <c:pt idx="29">
                  <c:v>2010-12</c:v>
                </c:pt>
                <c:pt idx="30">
                  <c:v>2011-13</c:v>
                </c:pt>
                <c:pt idx="31">
                  <c:v>2012-14</c:v>
                </c:pt>
                <c:pt idx="32">
                  <c:v>2013-15</c:v>
                </c:pt>
                <c:pt idx="33">
                  <c:v>2014-16</c:v>
                </c:pt>
                <c:pt idx="34">
                  <c:v>2015-17</c:v>
                </c:pt>
                <c:pt idx="35">
                  <c:v>2016-18</c:v>
                </c:pt>
                <c:pt idx="36">
                  <c:v>2017-19</c:v>
                </c:pt>
                <c:pt idx="37">
                  <c:v>2018-20</c:v>
                </c:pt>
                <c:pt idx="38">
                  <c:v>2019-21</c:v>
                </c:pt>
              </c:strCache>
            </c:strRef>
          </c:cat>
          <c:val>
            <c:numRef>
              <c:f>'Data Fig 9'!$D$6:$D$44</c:f>
              <c:numCache>
                <c:formatCode>0.0%</c:formatCode>
                <c:ptCount val="39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0.17199999999999999</c:v>
                </c:pt>
                <c:pt idx="4">
                  <c:v>0.17399999999999999</c:v>
                </c:pt>
                <c:pt idx="5">
                  <c:v>0.17599999999999999</c:v>
                </c:pt>
                <c:pt idx="6">
                  <c:v>0.17699999999999999</c:v>
                </c:pt>
                <c:pt idx="7">
                  <c:v>0.17799999999999999</c:v>
                </c:pt>
                <c:pt idx="8">
                  <c:v>0.17799999999999999</c:v>
                </c:pt>
                <c:pt idx="9">
                  <c:v>0.17799999999999999</c:v>
                </c:pt>
                <c:pt idx="10">
                  <c:v>0.17899999999999999</c:v>
                </c:pt>
                <c:pt idx="11">
                  <c:v>0.17899999999999999</c:v>
                </c:pt>
                <c:pt idx="12">
                  <c:v>0.17899999999999999</c:v>
                </c:pt>
                <c:pt idx="13">
                  <c:v>0.17899999999999999</c:v>
                </c:pt>
                <c:pt idx="14">
                  <c:v>0.18</c:v>
                </c:pt>
                <c:pt idx="15">
                  <c:v>0.18</c:v>
                </c:pt>
                <c:pt idx="16">
                  <c:v>0.18099999999999999</c:v>
                </c:pt>
                <c:pt idx="17">
                  <c:v>0.18099999999999999</c:v>
                </c:pt>
                <c:pt idx="18">
                  <c:v>0.182</c:v>
                </c:pt>
                <c:pt idx="19">
                  <c:v>0.182</c:v>
                </c:pt>
                <c:pt idx="20">
                  <c:v>0.183</c:v>
                </c:pt>
                <c:pt idx="21">
                  <c:v>0.184</c:v>
                </c:pt>
                <c:pt idx="22">
                  <c:v>0.184</c:v>
                </c:pt>
                <c:pt idx="23">
                  <c:v>0.184</c:v>
                </c:pt>
                <c:pt idx="24">
                  <c:v>0.184</c:v>
                </c:pt>
                <c:pt idx="25">
                  <c:v>0.184</c:v>
                </c:pt>
                <c:pt idx="26">
                  <c:v>0.184</c:v>
                </c:pt>
                <c:pt idx="27">
                  <c:v>0.185</c:v>
                </c:pt>
                <c:pt idx="28">
                  <c:v>0.186</c:v>
                </c:pt>
                <c:pt idx="29">
                  <c:v>0.188</c:v>
                </c:pt>
                <c:pt idx="30">
                  <c:v>0.191</c:v>
                </c:pt>
                <c:pt idx="31">
                  <c:v>0.19400000000000001</c:v>
                </c:pt>
                <c:pt idx="32">
                  <c:v>0.19600000000000001</c:v>
                </c:pt>
                <c:pt idx="33">
                  <c:v>0.19800000000000001</c:v>
                </c:pt>
                <c:pt idx="34">
                  <c:v>0.2</c:v>
                </c:pt>
                <c:pt idx="35">
                  <c:v>0.20100000000000001</c:v>
                </c:pt>
                <c:pt idx="36">
                  <c:v>0.20300000000000001</c:v>
                </c:pt>
                <c:pt idx="37">
                  <c:v>0.20499999999999999</c:v>
                </c:pt>
                <c:pt idx="38">
                  <c:v>0.20699999999999999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60-4A07-B978-8FD394F462A2}"/>
            </c:ext>
          </c:extLst>
        </c:ser>
        <c:ser>
          <c:idx val="1"/>
          <c:order val="1"/>
          <c:tx>
            <c:strRef>
              <c:f>'Data Fig 9'!$E$3</c:f>
              <c:strCache>
                <c:ptCount val="1"/>
                <c:pt idx="0">
                  <c:v>% of female population with 15 or fewer years RLE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6C29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360-4A07-B978-8FD394F462A2}"/>
              </c:ext>
            </c:extLst>
          </c:dPt>
          <c:dPt>
            <c:idx val="38"/>
            <c:marker>
              <c:symbol val="circle"/>
              <c:size val="9"/>
              <c:spPr>
                <a:solidFill>
                  <a:srgbClr val="6C297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3A0-40E6-BB27-2ED8A1E341E0}"/>
              </c:ext>
            </c:extLst>
          </c:dPt>
          <c:dLbls>
            <c:dLbl>
              <c:idx val="0"/>
              <c:layout>
                <c:manualLayout>
                  <c:x val="-1.027055372490379E-2"/>
                  <c:y val="4.8030857376119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60-4A07-B978-8FD394F462A2}"/>
                </c:ext>
              </c:extLst>
            </c:dLbl>
            <c:dLbl>
              <c:idx val="3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A0-40E6-BB27-2ED8A1E341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9'!$A$6:$A$44</c:f>
              <c:strCache>
                <c:ptCount val="39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  <c:pt idx="28">
                  <c:v>2009-11</c:v>
                </c:pt>
                <c:pt idx="29">
                  <c:v>2010-12</c:v>
                </c:pt>
                <c:pt idx="30">
                  <c:v>2011-13</c:v>
                </c:pt>
                <c:pt idx="31">
                  <c:v>2012-14</c:v>
                </c:pt>
                <c:pt idx="32">
                  <c:v>2013-15</c:v>
                </c:pt>
                <c:pt idx="33">
                  <c:v>2014-16</c:v>
                </c:pt>
                <c:pt idx="34">
                  <c:v>2015-17</c:v>
                </c:pt>
                <c:pt idx="35">
                  <c:v>2016-18</c:v>
                </c:pt>
                <c:pt idx="36">
                  <c:v>2017-19</c:v>
                </c:pt>
                <c:pt idx="37">
                  <c:v>2018-20</c:v>
                </c:pt>
                <c:pt idx="38">
                  <c:v>2019-21</c:v>
                </c:pt>
              </c:strCache>
            </c:strRef>
          </c:cat>
          <c:val>
            <c:numRef>
              <c:f>'Data Fig 9'!$E$6:$E$44</c:f>
              <c:numCache>
                <c:formatCode>0.0%</c:formatCode>
                <c:ptCount val="39"/>
                <c:pt idx="0">
                  <c:v>0.156</c:v>
                </c:pt>
                <c:pt idx="1">
                  <c:v>0.154</c:v>
                </c:pt>
                <c:pt idx="2">
                  <c:v>0.153</c:v>
                </c:pt>
                <c:pt idx="3">
                  <c:v>0.152</c:v>
                </c:pt>
                <c:pt idx="4">
                  <c:v>0.152</c:v>
                </c:pt>
                <c:pt idx="5">
                  <c:v>0.151</c:v>
                </c:pt>
                <c:pt idx="6">
                  <c:v>0.153</c:v>
                </c:pt>
                <c:pt idx="7">
                  <c:v>0.154</c:v>
                </c:pt>
                <c:pt idx="8">
                  <c:v>0.153</c:v>
                </c:pt>
                <c:pt idx="9">
                  <c:v>0.151</c:v>
                </c:pt>
                <c:pt idx="10">
                  <c:v>0.152</c:v>
                </c:pt>
                <c:pt idx="11">
                  <c:v>0.151</c:v>
                </c:pt>
                <c:pt idx="12">
                  <c:v>0.15</c:v>
                </c:pt>
                <c:pt idx="13">
                  <c:v>0.14699999999999999</c:v>
                </c:pt>
                <c:pt idx="14">
                  <c:v>0.14699999999999999</c:v>
                </c:pt>
                <c:pt idx="15">
                  <c:v>0.14599999999999999</c:v>
                </c:pt>
                <c:pt idx="16">
                  <c:v>0.14599999999999999</c:v>
                </c:pt>
                <c:pt idx="17">
                  <c:v>0.14599999999999999</c:v>
                </c:pt>
                <c:pt idx="18">
                  <c:v>0.14399999999999999</c:v>
                </c:pt>
                <c:pt idx="19">
                  <c:v>0.14299999999999999</c:v>
                </c:pt>
                <c:pt idx="20">
                  <c:v>0.14199999999999999</c:v>
                </c:pt>
                <c:pt idx="21">
                  <c:v>0.14099999999999999</c:v>
                </c:pt>
                <c:pt idx="22">
                  <c:v>0.13900000000000001</c:v>
                </c:pt>
                <c:pt idx="23">
                  <c:v>0.13700000000000001</c:v>
                </c:pt>
                <c:pt idx="24">
                  <c:v>0.13500000000000001</c:v>
                </c:pt>
                <c:pt idx="25">
                  <c:v>0.13500000000000001</c:v>
                </c:pt>
                <c:pt idx="26">
                  <c:v>0.13300000000000001</c:v>
                </c:pt>
                <c:pt idx="27">
                  <c:v>0.13100000000000001</c:v>
                </c:pt>
                <c:pt idx="28">
                  <c:v>0.129</c:v>
                </c:pt>
                <c:pt idx="29">
                  <c:v>0.129</c:v>
                </c:pt>
                <c:pt idx="30">
                  <c:v>0.129</c:v>
                </c:pt>
                <c:pt idx="31">
                  <c:v>0.129</c:v>
                </c:pt>
                <c:pt idx="32">
                  <c:v>0.13</c:v>
                </c:pt>
                <c:pt idx="33">
                  <c:v>0.13</c:v>
                </c:pt>
                <c:pt idx="34">
                  <c:v>0.13100000000000001</c:v>
                </c:pt>
                <c:pt idx="35">
                  <c:v>0.13200000000000001</c:v>
                </c:pt>
                <c:pt idx="36">
                  <c:v>0.13300000000000001</c:v>
                </c:pt>
                <c:pt idx="37">
                  <c:v>0.13700000000000001</c:v>
                </c:pt>
                <c:pt idx="38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360-4A07-B978-8FD394F46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830088"/>
        <c:axId val="551834680"/>
      </c:lineChart>
      <c:catAx>
        <c:axId val="551830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0" i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834680"/>
        <c:crosses val="autoZero"/>
        <c:auto val="1"/>
        <c:lblAlgn val="ctr"/>
        <c:lblOffset val="100"/>
        <c:noMultiLvlLbl val="0"/>
      </c:catAx>
      <c:valAx>
        <c:axId val="551834680"/>
        <c:scaling>
          <c:orientation val="minMax"/>
          <c:max val="0.22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Percent of male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83008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Figure 10: Life expectancy at birth in Council areas with 95% confidence intervals </a:t>
            </a:r>
          </a:p>
          <a:p>
            <a:pPr>
              <a:defRPr sz="1200"/>
            </a:pPr>
            <a:r>
              <a:rPr lang="en-US" sz="1200" b="0"/>
              <a:t>(ordered by female life expectancy)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C297F"/>
              </a:solidFill>
              <a:ln w="9525">
                <a:solidFill>
                  <a:srgbClr val="6C297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10'!$F$8:$F$39</c:f>
                <c:numCache>
                  <c:formatCode>General</c:formatCode>
                  <c:ptCount val="32"/>
                  <c:pt idx="0">
                    <c:v>0.27529495622957256</c:v>
                  </c:pt>
                  <c:pt idx="1">
                    <c:v>0.68018709608971051</c:v>
                  </c:pt>
                  <c:pt idx="2">
                    <c:v>0.36176711889289948</c:v>
                  </c:pt>
                  <c:pt idx="3">
                    <c:v>0.76405216470995185</c:v>
                  </c:pt>
                  <c:pt idx="4">
                    <c:v>0.57491801830005329</c:v>
                  </c:pt>
                  <c:pt idx="5">
                    <c:v>0.58790014310419281</c:v>
                  </c:pt>
                  <c:pt idx="6">
                    <c:v>0.55819270106073304</c:v>
                  </c:pt>
                  <c:pt idx="7">
                    <c:v>0.4741826358689849</c:v>
                  </c:pt>
                  <c:pt idx="8">
                    <c:v>0.50264337303430295</c:v>
                  </c:pt>
                  <c:pt idx="9">
                    <c:v>0.81048381135910574</c:v>
                  </c:pt>
                  <c:pt idx="10">
                    <c:v>0.33522534128563564</c:v>
                  </c:pt>
                  <c:pt idx="11">
                    <c:v>0.47724809560443759</c:v>
                  </c:pt>
                  <c:pt idx="12">
                    <c:v>0.63136972320793916</c:v>
                  </c:pt>
                  <c:pt idx="13">
                    <c:v>0.45575290088956422</c:v>
                  </c:pt>
                  <c:pt idx="14">
                    <c:v>0.34460016821661554</c:v>
                  </c:pt>
                  <c:pt idx="15">
                    <c:v>0.62760117849178698</c:v>
                  </c:pt>
                  <c:pt idx="16">
                    <c:v>0.5616134901629124</c:v>
                  </c:pt>
                  <c:pt idx="17">
                    <c:v>0.72132003376117382</c:v>
                  </c:pt>
                  <c:pt idx="18">
                    <c:v>0.60355885067339443</c:v>
                  </c:pt>
                  <c:pt idx="19">
                    <c:v>0.64766645829607228</c:v>
                  </c:pt>
                  <c:pt idx="20">
                    <c:v>0.44572239710043959</c:v>
                  </c:pt>
                  <c:pt idx="21">
                    <c:v>0.39806199776147366</c:v>
                  </c:pt>
                  <c:pt idx="22">
                    <c:v>0.29475247741767419</c:v>
                  </c:pt>
                  <c:pt idx="23">
                    <c:v>0.63780626318458644</c:v>
                  </c:pt>
                  <c:pt idx="24">
                    <c:v>0.57867654596353191</c:v>
                  </c:pt>
                  <c:pt idx="25">
                    <c:v>0.53049645368525944</c:v>
                  </c:pt>
                  <c:pt idx="26">
                    <c:v>0.60065439337338944</c:v>
                  </c:pt>
                  <c:pt idx="27">
                    <c:v>1.2394650931131963</c:v>
                  </c:pt>
                  <c:pt idx="28">
                    <c:v>1.4210069222277752</c:v>
                  </c:pt>
                  <c:pt idx="29">
                    <c:v>0.56520424351118947</c:v>
                  </c:pt>
                  <c:pt idx="30">
                    <c:v>0.6207177070758263</c:v>
                  </c:pt>
                  <c:pt idx="31">
                    <c:v>1.1507239080260376</c:v>
                  </c:pt>
                </c:numCache>
              </c:numRef>
            </c:plus>
            <c:minus>
              <c:numRef>
                <c:f>'Data Fig 10'!$F$8:$F$39</c:f>
                <c:numCache>
                  <c:formatCode>General</c:formatCode>
                  <c:ptCount val="32"/>
                  <c:pt idx="0">
                    <c:v>0.27529495622957256</c:v>
                  </c:pt>
                  <c:pt idx="1">
                    <c:v>0.68018709608971051</c:v>
                  </c:pt>
                  <c:pt idx="2">
                    <c:v>0.36176711889289948</c:v>
                  </c:pt>
                  <c:pt idx="3">
                    <c:v>0.76405216470995185</c:v>
                  </c:pt>
                  <c:pt idx="4">
                    <c:v>0.57491801830005329</c:v>
                  </c:pt>
                  <c:pt idx="5">
                    <c:v>0.58790014310419281</c:v>
                  </c:pt>
                  <c:pt idx="6">
                    <c:v>0.55819270106073304</c:v>
                  </c:pt>
                  <c:pt idx="7">
                    <c:v>0.4741826358689849</c:v>
                  </c:pt>
                  <c:pt idx="8">
                    <c:v>0.50264337303430295</c:v>
                  </c:pt>
                  <c:pt idx="9">
                    <c:v>0.81048381135910574</c:v>
                  </c:pt>
                  <c:pt idx="10">
                    <c:v>0.33522534128563564</c:v>
                  </c:pt>
                  <c:pt idx="11">
                    <c:v>0.47724809560443759</c:v>
                  </c:pt>
                  <c:pt idx="12">
                    <c:v>0.63136972320793916</c:v>
                  </c:pt>
                  <c:pt idx="13">
                    <c:v>0.45575290088956422</c:v>
                  </c:pt>
                  <c:pt idx="14">
                    <c:v>0.34460016821661554</c:v>
                  </c:pt>
                  <c:pt idx="15">
                    <c:v>0.62760117849178698</c:v>
                  </c:pt>
                  <c:pt idx="16">
                    <c:v>0.5616134901629124</c:v>
                  </c:pt>
                  <c:pt idx="17">
                    <c:v>0.72132003376117382</c:v>
                  </c:pt>
                  <c:pt idx="18">
                    <c:v>0.60355885067339443</c:v>
                  </c:pt>
                  <c:pt idx="19">
                    <c:v>0.64766645829607228</c:v>
                  </c:pt>
                  <c:pt idx="20">
                    <c:v>0.44572239710043959</c:v>
                  </c:pt>
                  <c:pt idx="21">
                    <c:v>0.39806199776147366</c:v>
                  </c:pt>
                  <c:pt idx="22">
                    <c:v>0.29475247741767419</c:v>
                  </c:pt>
                  <c:pt idx="23">
                    <c:v>0.63780626318458644</c:v>
                  </c:pt>
                  <c:pt idx="24">
                    <c:v>0.57867654596353191</c:v>
                  </c:pt>
                  <c:pt idx="25">
                    <c:v>0.53049645368525944</c:v>
                  </c:pt>
                  <c:pt idx="26">
                    <c:v>0.60065439337338944</c:v>
                  </c:pt>
                  <c:pt idx="27">
                    <c:v>1.2394650931131963</c:v>
                  </c:pt>
                  <c:pt idx="28">
                    <c:v>1.4210069222277752</c:v>
                  </c:pt>
                  <c:pt idx="29">
                    <c:v>0.56520424351118947</c:v>
                  </c:pt>
                  <c:pt idx="30">
                    <c:v>0.6207177070758263</c:v>
                  </c:pt>
                  <c:pt idx="31">
                    <c:v>1.1507239080260376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6C297F"/>
                </a:solidFill>
                <a:round/>
              </a:ln>
              <a:effectLst/>
            </c:spPr>
          </c:errBars>
          <c:cat>
            <c:strRef>
              <c:f>'Data Fig 10'!$A$8:$A$39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Inverclyde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Renfrewshire</c:v>
                </c:pt>
                <c:pt idx="8">
                  <c:v>Falkirk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South Ayrshire</c:v>
                </c:pt>
                <c:pt idx="13">
                  <c:v>Aberdeen City</c:v>
                </c:pt>
                <c:pt idx="14">
                  <c:v>Fife</c:v>
                </c:pt>
                <c:pt idx="15">
                  <c:v>Midlothian</c:v>
                </c:pt>
                <c:pt idx="16">
                  <c:v>Dumfries and Galloway</c:v>
                </c:pt>
                <c:pt idx="17">
                  <c:v>Stirling</c:v>
                </c:pt>
                <c:pt idx="18">
                  <c:v>Angus</c:v>
                </c:pt>
                <c:pt idx="19">
                  <c:v>Argyll and Bute</c:v>
                </c:pt>
                <c:pt idx="20">
                  <c:v>Highland</c:v>
                </c:pt>
                <c:pt idx="21">
                  <c:v>Aberdeenshire</c:v>
                </c:pt>
                <c:pt idx="22">
                  <c:v>City of Edinburgh</c:v>
                </c:pt>
                <c:pt idx="23">
                  <c:v>Moray</c:v>
                </c:pt>
                <c:pt idx="24">
                  <c:v>Scottish Borders</c:v>
                </c:pt>
                <c:pt idx="25">
                  <c:v>Perth and Kinross</c:v>
                </c:pt>
                <c:pt idx="26">
                  <c:v>East Lothian</c:v>
                </c:pt>
                <c:pt idx="27">
                  <c:v>Na h-Eileanan Siar</c:v>
                </c:pt>
                <c:pt idx="28">
                  <c:v>Shetland Islands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Orkney Islands</c:v>
                </c:pt>
              </c:strCache>
            </c:strRef>
          </c:cat>
          <c:val>
            <c:numRef>
              <c:f>'Data Fig 10'!$C$8:$C$39</c:f>
              <c:numCache>
                <c:formatCode>0.0</c:formatCode>
                <c:ptCount val="32"/>
                <c:pt idx="0">
                  <c:v>78.017654956229578</c:v>
                </c:pt>
                <c:pt idx="1">
                  <c:v>78.424937096089707</c:v>
                </c:pt>
                <c:pt idx="2">
                  <c:v>78.780787118892903</c:v>
                </c:pt>
                <c:pt idx="3">
                  <c:v>78.919492164709951</c:v>
                </c:pt>
                <c:pt idx="4">
                  <c:v>79.112298018300052</c:v>
                </c:pt>
                <c:pt idx="5">
                  <c:v>79.326830143104189</c:v>
                </c:pt>
                <c:pt idx="6">
                  <c:v>79.680812701060731</c:v>
                </c:pt>
                <c:pt idx="7">
                  <c:v>80.01619263586899</c:v>
                </c:pt>
                <c:pt idx="8">
                  <c:v>80.158453373034305</c:v>
                </c:pt>
                <c:pt idx="9">
                  <c:v>80.253153811359113</c:v>
                </c:pt>
                <c:pt idx="10">
                  <c:v>80.440185341285641</c:v>
                </c:pt>
                <c:pt idx="11">
                  <c:v>80.597728095604438</c:v>
                </c:pt>
                <c:pt idx="12">
                  <c:v>80.809889723207945</c:v>
                </c:pt>
                <c:pt idx="13">
                  <c:v>81.030902900889558</c:v>
                </c:pt>
                <c:pt idx="14">
                  <c:v>81.031600168216613</c:v>
                </c:pt>
                <c:pt idx="15">
                  <c:v>81.051001178491788</c:v>
                </c:pt>
                <c:pt idx="16">
                  <c:v>81.172223490162907</c:v>
                </c:pt>
                <c:pt idx="17">
                  <c:v>81.588820033761181</c:v>
                </c:pt>
                <c:pt idx="18">
                  <c:v>81.589878850673401</c:v>
                </c:pt>
                <c:pt idx="19">
                  <c:v>81.976586458296069</c:v>
                </c:pt>
                <c:pt idx="20">
                  <c:v>82.025072397100445</c:v>
                </c:pt>
                <c:pt idx="21">
                  <c:v>82.096501997761479</c:v>
                </c:pt>
                <c:pt idx="22">
                  <c:v>82.425622477417676</c:v>
                </c:pt>
                <c:pt idx="23">
                  <c:v>82.448786263184587</c:v>
                </c:pt>
                <c:pt idx="24">
                  <c:v>82.511236545963527</c:v>
                </c:pt>
                <c:pt idx="25">
                  <c:v>82.716456453685254</c:v>
                </c:pt>
                <c:pt idx="26">
                  <c:v>82.73765439337339</c:v>
                </c:pt>
                <c:pt idx="27">
                  <c:v>82.746265093113195</c:v>
                </c:pt>
                <c:pt idx="28">
                  <c:v>83.268806922227782</c:v>
                </c:pt>
                <c:pt idx="29">
                  <c:v>83.495204243511196</c:v>
                </c:pt>
                <c:pt idx="30">
                  <c:v>83.842557707075827</c:v>
                </c:pt>
                <c:pt idx="31">
                  <c:v>83.902013908026035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D4-430F-A10A-4CC0770D94F9}"/>
            </c:ext>
          </c:extLst>
        </c:ser>
        <c:ser>
          <c:idx val="1"/>
          <c:order val="1"/>
          <c:tx>
            <c:v>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949494"/>
              </a:solidFill>
              <a:ln w="9525">
                <a:solidFill>
                  <a:srgbClr val="94949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10'!$J$8:$J$39</c:f>
                <c:numCache>
                  <c:formatCode>General</c:formatCode>
                  <c:ptCount val="32"/>
                  <c:pt idx="0">
                    <c:v>0.28126006945126392</c:v>
                  </c:pt>
                  <c:pt idx="1">
                    <c:v>0.81013425954024854</c:v>
                  </c:pt>
                  <c:pt idx="2">
                    <c:v>0.39558424023451266</c:v>
                  </c:pt>
                  <c:pt idx="3">
                    <c:v>0.87838921205356257</c:v>
                  </c:pt>
                  <c:pt idx="4">
                    <c:v>0.6395145652009262</c:v>
                  </c:pt>
                  <c:pt idx="5">
                    <c:v>0.64961548789339929</c:v>
                  </c:pt>
                  <c:pt idx="6">
                    <c:v>0.65629905500343</c:v>
                  </c:pt>
                  <c:pt idx="7">
                    <c:v>0.53424756656228567</c:v>
                  </c:pt>
                  <c:pt idx="8">
                    <c:v>0.53511571145097037</c:v>
                  </c:pt>
                  <c:pt idx="9">
                    <c:v>0.99657381467311268</c:v>
                  </c:pt>
                  <c:pt idx="10">
                    <c:v>0.39084476659694189</c:v>
                  </c:pt>
                  <c:pt idx="11">
                    <c:v>0.5360161959485481</c:v>
                  </c:pt>
                  <c:pt idx="12">
                    <c:v>0.69800108168587371</c:v>
                  </c:pt>
                  <c:pt idx="13">
                    <c:v>0.46102232454171599</c:v>
                  </c:pt>
                  <c:pt idx="14">
                    <c:v>0.38118191966887593</c:v>
                  </c:pt>
                  <c:pt idx="15">
                    <c:v>0.71066622648729094</c:v>
                  </c:pt>
                  <c:pt idx="16">
                    <c:v>0.61090202793006654</c:v>
                  </c:pt>
                  <c:pt idx="17">
                    <c:v>0.74225521845140463</c:v>
                  </c:pt>
                  <c:pt idx="18">
                    <c:v>0.64517668642025683</c:v>
                  </c:pt>
                  <c:pt idx="19">
                    <c:v>0.755390530754255</c:v>
                  </c:pt>
                  <c:pt idx="20">
                    <c:v>0.49167146891016955</c:v>
                  </c:pt>
                  <c:pt idx="21">
                    <c:v>0.43150752168500617</c:v>
                  </c:pt>
                  <c:pt idx="22">
                    <c:v>0.31252111138253724</c:v>
                  </c:pt>
                  <c:pt idx="23">
                    <c:v>0.74682155637950132</c:v>
                  </c:pt>
                  <c:pt idx="24">
                    <c:v>0.64985308212965265</c:v>
                  </c:pt>
                  <c:pt idx="25">
                    <c:v>0.60043749691683956</c:v>
                  </c:pt>
                  <c:pt idx="26">
                    <c:v>0.68007974390489778</c:v>
                  </c:pt>
                  <c:pt idx="27">
                    <c:v>1.3959811599158201</c:v>
                  </c:pt>
                  <c:pt idx="28">
                    <c:v>1.2352375379446556</c:v>
                  </c:pt>
                  <c:pt idx="29">
                    <c:v>0.63735538841395112</c:v>
                  </c:pt>
                  <c:pt idx="30">
                    <c:v>0.67656226776229289</c:v>
                  </c:pt>
                  <c:pt idx="31">
                    <c:v>1.3792597518327625</c:v>
                  </c:pt>
                </c:numCache>
              </c:numRef>
            </c:plus>
            <c:minus>
              <c:numRef>
                <c:f>'Data Fig 10'!$J$8:$J$39</c:f>
                <c:numCache>
                  <c:formatCode>General</c:formatCode>
                  <c:ptCount val="32"/>
                  <c:pt idx="0">
                    <c:v>0.28126006945126392</c:v>
                  </c:pt>
                  <c:pt idx="1">
                    <c:v>0.81013425954024854</c:v>
                  </c:pt>
                  <c:pt idx="2">
                    <c:v>0.39558424023451266</c:v>
                  </c:pt>
                  <c:pt idx="3">
                    <c:v>0.87838921205356257</c:v>
                  </c:pt>
                  <c:pt idx="4">
                    <c:v>0.6395145652009262</c:v>
                  </c:pt>
                  <c:pt idx="5">
                    <c:v>0.64961548789339929</c:v>
                  </c:pt>
                  <c:pt idx="6">
                    <c:v>0.65629905500343</c:v>
                  </c:pt>
                  <c:pt idx="7">
                    <c:v>0.53424756656228567</c:v>
                  </c:pt>
                  <c:pt idx="8">
                    <c:v>0.53511571145097037</c:v>
                  </c:pt>
                  <c:pt idx="9">
                    <c:v>0.99657381467311268</c:v>
                  </c:pt>
                  <c:pt idx="10">
                    <c:v>0.39084476659694189</c:v>
                  </c:pt>
                  <c:pt idx="11">
                    <c:v>0.5360161959485481</c:v>
                  </c:pt>
                  <c:pt idx="12">
                    <c:v>0.69800108168587371</c:v>
                  </c:pt>
                  <c:pt idx="13">
                    <c:v>0.46102232454171599</c:v>
                  </c:pt>
                  <c:pt idx="14">
                    <c:v>0.38118191966887593</c:v>
                  </c:pt>
                  <c:pt idx="15">
                    <c:v>0.71066622648729094</c:v>
                  </c:pt>
                  <c:pt idx="16">
                    <c:v>0.61090202793006654</c:v>
                  </c:pt>
                  <c:pt idx="17">
                    <c:v>0.74225521845140463</c:v>
                  </c:pt>
                  <c:pt idx="18">
                    <c:v>0.64517668642025683</c:v>
                  </c:pt>
                  <c:pt idx="19">
                    <c:v>0.755390530754255</c:v>
                  </c:pt>
                  <c:pt idx="20">
                    <c:v>0.49167146891016955</c:v>
                  </c:pt>
                  <c:pt idx="21">
                    <c:v>0.43150752168500617</c:v>
                  </c:pt>
                  <c:pt idx="22">
                    <c:v>0.31252111138253724</c:v>
                  </c:pt>
                  <c:pt idx="23">
                    <c:v>0.74682155637950132</c:v>
                  </c:pt>
                  <c:pt idx="24">
                    <c:v>0.64985308212965265</c:v>
                  </c:pt>
                  <c:pt idx="25">
                    <c:v>0.60043749691683956</c:v>
                  </c:pt>
                  <c:pt idx="26">
                    <c:v>0.68007974390489778</c:v>
                  </c:pt>
                  <c:pt idx="27">
                    <c:v>1.3959811599158201</c:v>
                  </c:pt>
                  <c:pt idx="28">
                    <c:v>1.2352375379446556</c:v>
                  </c:pt>
                  <c:pt idx="29">
                    <c:v>0.63735538841395112</c:v>
                  </c:pt>
                  <c:pt idx="30">
                    <c:v>0.67656226776229289</c:v>
                  </c:pt>
                  <c:pt idx="31">
                    <c:v>1.3792597518327625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949494"/>
                </a:solidFill>
                <a:round/>
              </a:ln>
              <a:effectLst/>
            </c:spPr>
          </c:errBars>
          <c:cat>
            <c:strRef>
              <c:f>'Data Fig 10'!$A$8:$A$39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Inverclyde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Renfrewshire</c:v>
                </c:pt>
                <c:pt idx="8">
                  <c:v>Falkirk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South Ayrshire</c:v>
                </c:pt>
                <c:pt idx="13">
                  <c:v>Aberdeen City</c:v>
                </c:pt>
                <c:pt idx="14">
                  <c:v>Fife</c:v>
                </c:pt>
                <c:pt idx="15">
                  <c:v>Midlothian</c:v>
                </c:pt>
                <c:pt idx="16">
                  <c:v>Dumfries and Galloway</c:v>
                </c:pt>
                <c:pt idx="17">
                  <c:v>Stirling</c:v>
                </c:pt>
                <c:pt idx="18">
                  <c:v>Angus</c:v>
                </c:pt>
                <c:pt idx="19">
                  <c:v>Argyll and Bute</c:v>
                </c:pt>
                <c:pt idx="20">
                  <c:v>Highland</c:v>
                </c:pt>
                <c:pt idx="21">
                  <c:v>Aberdeenshire</c:v>
                </c:pt>
                <c:pt idx="22">
                  <c:v>City of Edinburgh</c:v>
                </c:pt>
                <c:pt idx="23">
                  <c:v>Moray</c:v>
                </c:pt>
                <c:pt idx="24">
                  <c:v>Scottish Borders</c:v>
                </c:pt>
                <c:pt idx="25">
                  <c:v>Perth and Kinross</c:v>
                </c:pt>
                <c:pt idx="26">
                  <c:v>East Lothian</c:v>
                </c:pt>
                <c:pt idx="27">
                  <c:v>Na h-Eileanan Siar</c:v>
                </c:pt>
                <c:pt idx="28">
                  <c:v>Shetland Islands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Orkney Islands</c:v>
                </c:pt>
              </c:strCache>
            </c:strRef>
          </c:cat>
          <c:val>
            <c:numRef>
              <c:f>'Data Fig 10'!$G$8:$G$39</c:f>
              <c:numCache>
                <c:formatCode>0.0</c:formatCode>
                <c:ptCount val="32"/>
                <c:pt idx="0">
                  <c:v>72.960560069451262</c:v>
                </c:pt>
                <c:pt idx="1">
                  <c:v>73.419874259540251</c:v>
                </c:pt>
                <c:pt idx="2">
                  <c:v>74.180334240234515</c:v>
                </c:pt>
                <c:pt idx="3">
                  <c:v>74.076589212053563</c:v>
                </c:pt>
                <c:pt idx="4">
                  <c:v>73.537174565200928</c:v>
                </c:pt>
                <c:pt idx="5">
                  <c:v>74.928285487893405</c:v>
                </c:pt>
                <c:pt idx="6">
                  <c:v>74.472409055003425</c:v>
                </c:pt>
                <c:pt idx="7">
                  <c:v>75.551707566562285</c:v>
                </c:pt>
                <c:pt idx="8">
                  <c:v>76.242685711450974</c:v>
                </c:pt>
                <c:pt idx="9">
                  <c:v>75.386053814673119</c:v>
                </c:pt>
                <c:pt idx="10">
                  <c:v>75.914414766596948</c:v>
                </c:pt>
                <c:pt idx="11">
                  <c:v>77.244016195948547</c:v>
                </c:pt>
                <c:pt idx="12">
                  <c:v>76.431741081685871</c:v>
                </c:pt>
                <c:pt idx="13">
                  <c:v>76.934322324541711</c:v>
                </c:pt>
                <c:pt idx="14">
                  <c:v>76.882731919668871</c:v>
                </c:pt>
                <c:pt idx="15">
                  <c:v>77.642576226487293</c:v>
                </c:pt>
                <c:pt idx="16">
                  <c:v>77.427782027930064</c:v>
                </c:pt>
                <c:pt idx="17">
                  <c:v>77.408735218451412</c:v>
                </c:pt>
                <c:pt idx="18">
                  <c:v>78.262366686420251</c:v>
                </c:pt>
                <c:pt idx="19">
                  <c:v>77.769250530754249</c:v>
                </c:pt>
                <c:pt idx="20">
                  <c:v>77.635531468910173</c:v>
                </c:pt>
                <c:pt idx="21">
                  <c:v>78.854367521685006</c:v>
                </c:pt>
                <c:pt idx="22">
                  <c:v>78.002511111382532</c:v>
                </c:pt>
                <c:pt idx="23">
                  <c:v>78.3114215563795</c:v>
                </c:pt>
                <c:pt idx="24">
                  <c:v>79.14214308212965</c:v>
                </c:pt>
                <c:pt idx="25">
                  <c:v>78.931187496916834</c:v>
                </c:pt>
                <c:pt idx="26">
                  <c:v>78.970299743904903</c:v>
                </c:pt>
                <c:pt idx="27">
                  <c:v>78.01301115991582</c:v>
                </c:pt>
                <c:pt idx="28">
                  <c:v>79.707367537944663</c:v>
                </c:pt>
                <c:pt idx="29">
                  <c:v>80.037015388413948</c:v>
                </c:pt>
                <c:pt idx="30">
                  <c:v>79.440322267762298</c:v>
                </c:pt>
                <c:pt idx="31">
                  <c:v>80.436959751832759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D4-430F-A10A-4CC0770D94F9}"/>
            </c:ext>
          </c:extLst>
        </c:ser>
        <c:ser>
          <c:idx val="2"/>
          <c:order val="2"/>
          <c:tx>
            <c:strRef>
              <c:f>'Data Fig 10'!$K$6</c:f>
              <c:strCache>
                <c:ptCount val="1"/>
                <c:pt idx="0">
                  <c:v>Scotland females</c:v>
                </c:pt>
              </c:strCache>
            </c:strRef>
          </c:tx>
          <c:spPr>
            <a:ln w="19050" cap="rnd">
              <a:solidFill>
                <a:srgbClr val="6C297F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7353814591752393E-3"/>
                  <c:y val="-1.67526559390309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rgbClr val="6C297F"/>
                        </a:solidFill>
                        <a:latin typeface="Segoe UI" panose="020B0502040204020203" pitchFamily="34" charset="0"/>
                        <a:ea typeface="+mn-ea"/>
                        <a:cs typeface="Segoe UI" panose="020B0502040204020203" pitchFamily="34" charset="0"/>
                      </a:defRPr>
                    </a:pPr>
                    <a:fld id="{82778C81-94F5-42F2-8218-DE502154CEC6}" type="SERIESNAME">
                      <a:rPr lang="en-US" sz="1200">
                        <a:solidFill>
                          <a:srgbClr val="6C297F"/>
                        </a:solidFill>
                      </a:rPr>
                      <a:pPr>
                        <a:defRPr sz="1200">
                          <a:solidFill>
                            <a:srgbClr val="6C297F"/>
                          </a:solidFill>
                          <a:latin typeface="Segoe UI" panose="020B0502040204020203" pitchFamily="34" charset="0"/>
                          <a:cs typeface="Segoe UI" panose="020B0502040204020203" pitchFamily="34" charset="0"/>
                        </a:defRPr>
                      </a:pPr>
                      <a:t>[SERIES NAME]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6C297F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46C-4BE1-8895-F98E2DE5D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BF78D3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10'!$A$8:$A$39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Inverclyde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Renfrewshire</c:v>
                </c:pt>
                <c:pt idx="8">
                  <c:v>Falkirk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South Ayrshire</c:v>
                </c:pt>
                <c:pt idx="13">
                  <c:v>Aberdeen City</c:v>
                </c:pt>
                <c:pt idx="14">
                  <c:v>Fife</c:v>
                </c:pt>
                <c:pt idx="15">
                  <c:v>Midlothian</c:v>
                </c:pt>
                <c:pt idx="16">
                  <c:v>Dumfries and Galloway</c:v>
                </c:pt>
                <c:pt idx="17">
                  <c:v>Stirling</c:v>
                </c:pt>
                <c:pt idx="18">
                  <c:v>Angus</c:v>
                </c:pt>
                <c:pt idx="19">
                  <c:v>Argyll and Bute</c:v>
                </c:pt>
                <c:pt idx="20">
                  <c:v>Highland</c:v>
                </c:pt>
                <c:pt idx="21">
                  <c:v>Aberdeenshire</c:v>
                </c:pt>
                <c:pt idx="22">
                  <c:v>City of Edinburgh</c:v>
                </c:pt>
                <c:pt idx="23">
                  <c:v>Moray</c:v>
                </c:pt>
                <c:pt idx="24">
                  <c:v>Scottish Borders</c:v>
                </c:pt>
                <c:pt idx="25">
                  <c:v>Perth and Kinross</c:v>
                </c:pt>
                <c:pt idx="26">
                  <c:v>East Lothian</c:v>
                </c:pt>
                <c:pt idx="27">
                  <c:v>Na h-Eileanan Siar</c:v>
                </c:pt>
                <c:pt idx="28">
                  <c:v>Shetland Islands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Orkney Islands</c:v>
                </c:pt>
              </c:strCache>
            </c:strRef>
          </c:cat>
          <c:val>
            <c:numRef>
              <c:f>'Data Fig 10'!$K$8:$K$39</c:f>
              <c:numCache>
                <c:formatCode>0.00</c:formatCode>
                <c:ptCount val="32"/>
                <c:pt idx="0">
                  <c:v>80.813769195579454</c:v>
                </c:pt>
                <c:pt idx="1">
                  <c:v>80.813769195579454</c:v>
                </c:pt>
                <c:pt idx="2">
                  <c:v>80.813769195579454</c:v>
                </c:pt>
                <c:pt idx="3">
                  <c:v>80.813769195579454</c:v>
                </c:pt>
                <c:pt idx="4">
                  <c:v>80.813769195579454</c:v>
                </c:pt>
                <c:pt idx="5">
                  <c:v>80.813769195579454</c:v>
                </c:pt>
                <c:pt idx="6">
                  <c:v>80.813769195579454</c:v>
                </c:pt>
                <c:pt idx="7">
                  <c:v>80.813769195579454</c:v>
                </c:pt>
                <c:pt idx="8">
                  <c:v>80.813769195579454</c:v>
                </c:pt>
                <c:pt idx="9">
                  <c:v>80.813769195579454</c:v>
                </c:pt>
                <c:pt idx="10">
                  <c:v>80.813769195579454</c:v>
                </c:pt>
                <c:pt idx="11">
                  <c:v>80.813769195579454</c:v>
                </c:pt>
                <c:pt idx="12">
                  <c:v>80.813769195579454</c:v>
                </c:pt>
                <c:pt idx="13">
                  <c:v>80.813769195579454</c:v>
                </c:pt>
                <c:pt idx="14">
                  <c:v>80.813769195579454</c:v>
                </c:pt>
                <c:pt idx="15">
                  <c:v>80.813769195579454</c:v>
                </c:pt>
                <c:pt idx="16">
                  <c:v>80.813769195579454</c:v>
                </c:pt>
                <c:pt idx="17">
                  <c:v>80.813769195579454</c:v>
                </c:pt>
                <c:pt idx="18">
                  <c:v>80.813769195579454</c:v>
                </c:pt>
                <c:pt idx="19">
                  <c:v>80.813769195579454</c:v>
                </c:pt>
                <c:pt idx="20">
                  <c:v>80.813769195579454</c:v>
                </c:pt>
                <c:pt idx="21">
                  <c:v>80.813769195579454</c:v>
                </c:pt>
                <c:pt idx="22">
                  <c:v>80.813769195579454</c:v>
                </c:pt>
                <c:pt idx="23">
                  <c:v>80.813769195579454</c:v>
                </c:pt>
                <c:pt idx="24">
                  <c:v>80.813769195579454</c:v>
                </c:pt>
                <c:pt idx="25">
                  <c:v>80.813769195579454</c:v>
                </c:pt>
                <c:pt idx="26">
                  <c:v>80.813769195579454</c:v>
                </c:pt>
                <c:pt idx="27">
                  <c:v>80.813769195579454</c:v>
                </c:pt>
                <c:pt idx="28">
                  <c:v>80.813769195579454</c:v>
                </c:pt>
                <c:pt idx="29">
                  <c:v>80.813769195579454</c:v>
                </c:pt>
                <c:pt idx="30">
                  <c:v>80.813769195579454</c:v>
                </c:pt>
                <c:pt idx="31">
                  <c:v>80.813769195579454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C-4BE1-8895-F98E2DE5D3AA}"/>
            </c:ext>
          </c:extLst>
        </c:ser>
        <c:ser>
          <c:idx val="3"/>
          <c:order val="3"/>
          <c:tx>
            <c:strRef>
              <c:f>'Data Fig 10'!$L$6</c:f>
              <c:strCache>
                <c:ptCount val="1"/>
                <c:pt idx="0">
                  <c:v>Scotland males</c:v>
                </c:pt>
              </c:strCache>
            </c:strRef>
          </c:tx>
          <c:spPr>
            <a:ln w="22225" cap="rnd">
              <a:solidFill>
                <a:srgbClr val="949494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28"/>
              <c:layout>
                <c:manualLayout>
                  <c:x val="-2.7894106276031221E-2"/>
                  <c:y val="-1.45799222056783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6C-4BE1-8895-F98E2DE5D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333333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10'!$A$8:$A$39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North Lanarkshire</c:v>
                </c:pt>
                <c:pt idx="3">
                  <c:v>Inverclyde</c:v>
                </c:pt>
                <c:pt idx="4">
                  <c:v>Dundee City</c:v>
                </c:pt>
                <c:pt idx="5">
                  <c:v>East Ayrshire</c:v>
                </c:pt>
                <c:pt idx="6">
                  <c:v>North Ayrshire</c:v>
                </c:pt>
                <c:pt idx="7">
                  <c:v>Renfrewshire</c:v>
                </c:pt>
                <c:pt idx="8">
                  <c:v>Falkirk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South Ayrshire</c:v>
                </c:pt>
                <c:pt idx="13">
                  <c:v>Aberdeen City</c:v>
                </c:pt>
                <c:pt idx="14">
                  <c:v>Fife</c:v>
                </c:pt>
                <c:pt idx="15">
                  <c:v>Midlothian</c:v>
                </c:pt>
                <c:pt idx="16">
                  <c:v>Dumfries and Galloway</c:v>
                </c:pt>
                <c:pt idx="17">
                  <c:v>Stirling</c:v>
                </c:pt>
                <c:pt idx="18">
                  <c:v>Angus</c:v>
                </c:pt>
                <c:pt idx="19">
                  <c:v>Argyll and Bute</c:v>
                </c:pt>
                <c:pt idx="20">
                  <c:v>Highland</c:v>
                </c:pt>
                <c:pt idx="21">
                  <c:v>Aberdeenshire</c:v>
                </c:pt>
                <c:pt idx="22">
                  <c:v>City of Edinburgh</c:v>
                </c:pt>
                <c:pt idx="23">
                  <c:v>Moray</c:v>
                </c:pt>
                <c:pt idx="24">
                  <c:v>Scottish Borders</c:v>
                </c:pt>
                <c:pt idx="25">
                  <c:v>Perth and Kinross</c:v>
                </c:pt>
                <c:pt idx="26">
                  <c:v>East Lothian</c:v>
                </c:pt>
                <c:pt idx="27">
                  <c:v>Na h-Eileanan Siar</c:v>
                </c:pt>
                <c:pt idx="28">
                  <c:v>Shetland Islands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Orkney Islands</c:v>
                </c:pt>
              </c:strCache>
            </c:strRef>
          </c:cat>
          <c:val>
            <c:numRef>
              <c:f>'Data Fig 10'!$L$8:$L$39</c:f>
              <c:numCache>
                <c:formatCode>0.00</c:formatCode>
                <c:ptCount val="32"/>
                <c:pt idx="0">
                  <c:v>76.579221182485909</c:v>
                </c:pt>
                <c:pt idx="1">
                  <c:v>76.579221182485909</c:v>
                </c:pt>
                <c:pt idx="2">
                  <c:v>76.579221182485909</c:v>
                </c:pt>
                <c:pt idx="3">
                  <c:v>76.579221182485909</c:v>
                </c:pt>
                <c:pt idx="4">
                  <c:v>76.579221182485909</c:v>
                </c:pt>
                <c:pt idx="5">
                  <c:v>76.579221182485909</c:v>
                </c:pt>
                <c:pt idx="6">
                  <c:v>76.579221182485909</c:v>
                </c:pt>
                <c:pt idx="7">
                  <c:v>76.579221182485909</c:v>
                </c:pt>
                <c:pt idx="8">
                  <c:v>76.579221182485909</c:v>
                </c:pt>
                <c:pt idx="9">
                  <c:v>76.579221182485909</c:v>
                </c:pt>
                <c:pt idx="10">
                  <c:v>76.579221182485909</c:v>
                </c:pt>
                <c:pt idx="11">
                  <c:v>76.579221182485909</c:v>
                </c:pt>
                <c:pt idx="12">
                  <c:v>76.579221182485909</c:v>
                </c:pt>
                <c:pt idx="13">
                  <c:v>76.579221182485909</c:v>
                </c:pt>
                <c:pt idx="14">
                  <c:v>76.579221182485909</c:v>
                </c:pt>
                <c:pt idx="15">
                  <c:v>76.579221182485909</c:v>
                </c:pt>
                <c:pt idx="16">
                  <c:v>76.579221182485909</c:v>
                </c:pt>
                <c:pt idx="17">
                  <c:v>76.579221182485909</c:v>
                </c:pt>
                <c:pt idx="18">
                  <c:v>76.579221182485909</c:v>
                </c:pt>
                <c:pt idx="19">
                  <c:v>76.579221182485909</c:v>
                </c:pt>
                <c:pt idx="20">
                  <c:v>76.579221182485909</c:v>
                </c:pt>
                <c:pt idx="21">
                  <c:v>76.579221182485909</c:v>
                </c:pt>
                <c:pt idx="22">
                  <c:v>76.579221182485909</c:v>
                </c:pt>
                <c:pt idx="23">
                  <c:v>76.579221182485909</c:v>
                </c:pt>
                <c:pt idx="24">
                  <c:v>76.579221182485909</c:v>
                </c:pt>
                <c:pt idx="25">
                  <c:v>76.579221182485909</c:v>
                </c:pt>
                <c:pt idx="26">
                  <c:v>76.579221182485909</c:v>
                </c:pt>
                <c:pt idx="27">
                  <c:v>76.579221182485909</c:v>
                </c:pt>
                <c:pt idx="28">
                  <c:v>76.579221182485909</c:v>
                </c:pt>
                <c:pt idx="29">
                  <c:v>76.579221182485909</c:v>
                </c:pt>
                <c:pt idx="30">
                  <c:v>76.579221182485909</c:v>
                </c:pt>
                <c:pt idx="31">
                  <c:v>76.579221182485909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C-4BE1-8895-F98E2DE5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670536"/>
        <c:axId val="479674800"/>
      </c:lineChart>
      <c:catAx>
        <c:axId val="4796705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9674800"/>
        <c:crosses val="autoZero"/>
        <c:auto val="1"/>
        <c:lblAlgn val="ctr"/>
        <c:lblOffset val="100"/>
        <c:noMultiLvlLbl val="0"/>
      </c:catAx>
      <c:valAx>
        <c:axId val="479674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/>
                  <a:t>Years of life expectancy at birth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9670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Figure 11: Life expectancy at birth in NHS health boards with 95% confidence intervals</a:t>
            </a:r>
            <a:r>
              <a:rPr lang="en-US" sz="1200" b="0" baseline="0"/>
              <a:t> </a:t>
            </a:r>
          </a:p>
          <a:p>
            <a:pPr>
              <a:defRPr sz="1200"/>
            </a:pPr>
            <a:r>
              <a:rPr lang="en-US" sz="1200" b="0"/>
              <a:t>(ordered by female life expectancy)</a:t>
            </a:r>
          </a:p>
        </c:rich>
      </c:tx>
      <c:layout>
        <c:manualLayout>
          <c:xMode val="edge"/>
          <c:yMode val="edge"/>
          <c:x val="0.13597666034664047"/>
          <c:y val="6.23425871554421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22807826329602E-2"/>
          <c:y val="9.0629836326970872E-2"/>
          <c:w val="0.90008547585234533"/>
          <c:h val="0.6061505033578104"/>
        </c:manualLayout>
      </c:layout>
      <c:lineChart>
        <c:grouping val="standard"/>
        <c:varyColors val="0"/>
        <c:ser>
          <c:idx val="0"/>
          <c:order val="0"/>
          <c:tx>
            <c:v>Females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C297F"/>
              </a:solidFill>
              <a:ln w="9525">
                <a:solidFill>
                  <a:srgbClr val="6C297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11'!$F$8:$F$21</c:f>
                <c:numCache>
                  <c:formatCode>General</c:formatCode>
                  <c:ptCount val="14"/>
                  <c:pt idx="0">
                    <c:v>0.19</c:v>
                  </c:pt>
                  <c:pt idx="1">
                    <c:v>0.25</c:v>
                  </c:pt>
                  <c:pt idx="2">
                    <c:v>0.34</c:v>
                  </c:pt>
                  <c:pt idx="3">
                    <c:v>0.37</c:v>
                  </c:pt>
                  <c:pt idx="4">
                    <c:v>0.34</c:v>
                  </c:pt>
                  <c:pt idx="5">
                    <c:v>0.52</c:v>
                  </c:pt>
                  <c:pt idx="6">
                    <c:v>0.32</c:v>
                  </c:pt>
                  <c:pt idx="7">
                    <c:v>0.38</c:v>
                  </c:pt>
                  <c:pt idx="8">
                    <c:v>0.21</c:v>
                  </c:pt>
                  <c:pt idx="9">
                    <c:v>0.26</c:v>
                  </c:pt>
                  <c:pt idx="10">
                    <c:v>0.59</c:v>
                  </c:pt>
                  <c:pt idx="11">
                    <c:v>1.17</c:v>
                  </c:pt>
                  <c:pt idx="12">
                    <c:v>1.35</c:v>
                  </c:pt>
                  <c:pt idx="13">
                    <c:v>1.4</c:v>
                  </c:pt>
                </c:numCache>
              </c:numRef>
            </c:plus>
            <c:minus>
              <c:numRef>
                <c:f>'Data Fig 11'!$F$8:$F$21</c:f>
                <c:numCache>
                  <c:formatCode>General</c:formatCode>
                  <c:ptCount val="14"/>
                  <c:pt idx="0">
                    <c:v>0.19</c:v>
                  </c:pt>
                  <c:pt idx="1">
                    <c:v>0.25</c:v>
                  </c:pt>
                  <c:pt idx="2">
                    <c:v>0.34</c:v>
                  </c:pt>
                  <c:pt idx="3">
                    <c:v>0.37</c:v>
                  </c:pt>
                  <c:pt idx="4">
                    <c:v>0.34</c:v>
                  </c:pt>
                  <c:pt idx="5">
                    <c:v>0.52</c:v>
                  </c:pt>
                  <c:pt idx="6">
                    <c:v>0.32</c:v>
                  </c:pt>
                  <c:pt idx="7">
                    <c:v>0.38</c:v>
                  </c:pt>
                  <c:pt idx="8">
                    <c:v>0.21</c:v>
                  </c:pt>
                  <c:pt idx="9">
                    <c:v>0.26</c:v>
                  </c:pt>
                  <c:pt idx="10">
                    <c:v>0.59</c:v>
                  </c:pt>
                  <c:pt idx="11">
                    <c:v>1.17</c:v>
                  </c:pt>
                  <c:pt idx="12">
                    <c:v>1.35</c:v>
                  </c:pt>
                  <c:pt idx="13">
                    <c:v>1.4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6C297F"/>
                </a:solidFill>
                <a:round/>
              </a:ln>
              <a:effectLst/>
            </c:spPr>
          </c:errBars>
          <c:cat>
            <c:strRef>
              <c:f>'Data Fig 11'!$A$8:$A$21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Forth Valley</c:v>
                </c:pt>
                <c:pt idx="4">
                  <c:v>Fife</c:v>
                </c:pt>
                <c:pt idx="5">
                  <c:v>Dumfries and Galloway</c:v>
                </c:pt>
                <c:pt idx="6">
                  <c:v>Tayside</c:v>
                </c:pt>
                <c:pt idx="7">
                  <c:v>Grampian</c:v>
                </c:pt>
                <c:pt idx="8">
                  <c:v>Lothian</c:v>
                </c:pt>
                <c:pt idx="9">
                  <c:v>Highland</c:v>
                </c:pt>
                <c:pt idx="10">
                  <c:v>Borders</c:v>
                </c:pt>
                <c:pt idx="11">
                  <c:v>Western Isles</c:v>
                </c:pt>
                <c:pt idx="12">
                  <c:v>Shetland</c:v>
                </c:pt>
                <c:pt idx="13">
                  <c:v>Orkney</c:v>
                </c:pt>
              </c:strCache>
            </c:strRef>
          </c:cat>
          <c:val>
            <c:numRef>
              <c:f>'Data Fig 11'!$C$8:$C$21</c:f>
              <c:numCache>
                <c:formatCode>0.0</c:formatCode>
                <c:ptCount val="14"/>
                <c:pt idx="0">
                  <c:v>79.513147125250754</c:v>
                </c:pt>
                <c:pt idx="1">
                  <c:v>79.592507171041689</c:v>
                </c:pt>
                <c:pt idx="2">
                  <c:v>79.931037224973025</c:v>
                </c:pt>
                <c:pt idx="3">
                  <c:v>80.603692771134362</c:v>
                </c:pt>
                <c:pt idx="4">
                  <c:v>81.031600168216613</c:v>
                </c:pt>
                <c:pt idx="5">
                  <c:v>81.172223490162907</c:v>
                </c:pt>
                <c:pt idx="6">
                  <c:v>81.217800217270607</c:v>
                </c:pt>
                <c:pt idx="7">
                  <c:v>81.805914194210359</c:v>
                </c:pt>
                <c:pt idx="8">
                  <c:v>81.933627566086088</c:v>
                </c:pt>
                <c:pt idx="9">
                  <c:v>81.985721556809466</c:v>
                </c:pt>
                <c:pt idx="10">
                  <c:v>82.511236545963527</c:v>
                </c:pt>
                <c:pt idx="11">
                  <c:v>82.746265093113195</c:v>
                </c:pt>
                <c:pt idx="12">
                  <c:v>83.268806922227782</c:v>
                </c:pt>
                <c:pt idx="13">
                  <c:v>83.902013908026035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E0-4681-B66A-603AB1016E0F}"/>
            </c:ext>
          </c:extLst>
        </c:ser>
        <c:ser>
          <c:idx val="1"/>
          <c:order val="1"/>
          <c:tx>
            <c:v>Males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949494"/>
              </a:solidFill>
              <a:ln w="9525">
                <a:solidFill>
                  <a:srgbClr val="94949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'Data Fig 11'!$J$8:$J$21</c:f>
                <c:numCache>
                  <c:formatCode>General</c:formatCode>
                  <c:ptCount val="14"/>
                  <c:pt idx="0">
                    <c:v>0.21</c:v>
                  </c:pt>
                  <c:pt idx="1">
                    <c:v>0.28000000000000003</c:v>
                  </c:pt>
                  <c:pt idx="2">
                    <c:v>0.38</c:v>
                  </c:pt>
                  <c:pt idx="3">
                    <c:v>0.4</c:v>
                  </c:pt>
                  <c:pt idx="4">
                    <c:v>0.38</c:v>
                  </c:pt>
                  <c:pt idx="5">
                    <c:v>0.61</c:v>
                  </c:pt>
                  <c:pt idx="6">
                    <c:v>0.37</c:v>
                  </c:pt>
                  <c:pt idx="7">
                    <c:v>0.42</c:v>
                  </c:pt>
                  <c:pt idx="8">
                    <c:v>0.23</c:v>
                  </c:pt>
                  <c:pt idx="9">
                    <c:v>0.28000000000000003</c:v>
                  </c:pt>
                  <c:pt idx="10">
                    <c:v>0.68</c:v>
                  </c:pt>
                  <c:pt idx="11">
                    <c:v>1.24</c:v>
                  </c:pt>
                  <c:pt idx="12">
                    <c:v>1.28</c:v>
                  </c:pt>
                  <c:pt idx="13">
                    <c:v>1.37</c:v>
                  </c:pt>
                </c:numCache>
              </c:numRef>
            </c:plus>
            <c:minus>
              <c:numRef>
                <c:f>'Data Fig 11'!$J$8:$J$21</c:f>
                <c:numCache>
                  <c:formatCode>General</c:formatCode>
                  <c:ptCount val="14"/>
                  <c:pt idx="0">
                    <c:v>0.21</c:v>
                  </c:pt>
                  <c:pt idx="1">
                    <c:v>0.28000000000000003</c:v>
                  </c:pt>
                  <c:pt idx="2">
                    <c:v>0.38</c:v>
                  </c:pt>
                  <c:pt idx="3">
                    <c:v>0.4</c:v>
                  </c:pt>
                  <c:pt idx="4">
                    <c:v>0.38</c:v>
                  </c:pt>
                  <c:pt idx="5">
                    <c:v>0.61</c:v>
                  </c:pt>
                  <c:pt idx="6">
                    <c:v>0.37</c:v>
                  </c:pt>
                  <c:pt idx="7">
                    <c:v>0.42</c:v>
                  </c:pt>
                  <c:pt idx="8">
                    <c:v>0.23</c:v>
                  </c:pt>
                  <c:pt idx="9">
                    <c:v>0.28000000000000003</c:v>
                  </c:pt>
                  <c:pt idx="10">
                    <c:v>0.68</c:v>
                  </c:pt>
                  <c:pt idx="11">
                    <c:v>1.24</c:v>
                  </c:pt>
                  <c:pt idx="12">
                    <c:v>1.28</c:v>
                  </c:pt>
                  <c:pt idx="13">
                    <c:v>1.37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949494"/>
                </a:solidFill>
                <a:round/>
              </a:ln>
              <a:effectLst/>
            </c:spPr>
          </c:errBars>
          <c:cat>
            <c:strRef>
              <c:f>'Data Fig 11'!$A$8:$A$21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Forth Valley</c:v>
                </c:pt>
                <c:pt idx="4">
                  <c:v>Fife</c:v>
                </c:pt>
                <c:pt idx="5">
                  <c:v>Dumfries and Galloway</c:v>
                </c:pt>
                <c:pt idx="6">
                  <c:v>Tayside</c:v>
                </c:pt>
                <c:pt idx="7">
                  <c:v>Grampian</c:v>
                </c:pt>
                <c:pt idx="8">
                  <c:v>Lothian</c:v>
                </c:pt>
                <c:pt idx="9">
                  <c:v>Highland</c:v>
                </c:pt>
                <c:pt idx="10">
                  <c:v>Borders</c:v>
                </c:pt>
                <c:pt idx="11">
                  <c:v>Western Isles</c:v>
                </c:pt>
                <c:pt idx="12">
                  <c:v>Shetland</c:v>
                </c:pt>
                <c:pt idx="13">
                  <c:v>Orkney</c:v>
                </c:pt>
              </c:strCache>
            </c:strRef>
          </c:cat>
          <c:val>
            <c:numRef>
              <c:f>'Data Fig 11'!$G$8:$G$21</c:f>
              <c:numCache>
                <c:formatCode>0.0</c:formatCode>
                <c:ptCount val="14"/>
                <c:pt idx="0">
                  <c:v>74.753893649017627</c:v>
                </c:pt>
                <c:pt idx="1">
                  <c:v>75.021335193442454</c:v>
                </c:pt>
                <c:pt idx="2">
                  <c:v>75.236276566096635</c:v>
                </c:pt>
                <c:pt idx="3">
                  <c:v>76.426645719370399</c:v>
                </c:pt>
                <c:pt idx="4">
                  <c:v>76.882731919668871</c:v>
                </c:pt>
                <c:pt idx="5">
                  <c:v>77.427782027930064</c:v>
                </c:pt>
                <c:pt idx="6">
                  <c:v>76.915297687786406</c:v>
                </c:pt>
                <c:pt idx="7">
                  <c:v>78.15409595452337</c:v>
                </c:pt>
                <c:pt idx="8">
                  <c:v>77.990914390092485</c:v>
                </c:pt>
                <c:pt idx="9">
                  <c:v>77.661635056647469</c:v>
                </c:pt>
                <c:pt idx="10">
                  <c:v>79.14214308212965</c:v>
                </c:pt>
                <c:pt idx="11">
                  <c:v>78.01301115991582</c:v>
                </c:pt>
                <c:pt idx="12">
                  <c:v>79.707367537944663</c:v>
                </c:pt>
                <c:pt idx="13">
                  <c:v>80.436959751832759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0-4681-B66A-603AB1016E0F}"/>
            </c:ext>
          </c:extLst>
        </c:ser>
        <c:ser>
          <c:idx val="2"/>
          <c:order val="2"/>
          <c:tx>
            <c:strRef>
              <c:f>'Data Fig 11'!$K$6</c:f>
              <c:strCache>
                <c:ptCount val="1"/>
                <c:pt idx="0">
                  <c:v>Scotland females</c:v>
                </c:pt>
              </c:strCache>
            </c:strRef>
          </c:tx>
          <c:spPr>
            <a:ln w="22225" cap="rnd">
              <a:solidFill>
                <a:srgbClr val="6C297F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7991352317670409E-2"/>
                  <c:y val="-1.53181273300784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6C297F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05-41CC-8FD0-D58D0D720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6C29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11'!$A$8:$A$21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Forth Valley</c:v>
                </c:pt>
                <c:pt idx="4">
                  <c:v>Fife</c:v>
                </c:pt>
                <c:pt idx="5">
                  <c:v>Dumfries and Galloway</c:v>
                </c:pt>
                <c:pt idx="6">
                  <c:v>Tayside</c:v>
                </c:pt>
                <c:pt idx="7">
                  <c:v>Grampian</c:v>
                </c:pt>
                <c:pt idx="8">
                  <c:v>Lothian</c:v>
                </c:pt>
                <c:pt idx="9">
                  <c:v>Highland</c:v>
                </c:pt>
                <c:pt idx="10">
                  <c:v>Borders</c:v>
                </c:pt>
                <c:pt idx="11">
                  <c:v>Western Isles</c:v>
                </c:pt>
                <c:pt idx="12">
                  <c:v>Shetland</c:v>
                </c:pt>
                <c:pt idx="13">
                  <c:v>Orkney</c:v>
                </c:pt>
              </c:strCache>
            </c:strRef>
          </c:cat>
          <c:val>
            <c:numRef>
              <c:f>'Data Fig 11'!$K$8:$K$21</c:f>
              <c:numCache>
                <c:formatCode>0.00</c:formatCode>
                <c:ptCount val="14"/>
                <c:pt idx="0">
                  <c:v>80.813769195579454</c:v>
                </c:pt>
                <c:pt idx="1">
                  <c:v>80.813769195579454</c:v>
                </c:pt>
                <c:pt idx="2">
                  <c:v>80.813769195579454</c:v>
                </c:pt>
                <c:pt idx="3">
                  <c:v>80.813769195579454</c:v>
                </c:pt>
                <c:pt idx="4">
                  <c:v>80.813769195579454</c:v>
                </c:pt>
                <c:pt idx="5">
                  <c:v>80.813769195579454</c:v>
                </c:pt>
                <c:pt idx="6">
                  <c:v>80.813769195579454</c:v>
                </c:pt>
                <c:pt idx="7">
                  <c:v>80.813769195579454</c:v>
                </c:pt>
                <c:pt idx="8">
                  <c:v>80.813769195579454</c:v>
                </c:pt>
                <c:pt idx="9">
                  <c:v>80.813769195579454</c:v>
                </c:pt>
                <c:pt idx="10">
                  <c:v>80.813769195579454</c:v>
                </c:pt>
                <c:pt idx="11">
                  <c:v>80.813769195579454</c:v>
                </c:pt>
                <c:pt idx="12">
                  <c:v>80.813769195579454</c:v>
                </c:pt>
                <c:pt idx="13">
                  <c:v>80.813769195579454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05-41CC-8FD0-D58D0D7203A5}"/>
            </c:ext>
          </c:extLst>
        </c:ser>
        <c:ser>
          <c:idx val="3"/>
          <c:order val="3"/>
          <c:tx>
            <c:strRef>
              <c:f>'Data Fig 11'!$L$6</c:f>
              <c:strCache>
                <c:ptCount val="1"/>
                <c:pt idx="0">
                  <c:v>Scotland males</c:v>
                </c:pt>
              </c:strCache>
            </c:strRef>
          </c:tx>
          <c:spPr>
            <a:ln w="22225" cap="rnd">
              <a:solidFill>
                <a:srgbClr val="949494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6.0335730381849459E-2"/>
                  <c:y val="-1.39988556748797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333333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05-41CC-8FD0-D58D0D7203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333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Fig 11'!$L$8:$L$21</c:f>
              <c:numCache>
                <c:formatCode>0.00</c:formatCode>
                <c:ptCount val="14"/>
                <c:pt idx="0">
                  <c:v>76.579221182485909</c:v>
                </c:pt>
                <c:pt idx="1">
                  <c:v>76.579221182485909</c:v>
                </c:pt>
                <c:pt idx="2">
                  <c:v>76.579221182485909</c:v>
                </c:pt>
                <c:pt idx="3">
                  <c:v>76.579221182485909</c:v>
                </c:pt>
                <c:pt idx="4">
                  <c:v>76.579221182485909</c:v>
                </c:pt>
                <c:pt idx="5">
                  <c:v>76.579221182485909</c:v>
                </c:pt>
                <c:pt idx="6">
                  <c:v>76.579221182485909</c:v>
                </c:pt>
                <c:pt idx="7">
                  <c:v>76.579221182485909</c:v>
                </c:pt>
                <c:pt idx="8">
                  <c:v>76.579221182485909</c:v>
                </c:pt>
                <c:pt idx="9">
                  <c:v>76.579221182485909</c:v>
                </c:pt>
                <c:pt idx="10">
                  <c:v>76.579221182485909</c:v>
                </c:pt>
                <c:pt idx="11">
                  <c:v>76.579221182485909</c:v>
                </c:pt>
                <c:pt idx="12">
                  <c:v>76.579221182485909</c:v>
                </c:pt>
                <c:pt idx="13">
                  <c:v>76.579221182485909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05-41CC-8FD0-D58D0D720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05256"/>
        <c:axId val="561506240"/>
      </c:lineChart>
      <c:catAx>
        <c:axId val="5615052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506240"/>
        <c:crosses val="autoZero"/>
        <c:auto val="1"/>
        <c:lblAlgn val="ctr"/>
        <c:lblOffset val="100"/>
        <c:noMultiLvlLbl val="0"/>
      </c:catAx>
      <c:valAx>
        <c:axId val="561506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/>
                  <a:t>Years of life expectancy at birth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505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0"/>
              <a:t>Figure 12a: Change in the rate of life expectancy growth, before and after 2017-2019,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27851596055202E-2"/>
          <c:y val="6.6764756922312707E-2"/>
          <c:w val="0.90562207502765724"/>
          <c:h val="0.42035485205450834"/>
        </c:manualLayout>
      </c:layout>
      <c:lineChart>
        <c:grouping val="standard"/>
        <c:varyColors val="0"/>
        <c:ser>
          <c:idx val="0"/>
          <c:order val="0"/>
          <c:tx>
            <c:strRef>
              <c:f>'Data Fig 12'!$E$4</c:f>
              <c:strCache>
                <c:ptCount val="1"/>
                <c:pt idx="0">
                  <c:v>LE change in weeks/year 2012-2014 to 2017-2019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949494"/>
              </a:solidFill>
              <a:ln w="15875">
                <a:solidFill>
                  <a:srgbClr val="94949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'Data Fig 12'!$L$8:$L$40</c:f>
                <c:numCache>
                  <c:formatCode>General</c:formatCode>
                  <c:ptCount val="33"/>
                  <c:pt idx="0">
                    <c:v>-15.134108337117645</c:v>
                  </c:pt>
                  <c:pt idx="1">
                    <c:v>-6.3259027294613093</c:v>
                  </c:pt>
                  <c:pt idx="2">
                    <c:v>-10.134122484021427</c:v>
                  </c:pt>
                  <c:pt idx="3">
                    <c:v>0</c:v>
                  </c:pt>
                  <c:pt idx="4">
                    <c:v>-15.340732947314253</c:v>
                  </c:pt>
                  <c:pt idx="5">
                    <c:v>-15.145959592916006</c:v>
                  </c:pt>
                  <c:pt idx="6">
                    <c:v>-25.495113237031489</c:v>
                  </c:pt>
                  <c:pt idx="7">
                    <c:v>-21.630324071025068</c:v>
                  </c:pt>
                  <c:pt idx="8">
                    <c:v>0</c:v>
                  </c:pt>
                  <c:pt idx="9">
                    <c:v>-24.799400165982068</c:v>
                  </c:pt>
                  <c:pt idx="10">
                    <c:v>-12.728883562395733</c:v>
                  </c:pt>
                  <c:pt idx="11">
                    <c:v>-9.279707084082002</c:v>
                  </c:pt>
                  <c:pt idx="12">
                    <c:v>-29.458751811403975</c:v>
                  </c:pt>
                  <c:pt idx="13">
                    <c:v>-28.888846731129544</c:v>
                  </c:pt>
                  <c:pt idx="14">
                    <c:v>-7.1542750966425812</c:v>
                  </c:pt>
                  <c:pt idx="15">
                    <c:v>-18.502133587321914</c:v>
                  </c:pt>
                  <c:pt idx="16">
                    <c:v>0.59203653855580907</c:v>
                  </c:pt>
                  <c:pt idx="17">
                    <c:v>-13.610650565401999</c:v>
                  </c:pt>
                  <c:pt idx="18">
                    <c:v>-4.8203528886814393</c:v>
                  </c:pt>
                  <c:pt idx="19">
                    <c:v>-27.369674178495025</c:v>
                  </c:pt>
                  <c:pt idx="20">
                    <c:v>-4.6775093261971827</c:v>
                  </c:pt>
                  <c:pt idx="21">
                    <c:v>-37.643534664410531</c:v>
                  </c:pt>
                  <c:pt idx="22">
                    <c:v>-23.992211929879073</c:v>
                  </c:pt>
                  <c:pt idx="23">
                    <c:v>0</c:v>
                  </c:pt>
                  <c:pt idx="24">
                    <c:v>0</c:v>
                  </c:pt>
                  <c:pt idx="25">
                    <c:v>-8.3614093127245592</c:v>
                  </c:pt>
                  <c:pt idx="26">
                    <c:v>0</c:v>
                  </c:pt>
                  <c:pt idx="27">
                    <c:v>-35.489802259644478</c:v>
                  </c:pt>
                  <c:pt idx="28">
                    <c:v>-12.207987767998482</c:v>
                  </c:pt>
                  <c:pt idx="29">
                    <c:v>-28.64896019181942</c:v>
                  </c:pt>
                  <c:pt idx="30">
                    <c:v>-22.47107839841815</c:v>
                  </c:pt>
                  <c:pt idx="31">
                    <c:v>-46.678383625999253</c:v>
                  </c:pt>
                  <c:pt idx="32">
                    <c:v>-16.638642485743198</c:v>
                  </c:pt>
                </c:numCache>
              </c:numRef>
            </c:plus>
            <c:minus>
              <c:numRef>
                <c:f>'Data Fig 12'!$M$8:$M$40</c:f>
                <c:numCache>
                  <c:formatCode>General</c:formatCod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-0.71348751556837908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-3.9522855517441418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-32.338572122834854</c:v>
                  </c:pt>
                  <c:pt idx="24">
                    <c:v>-0.42270246952950119</c:v>
                  </c:pt>
                  <c:pt idx="25">
                    <c:v>0</c:v>
                  </c:pt>
                  <c:pt idx="26">
                    <c:v>-0.69381844358409772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  <a:tailEnd type="triangle"/>
              </a:ln>
              <a:effectLst/>
            </c:spPr>
          </c:errBars>
          <c:cat>
            <c:strRef>
              <c:f>'Data Fig 12'!$A$8:$A$40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12'!$E$8:$E$40</c:f>
              <c:numCache>
                <c:formatCode>0.0</c:formatCode>
                <c:ptCount val="33"/>
                <c:pt idx="0">
                  <c:v>0.7786151999999732</c:v>
                </c:pt>
                <c:pt idx="1">
                  <c:v>3.5345664000000117</c:v>
                </c:pt>
                <c:pt idx="2">
                  <c:v>-0.48890519999999926</c:v>
                </c:pt>
                <c:pt idx="3">
                  <c:v>-2.5948619999999427</c:v>
                </c:pt>
                <c:pt idx="4">
                  <c:v>1.2295188000000759</c:v>
                </c:pt>
                <c:pt idx="5">
                  <c:v>5.9637456000000322</c:v>
                </c:pt>
                <c:pt idx="6">
                  <c:v>-5.4343332000000828</c:v>
                </c:pt>
                <c:pt idx="7">
                  <c:v>2.3923259999998954</c:v>
                </c:pt>
                <c:pt idx="8">
                  <c:v>-13.986050399999948</c:v>
                </c:pt>
                <c:pt idx="9">
                  <c:v>0.62911439999999519</c:v>
                </c:pt>
                <c:pt idx="10">
                  <c:v>0.25870319999992381</c:v>
                </c:pt>
                <c:pt idx="11">
                  <c:v>6.8675363999999774</c:v>
                </c:pt>
                <c:pt idx="12">
                  <c:v>6.9519959999999319</c:v>
                </c:pt>
                <c:pt idx="13">
                  <c:v>1.1501747999999641</c:v>
                </c:pt>
                <c:pt idx="14">
                  <c:v>-2.9865707999999493</c:v>
                </c:pt>
                <c:pt idx="15">
                  <c:v>2.6179343999999967</c:v>
                </c:pt>
                <c:pt idx="16">
                  <c:v>-4.3094232000001274</c:v>
                </c:pt>
                <c:pt idx="17">
                  <c:v>-6.3360359999999583</c:v>
                </c:pt>
                <c:pt idx="18">
                  <c:v>3.8728223999999649</c:v>
                </c:pt>
                <c:pt idx="19">
                  <c:v>6.5690568000000384</c:v>
                </c:pt>
                <c:pt idx="20">
                  <c:v>10.00767960000001</c:v>
                </c:pt>
                <c:pt idx="21">
                  <c:v>-3.368987999999975</c:v>
                </c:pt>
                <c:pt idx="22">
                  <c:v>-1.8177083999999883</c:v>
                </c:pt>
                <c:pt idx="23">
                  <c:v>4.0800564000000197</c:v>
                </c:pt>
                <c:pt idx="24">
                  <c:v>-3.56703480000008</c:v>
                </c:pt>
                <c:pt idx="25">
                  <c:v>0.36717480000008268</c:v>
                </c:pt>
                <c:pt idx="26">
                  <c:v>-0.87800400000006784</c:v>
                </c:pt>
                <c:pt idx="27">
                  <c:v>24.359130000000071</c:v>
                </c:pt>
                <c:pt idx="28">
                  <c:v>-9.1292580000001067</c:v>
                </c:pt>
                <c:pt idx="29">
                  <c:v>3.1762655999999265</c:v>
                </c:pt>
                <c:pt idx="30">
                  <c:v>-0.15879239999996003</c:v>
                </c:pt>
                <c:pt idx="31">
                  <c:v>4.5050687999999157</c:v>
                </c:pt>
                <c:pt idx="32">
                  <c:v>0.95713920000011354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F-4AEB-893F-B5A4C2B486F2}"/>
            </c:ext>
          </c:extLst>
        </c:ser>
        <c:ser>
          <c:idx val="1"/>
          <c:order val="1"/>
          <c:tx>
            <c:strRef>
              <c:f>'Data Fig 12'!$F$4</c:f>
              <c:strCache>
                <c:ptCount val="1"/>
                <c:pt idx="0">
                  <c:v>LE change in weeks/year 2017-2019 to 2019-2021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949494"/>
                </a:solidFill>
              </a:ln>
              <a:effectLst/>
            </c:spPr>
          </c:marker>
          <c:cat>
            <c:strRef>
              <c:f>'Data Fig 12'!$A$8:$A$40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12'!$F$8:$F$40</c:f>
              <c:numCache>
                <c:formatCode>0.0</c:formatCode>
                <c:ptCount val="33"/>
                <c:pt idx="0">
                  <c:v>-15.055493137117672</c:v>
                </c:pt>
                <c:pt idx="1">
                  <c:v>-3.4913363294612978</c:v>
                </c:pt>
                <c:pt idx="2">
                  <c:v>-11.323027684021426</c:v>
                </c:pt>
                <c:pt idx="3">
                  <c:v>-1.8813744844315636</c:v>
                </c:pt>
                <c:pt idx="4">
                  <c:v>-14.811214147314177</c:v>
                </c:pt>
                <c:pt idx="5">
                  <c:v>-9.8822139929159736</c:v>
                </c:pt>
                <c:pt idx="6">
                  <c:v>-31.629446437031572</c:v>
                </c:pt>
                <c:pt idx="7">
                  <c:v>-19.937998071025174</c:v>
                </c:pt>
                <c:pt idx="8">
                  <c:v>-10.033764848255807</c:v>
                </c:pt>
                <c:pt idx="9">
                  <c:v>-24.870285765982072</c:v>
                </c:pt>
                <c:pt idx="10">
                  <c:v>-13.17018036239581</c:v>
                </c:pt>
                <c:pt idx="11">
                  <c:v>-3.1121706840820238</c:v>
                </c:pt>
                <c:pt idx="12">
                  <c:v>-23.206755811404044</c:v>
                </c:pt>
                <c:pt idx="13">
                  <c:v>-28.43867193112958</c:v>
                </c:pt>
                <c:pt idx="14">
                  <c:v>-10.840845896642531</c:v>
                </c:pt>
                <c:pt idx="15">
                  <c:v>-16.584199187321918</c:v>
                </c:pt>
                <c:pt idx="16">
                  <c:v>-4.4173866614443185</c:v>
                </c:pt>
                <c:pt idx="17">
                  <c:v>-20.646686565401957</c:v>
                </c:pt>
                <c:pt idx="18">
                  <c:v>-1.6475304886814741</c:v>
                </c:pt>
                <c:pt idx="19">
                  <c:v>-21.500617378494987</c:v>
                </c:pt>
                <c:pt idx="20">
                  <c:v>4.6301702738028281</c:v>
                </c:pt>
                <c:pt idx="21">
                  <c:v>-41.712522664410507</c:v>
                </c:pt>
                <c:pt idx="22">
                  <c:v>-26.509920329879062</c:v>
                </c:pt>
                <c:pt idx="23">
                  <c:v>36.418628522834872</c:v>
                </c:pt>
                <c:pt idx="24">
                  <c:v>-3.1443323304705788</c:v>
                </c:pt>
                <c:pt idx="25">
                  <c:v>-8.694234512724476</c:v>
                </c:pt>
                <c:pt idx="26">
                  <c:v>-0.18418555641597012</c:v>
                </c:pt>
                <c:pt idx="27">
                  <c:v>-11.830672259644409</c:v>
                </c:pt>
                <c:pt idx="28">
                  <c:v>-22.037245767998588</c:v>
                </c:pt>
                <c:pt idx="29">
                  <c:v>-26.172694591819493</c:v>
                </c:pt>
                <c:pt idx="30">
                  <c:v>-23.32987079841811</c:v>
                </c:pt>
                <c:pt idx="31">
                  <c:v>-42.873314825999337</c:v>
                </c:pt>
                <c:pt idx="32">
                  <c:v>-16.381503285743083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F-4AEB-893F-B5A4C2B48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41024"/>
        <c:axId val="727644632"/>
      </c:lineChart>
      <c:catAx>
        <c:axId val="72764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4632"/>
        <c:crosses val="autoZero"/>
        <c:auto val="1"/>
        <c:lblAlgn val="ctr"/>
        <c:lblOffset val="100"/>
        <c:noMultiLvlLbl val="0"/>
      </c:catAx>
      <c:valAx>
        <c:axId val="727644632"/>
        <c:scaling>
          <c:orientation val="minMax"/>
          <c:max val="40"/>
          <c:min val="-4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Life expectancy change in weeks/year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1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074351361817485"/>
          <c:y val="0.13748838665041346"/>
          <c:w val="0.29242401925737821"/>
          <c:h val="7.4578640942784991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0"/>
              <a:t>Figure</a:t>
            </a:r>
            <a:r>
              <a:rPr lang="en-GB" sz="1200" b="0" baseline="0"/>
              <a:t> 12b: </a:t>
            </a:r>
            <a:r>
              <a:rPr lang="en-GB" sz="1200" b="0"/>
              <a:t>Change in the rate of life expectancy growth, before and after 2017-2019,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262461336340777E-2"/>
          <c:y val="7.7209806503400411E-2"/>
          <c:w val="0.90562207502765724"/>
          <c:h val="0.41825058478568838"/>
        </c:manualLayout>
      </c:layout>
      <c:lineChart>
        <c:grouping val="standard"/>
        <c:varyColors val="0"/>
        <c:ser>
          <c:idx val="0"/>
          <c:order val="0"/>
          <c:tx>
            <c:strRef>
              <c:f>'Data Fig 12'!$J$4</c:f>
              <c:strCache>
                <c:ptCount val="1"/>
                <c:pt idx="0">
                  <c:v>LE change in weeks/year 2012-2014 to 2017-2019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C297F"/>
              </a:solidFill>
              <a:ln w="15875">
                <a:solidFill>
                  <a:srgbClr val="6C297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'Data Fig 12'!$N$8:$N$40</c:f>
                <c:numCache>
                  <c:formatCode>General</c:formatCode>
                  <c:ptCount val="33"/>
                  <c:pt idx="0">
                    <c:v>-8.4549613953762712</c:v>
                  </c:pt>
                  <c:pt idx="1">
                    <c:v>-13.2576822867827</c:v>
                  </c:pt>
                  <c:pt idx="2">
                    <c:v>-13.837700058425488</c:v>
                  </c:pt>
                  <c:pt idx="3">
                    <c:v>-22.294704197424341</c:v>
                  </c:pt>
                  <c:pt idx="4">
                    <c:v>0</c:v>
                  </c:pt>
                  <c:pt idx="5">
                    <c:v>-5.5286481393986211</c:v>
                  </c:pt>
                  <c:pt idx="6">
                    <c:v>-16.02457172352705</c:v>
                  </c:pt>
                  <c:pt idx="7">
                    <c:v>-6.2400033067482665</c:v>
                  </c:pt>
                  <c:pt idx="8">
                    <c:v>-2.961672922368451</c:v>
                  </c:pt>
                  <c:pt idx="9">
                    <c:v>-13.793743864980522</c:v>
                  </c:pt>
                  <c:pt idx="10">
                    <c:v>-4.5869140443575347</c:v>
                  </c:pt>
                  <c:pt idx="11">
                    <c:v>-5.4578671329543242</c:v>
                  </c:pt>
                  <c:pt idx="12">
                    <c:v>-15.627906645321058</c:v>
                  </c:pt>
                  <c:pt idx="13">
                    <c:v>-2.1657441638044341</c:v>
                  </c:pt>
                  <c:pt idx="14">
                    <c:v>2.9808590453543005E-2</c:v>
                  </c:pt>
                  <c:pt idx="15">
                    <c:v>-9.8903632424079593</c:v>
                  </c:pt>
                  <c:pt idx="16">
                    <c:v>0</c:v>
                  </c:pt>
                  <c:pt idx="17">
                    <c:v>0</c:v>
                  </c:pt>
                  <c:pt idx="18">
                    <c:v>-10.681970441364443</c:v>
                  </c:pt>
                  <c:pt idx="19">
                    <c:v>0</c:v>
                  </c:pt>
                  <c:pt idx="20">
                    <c:v>-29.228632669745423</c:v>
                  </c:pt>
                  <c:pt idx="21">
                    <c:v>0</c:v>
                  </c:pt>
                  <c:pt idx="22">
                    <c:v>-20.449792596895147</c:v>
                  </c:pt>
                  <c:pt idx="23">
                    <c:v>0</c:v>
                  </c:pt>
                  <c:pt idx="24">
                    <c:v>-18.088020958814834</c:v>
                  </c:pt>
                  <c:pt idx="25">
                    <c:v>-18.108322003819211</c:v>
                  </c:pt>
                  <c:pt idx="26">
                    <c:v>0</c:v>
                  </c:pt>
                  <c:pt idx="27">
                    <c:v>-6.4406749298548043</c:v>
                  </c:pt>
                  <c:pt idx="28">
                    <c:v>-28.539993824272432</c:v>
                  </c:pt>
                  <c:pt idx="29">
                    <c:v>-18.067065592444752</c:v>
                  </c:pt>
                  <c:pt idx="30">
                    <c:v>-31.274952518833256</c:v>
                  </c:pt>
                  <c:pt idx="31">
                    <c:v>-25.893887792058603</c:v>
                  </c:pt>
                  <c:pt idx="32">
                    <c:v>-14.003432504723955</c:v>
                  </c:pt>
                </c:numCache>
              </c:numRef>
            </c:plus>
            <c:minus>
              <c:numRef>
                <c:f>'Data Fig 12'!$O$8:$O$40</c:f>
                <c:numCache>
                  <c:formatCode>General</c:formatCod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-9.6802409615272396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-11.314569164321396</c:v>
                  </c:pt>
                  <c:pt idx="17">
                    <c:v>-15.746290898929514</c:v>
                  </c:pt>
                  <c:pt idx="18">
                    <c:v>0</c:v>
                  </c:pt>
                  <c:pt idx="19">
                    <c:v>-27.977484269117813</c:v>
                  </c:pt>
                  <c:pt idx="20">
                    <c:v>0</c:v>
                  </c:pt>
                  <c:pt idx="21">
                    <c:v>-2.4212630976850189</c:v>
                  </c:pt>
                  <c:pt idx="22">
                    <c:v>0</c:v>
                  </c:pt>
                  <c:pt idx="23">
                    <c:v>-49.095663599479508</c:v>
                  </c:pt>
                  <c:pt idx="24">
                    <c:v>0</c:v>
                  </c:pt>
                  <c:pt idx="25">
                    <c:v>0</c:v>
                  </c:pt>
                  <c:pt idx="26">
                    <c:v>-20.470296449647762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  <a:tailEnd type="triangle"/>
              </a:ln>
              <a:effectLst/>
            </c:spPr>
          </c:errBars>
          <c:cat>
            <c:strRef>
              <c:f>'Data Fig 12'!$A$8:$A$40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12'!$J$8:$J$40</c:f>
              <c:numCache>
                <c:formatCode>0.0</c:formatCode>
                <c:ptCount val="33"/>
                <c:pt idx="0">
                  <c:v>0.68235839999998238</c:v>
                </c:pt>
                <c:pt idx="1">
                  <c:v>4.1994900000000976</c:v>
                </c:pt>
                <c:pt idx="2">
                  <c:v>3.51546120000003</c:v>
                </c:pt>
                <c:pt idx="3">
                  <c:v>5.4651312000000667</c:v>
                </c:pt>
                <c:pt idx="4">
                  <c:v>-2.0724443999999882</c:v>
                </c:pt>
                <c:pt idx="5">
                  <c:v>4.2033527999999887</c:v>
                </c:pt>
                <c:pt idx="6">
                  <c:v>5.1790751999999181</c:v>
                </c:pt>
                <c:pt idx="7">
                  <c:v>-3.539159999995832E-2</c:v>
                </c:pt>
                <c:pt idx="8">
                  <c:v>-5.9708448000000605</c:v>
                </c:pt>
                <c:pt idx="9">
                  <c:v>1.8603036000000079</c:v>
                </c:pt>
                <c:pt idx="10">
                  <c:v>1.2874607999999224</c:v>
                </c:pt>
                <c:pt idx="11">
                  <c:v>6.6901607999999051</c:v>
                </c:pt>
                <c:pt idx="12">
                  <c:v>13.376458800000066</c:v>
                </c:pt>
                <c:pt idx="13">
                  <c:v>-5.1168528000000482</c:v>
                </c:pt>
                <c:pt idx="14">
                  <c:v>-2.3357412000000344</c:v>
                </c:pt>
                <c:pt idx="15">
                  <c:v>-2.0875824000000458</c:v>
                </c:pt>
                <c:pt idx="16">
                  <c:v>-8.3294495999999345</c:v>
                </c:pt>
                <c:pt idx="17">
                  <c:v>-18.043034399999915</c:v>
                </c:pt>
                <c:pt idx="18">
                  <c:v>-0.36874079999998632</c:v>
                </c:pt>
                <c:pt idx="19">
                  <c:v>-2.3304167999999765</c:v>
                </c:pt>
                <c:pt idx="20">
                  <c:v>13.112535599999971</c:v>
                </c:pt>
                <c:pt idx="21">
                  <c:v>-10.343325600000027</c:v>
                </c:pt>
                <c:pt idx="22">
                  <c:v>-0.1899036000000433</c:v>
                </c:pt>
                <c:pt idx="23">
                  <c:v>-6.3145295999999567</c:v>
                </c:pt>
                <c:pt idx="24">
                  <c:v>4.5879623999999675</c:v>
                </c:pt>
                <c:pt idx="25">
                  <c:v>0.84584879999995</c:v>
                </c:pt>
                <c:pt idx="26">
                  <c:v>-5.3467415999998753</c:v>
                </c:pt>
                <c:pt idx="27">
                  <c:v>8.6087196000000059</c:v>
                </c:pt>
                <c:pt idx="28">
                  <c:v>7.6002155999999097</c:v>
                </c:pt>
                <c:pt idx="29">
                  <c:v>2.624094000000023</c:v>
                </c:pt>
                <c:pt idx="30">
                  <c:v>6.6493404000000034</c:v>
                </c:pt>
                <c:pt idx="31">
                  <c:v>6.1596000000000366</c:v>
                </c:pt>
                <c:pt idx="32">
                  <c:v>4.9221467999999637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3-492E-9E74-A26D930E6847}"/>
            </c:ext>
          </c:extLst>
        </c:ser>
        <c:ser>
          <c:idx val="1"/>
          <c:order val="1"/>
          <c:tx>
            <c:strRef>
              <c:f>'Data Fig 12'!$K$4</c:f>
              <c:strCache>
                <c:ptCount val="1"/>
                <c:pt idx="0">
                  <c:v>LE change in weeks/year 2017-2019 to 2019-2021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rgbClr val="6C297F"/>
                </a:solidFill>
              </a:ln>
              <a:effectLst/>
            </c:spPr>
          </c:marker>
          <c:cat>
            <c:strRef>
              <c:f>'Data Fig 12'!$A$8:$A$40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'Data Fig 12'!$K$8:$K$40</c:f>
              <c:numCache>
                <c:formatCode>0.0</c:formatCode>
                <c:ptCount val="33"/>
                <c:pt idx="0">
                  <c:v>-8.4726029953762882</c:v>
                </c:pt>
                <c:pt idx="1">
                  <c:v>-9.7581922867826023</c:v>
                </c:pt>
                <c:pt idx="2">
                  <c:v>-11.022238858425458</c:v>
                </c:pt>
                <c:pt idx="3">
                  <c:v>-17.529572997424275</c:v>
                </c:pt>
                <c:pt idx="4">
                  <c:v>7.6077965615272509</c:v>
                </c:pt>
                <c:pt idx="5">
                  <c:v>-2.025295339398633</c:v>
                </c:pt>
                <c:pt idx="6">
                  <c:v>-11.545496523527131</c:v>
                </c:pt>
                <c:pt idx="7">
                  <c:v>-6.9753949067482246</c:v>
                </c:pt>
                <c:pt idx="8">
                  <c:v>-9.6325177223685117</c:v>
                </c:pt>
                <c:pt idx="9">
                  <c:v>-12.633440264980514</c:v>
                </c:pt>
                <c:pt idx="10">
                  <c:v>-3.9994532443576123</c:v>
                </c:pt>
                <c:pt idx="11">
                  <c:v>0.53229366704558034</c:v>
                </c:pt>
                <c:pt idx="12">
                  <c:v>-2.9514478453209918</c:v>
                </c:pt>
                <c:pt idx="13">
                  <c:v>-7.9825969638044825</c:v>
                </c:pt>
                <c:pt idx="14">
                  <c:v>-3.0059326095464911</c:v>
                </c:pt>
                <c:pt idx="15">
                  <c:v>-12.677945642408005</c:v>
                </c:pt>
                <c:pt idx="16">
                  <c:v>2.9851195643214612</c:v>
                </c:pt>
                <c:pt idx="17">
                  <c:v>-2.2967435010704009</c:v>
                </c:pt>
                <c:pt idx="18">
                  <c:v>-11.75071124136443</c:v>
                </c:pt>
                <c:pt idx="19">
                  <c:v>25.647067469117836</c:v>
                </c:pt>
                <c:pt idx="20">
                  <c:v>-16.816097069745453</c:v>
                </c:pt>
                <c:pt idx="21">
                  <c:v>-7.9220625023150077</c:v>
                </c:pt>
                <c:pt idx="22">
                  <c:v>-21.33969619689519</c:v>
                </c:pt>
                <c:pt idx="23">
                  <c:v>42.78113399947955</c:v>
                </c:pt>
                <c:pt idx="24">
                  <c:v>-14.200058558814867</c:v>
                </c:pt>
                <c:pt idx="25">
                  <c:v>-17.962473203819261</c:v>
                </c:pt>
                <c:pt idx="26">
                  <c:v>15.123554849647887</c:v>
                </c:pt>
                <c:pt idx="27">
                  <c:v>1.4680446701452015</c:v>
                </c:pt>
                <c:pt idx="28">
                  <c:v>-21.639778224272522</c:v>
                </c:pt>
                <c:pt idx="29">
                  <c:v>-16.142971592444731</c:v>
                </c:pt>
                <c:pt idx="30">
                  <c:v>-25.325612118833252</c:v>
                </c:pt>
                <c:pt idx="31">
                  <c:v>-20.434287792058566</c:v>
                </c:pt>
                <c:pt idx="32">
                  <c:v>-9.7812857047239916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3-492E-9E74-A26D930E6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41024"/>
        <c:axId val="727644632"/>
      </c:lineChart>
      <c:catAx>
        <c:axId val="72764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4632"/>
        <c:crosses val="autoZero"/>
        <c:auto val="1"/>
        <c:lblAlgn val="ctr"/>
        <c:lblOffset val="100"/>
        <c:noMultiLvlLbl val="0"/>
      </c:catAx>
      <c:valAx>
        <c:axId val="727644632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Life expectancy change in weeks/year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7641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184845746740674"/>
          <c:y val="0.10231459822752281"/>
          <c:w val="0.29242401925737821"/>
          <c:h val="7.4578640942784991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Figure 13. Life expectancy at birth by SIMD decile, 2019-2021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157263929937202E-2"/>
          <c:y val="0.10881652653577184"/>
          <c:w val="0.90582344321320407"/>
          <c:h val="0.47783728132309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13'!$B$3</c:f>
              <c:strCache>
                <c:ptCount val="1"/>
                <c:pt idx="0">
                  <c:v>SIMD 2020 decile</c:v>
                </c:pt>
              </c:strCache>
            </c:strRef>
          </c:tx>
          <c:spPr>
            <a:solidFill>
              <a:srgbClr val="949494"/>
            </a:solidFill>
            <a:ln w="15875"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333333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02-4512-9B35-0B68491A3E4B}"/>
              </c:ext>
            </c:extLst>
          </c:dPt>
          <c:dPt>
            <c:idx val="10"/>
            <c:invertIfNegative val="0"/>
            <c:bubble3D val="0"/>
            <c:spPr>
              <a:solidFill>
                <a:srgbClr val="333333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202-4512-9B35-0B68491A3E4B}"/>
              </c:ext>
            </c:extLst>
          </c:dPt>
          <c:dPt>
            <c:idx val="12"/>
            <c:invertIfNegative val="0"/>
            <c:bubble3D val="0"/>
            <c:spPr>
              <a:solidFill>
                <a:srgbClr val="6C297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02-4512-9B35-0B68491A3E4B}"/>
              </c:ext>
            </c:extLst>
          </c:dPt>
          <c:dPt>
            <c:idx val="21"/>
            <c:invertIfNegative val="0"/>
            <c:bubble3D val="0"/>
            <c:spPr>
              <a:solidFill>
                <a:srgbClr val="6C297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202-4512-9B35-0B68491A3E4B}"/>
              </c:ext>
            </c:extLst>
          </c:dPt>
          <c:dLbls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202-4512-9B35-0B68491A3E4B}"/>
                </c:ext>
              </c:extLst>
            </c:dLbl>
            <c:dLbl>
              <c:idx val="1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202-4512-9B35-0B68491A3E4B}"/>
                </c:ext>
              </c:extLst>
            </c:dLbl>
            <c:dLbl>
              <c:idx val="1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202-4512-9B35-0B68491A3E4B}"/>
                </c:ext>
              </c:extLst>
            </c:dLbl>
            <c:dLbl>
              <c:idx val="2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202-4512-9B35-0B68491A3E4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13'!$B$6:$B$28</c:f>
              <c:strCache>
                <c:ptCount val="22"/>
                <c:pt idx="1">
                  <c:v>decile 1</c:v>
                </c:pt>
                <c:pt idx="2">
                  <c:v>decile 2</c:v>
                </c:pt>
                <c:pt idx="3">
                  <c:v>decile 3</c:v>
                </c:pt>
                <c:pt idx="4">
                  <c:v>decile 4</c:v>
                </c:pt>
                <c:pt idx="5">
                  <c:v>decile 5</c:v>
                </c:pt>
                <c:pt idx="6">
                  <c:v>decile 6</c:v>
                </c:pt>
                <c:pt idx="7">
                  <c:v>decile 7</c:v>
                </c:pt>
                <c:pt idx="8">
                  <c:v>decile 8</c:v>
                </c:pt>
                <c:pt idx="9">
                  <c:v>decile 9</c:v>
                </c:pt>
                <c:pt idx="10">
                  <c:v>decile 10</c:v>
                </c:pt>
                <c:pt idx="12">
                  <c:v>decile 1</c:v>
                </c:pt>
                <c:pt idx="13">
                  <c:v>decile 2</c:v>
                </c:pt>
                <c:pt idx="14">
                  <c:v>decile 3</c:v>
                </c:pt>
                <c:pt idx="15">
                  <c:v>decile 4</c:v>
                </c:pt>
                <c:pt idx="16">
                  <c:v>decile 5</c:v>
                </c:pt>
                <c:pt idx="17">
                  <c:v>decile 6</c:v>
                </c:pt>
                <c:pt idx="18">
                  <c:v>decile 7</c:v>
                </c:pt>
                <c:pt idx="19">
                  <c:v>decile 8</c:v>
                </c:pt>
                <c:pt idx="20">
                  <c:v>decile 9</c:v>
                </c:pt>
                <c:pt idx="21">
                  <c:v>decile 10</c:v>
                </c:pt>
              </c:strCache>
            </c:strRef>
          </c:cat>
          <c:val>
            <c:numRef>
              <c:f>'Data Fig 13'!$C$6:$C$28</c:f>
              <c:numCache>
                <c:formatCode>0.00</c:formatCode>
                <c:ptCount val="23"/>
                <c:pt idx="1">
                  <c:v>68.610286489103572</c:v>
                </c:pt>
                <c:pt idx="2">
                  <c:v>71.314113623904674</c:v>
                </c:pt>
                <c:pt idx="3">
                  <c:v>73.240351172973263</c:v>
                </c:pt>
                <c:pt idx="4">
                  <c:v>75.274061727078887</c:v>
                </c:pt>
                <c:pt idx="5">
                  <c:v>77.118134268298832</c:v>
                </c:pt>
                <c:pt idx="6">
                  <c:v>77.932478333785056</c:v>
                </c:pt>
                <c:pt idx="7">
                  <c:v>79.408165107810063</c:v>
                </c:pt>
                <c:pt idx="8">
                  <c:v>80.266883974427074</c:v>
                </c:pt>
                <c:pt idx="9">
                  <c:v>81.393792485825927</c:v>
                </c:pt>
                <c:pt idx="10">
                  <c:v>82.30379502279402</c:v>
                </c:pt>
                <c:pt idx="12">
                  <c:v>74.995227398748497</c:v>
                </c:pt>
                <c:pt idx="13">
                  <c:v>76.615189619647936</c:v>
                </c:pt>
                <c:pt idx="14">
                  <c:v>78.430918549552871</c:v>
                </c:pt>
                <c:pt idx="15">
                  <c:v>79.910359456721324</c:v>
                </c:pt>
                <c:pt idx="16">
                  <c:v>80.971501018011267</c:v>
                </c:pt>
                <c:pt idx="17">
                  <c:v>81.718723056967917</c:v>
                </c:pt>
                <c:pt idx="18">
                  <c:v>82.670414447091318</c:v>
                </c:pt>
                <c:pt idx="19">
                  <c:v>83.496125191900646</c:v>
                </c:pt>
                <c:pt idx="20">
                  <c:v>84.204018692101386</c:v>
                </c:pt>
                <c:pt idx="21">
                  <c:v>85.496870988244652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2-4512-9B35-0B68491A3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734588824"/>
        <c:axId val="734586200"/>
      </c:barChart>
      <c:catAx>
        <c:axId val="73458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4586200"/>
        <c:crosses val="autoZero"/>
        <c:auto val="1"/>
        <c:lblAlgn val="ctr"/>
        <c:lblOffset val="100"/>
        <c:noMultiLvlLbl val="0"/>
      </c:catAx>
      <c:valAx>
        <c:axId val="734586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/>
                  <a:t>Life expectancy at birth in 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458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Figure 14. Life expectancy at birth by Urban rural classification 2019-2021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710370622822229E-2"/>
          <c:y val="0.15170390011571799"/>
          <c:w val="0.950270336520319"/>
          <c:h val="0.57769102067264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14'!$B$3</c:f>
              <c:strCache>
                <c:ptCount val="1"/>
                <c:pt idx="0">
                  <c:v>Urban rural classification</c:v>
                </c:pt>
              </c:strCache>
            </c:strRef>
          </c:tx>
          <c:spPr>
            <a:solidFill>
              <a:srgbClr val="949494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6C2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D3B-49ED-A4A7-77DD8C4A8F19}"/>
              </c:ext>
            </c:extLst>
          </c:dPt>
          <c:dPt>
            <c:idx val="8"/>
            <c:invertIfNegative val="0"/>
            <c:bubble3D val="0"/>
            <c:spPr>
              <a:solidFill>
                <a:srgbClr val="6C2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3B-49ED-A4A7-77DD8C4A8F19}"/>
              </c:ext>
            </c:extLst>
          </c:dPt>
          <c:dPt>
            <c:idx val="9"/>
            <c:invertIfNegative val="0"/>
            <c:bubble3D val="0"/>
            <c:spPr>
              <a:solidFill>
                <a:srgbClr val="6C2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D3B-49ED-A4A7-77DD8C4A8F19}"/>
              </c:ext>
            </c:extLst>
          </c:dPt>
          <c:dPt>
            <c:idx val="10"/>
            <c:invertIfNegative val="0"/>
            <c:bubble3D val="0"/>
            <c:spPr>
              <a:solidFill>
                <a:srgbClr val="6C2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3B-49ED-A4A7-77DD8C4A8F19}"/>
              </c:ext>
            </c:extLst>
          </c:dPt>
          <c:dPt>
            <c:idx val="11"/>
            <c:invertIfNegative val="0"/>
            <c:bubble3D val="0"/>
            <c:spPr>
              <a:solidFill>
                <a:srgbClr val="6C2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D3B-49ED-A4A7-77DD8C4A8F19}"/>
              </c:ext>
            </c:extLst>
          </c:dPt>
          <c:dPt>
            <c:idx val="12"/>
            <c:invertIfNegative val="0"/>
            <c:bubble3D val="0"/>
            <c:spPr>
              <a:solidFill>
                <a:srgbClr val="6C29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3B-49ED-A4A7-77DD8C4A8F1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14'!$B$7:$B$19</c:f>
              <c:strCache>
                <c:ptCount val="13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</c:v>
                </c:pt>
                <c:pt idx="5">
                  <c:v>Remote Rural</c:v>
                </c:pt>
                <c:pt idx="7">
                  <c:v>Large Urban Areas</c:v>
                </c:pt>
                <c:pt idx="8">
                  <c:v>Other Urban Areas</c:v>
                </c:pt>
                <c:pt idx="9">
                  <c:v>Accessible Small Towns</c:v>
                </c:pt>
                <c:pt idx="10">
                  <c:v>Remote Small Towns</c:v>
                </c:pt>
                <c:pt idx="11">
                  <c:v>Accessible Rural</c:v>
                </c:pt>
                <c:pt idx="12">
                  <c:v>Remote Rural</c:v>
                </c:pt>
              </c:strCache>
            </c:strRef>
          </c:cat>
          <c:val>
            <c:numRef>
              <c:f>'Data Fig 14'!$C$7:$C$19</c:f>
              <c:numCache>
                <c:formatCode>0.0</c:formatCode>
                <c:ptCount val="13"/>
                <c:pt idx="0">
                  <c:v>75.532603337675013</c:v>
                </c:pt>
                <c:pt idx="1">
                  <c:v>75.72128445849782</c:v>
                </c:pt>
                <c:pt idx="2">
                  <c:v>77.723113608162905</c:v>
                </c:pt>
                <c:pt idx="3">
                  <c:v>76.29724612728856</c:v>
                </c:pt>
                <c:pt idx="4">
                  <c:v>79.099630015422406</c:v>
                </c:pt>
                <c:pt idx="5">
                  <c:v>79.640168393797225</c:v>
                </c:pt>
                <c:pt idx="7">
                  <c:v>80.234036144184401</c:v>
                </c:pt>
                <c:pt idx="8">
                  <c:v>80.039233352215334</c:v>
                </c:pt>
                <c:pt idx="9">
                  <c:v>81.433811498888858</c:v>
                </c:pt>
                <c:pt idx="10">
                  <c:v>80.860667348378399</c:v>
                </c:pt>
                <c:pt idx="11">
                  <c:v>82.934635661738383</c:v>
                </c:pt>
                <c:pt idx="12">
                  <c:v>83.279006989890675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B-49ED-A4A7-77DD8C4A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-27"/>
        <c:axId val="533722736"/>
        <c:axId val="533728640"/>
      </c:barChart>
      <c:catAx>
        <c:axId val="53372273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728640"/>
        <c:crosses val="autoZero"/>
        <c:auto val="1"/>
        <c:lblAlgn val="ctr"/>
        <c:lblOffset val="100"/>
        <c:noMultiLvlLbl val="0"/>
      </c:catAx>
      <c:valAx>
        <c:axId val="53372864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372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Figure 2: The slowing rate of improvement to life expectancy in Scotland</a:t>
            </a:r>
          </a:p>
        </c:rich>
      </c:tx>
      <c:layout>
        <c:manualLayout>
          <c:xMode val="edge"/>
          <c:yMode val="edge"/>
          <c:x val="0.1513975027449015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980788262122972E-2"/>
          <c:y val="7.3940302441274336E-2"/>
          <c:w val="0.89644518308162313"/>
          <c:h val="0.76250485948670643"/>
        </c:manualLayout>
      </c:layout>
      <c:lineChart>
        <c:grouping val="standard"/>
        <c:varyColors val="0"/>
        <c:ser>
          <c:idx val="0"/>
          <c:order val="0"/>
          <c:tx>
            <c:strRef>
              <c:f>'Data Fig 2'!$B$3</c:f>
              <c:strCache>
                <c:ptCount val="1"/>
                <c:pt idx="0">
                  <c:v>Males</c:v>
                </c:pt>
              </c:strCache>
            </c:strRef>
          </c:tx>
          <c:spPr>
            <a:ln w="3810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88E-4078-836D-534FB48706A0}"/>
              </c:ext>
            </c:extLst>
          </c:dPt>
          <c:dPt>
            <c:idx val="12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2AA-4AFB-9667-07055BDA7F51}"/>
              </c:ext>
            </c:extLst>
          </c:dPt>
          <c:dPt>
            <c:idx val="17"/>
            <c:marker>
              <c:symbol val="circle"/>
              <c:size val="8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EED-4079-84C9-823BFFF959D9}"/>
              </c:ext>
            </c:extLst>
          </c:dPt>
          <c:dPt>
            <c:idx val="19"/>
            <c:marker>
              <c:symbol val="circle"/>
              <c:size val="9"/>
              <c:spPr>
                <a:solidFill>
                  <a:srgbClr val="949494"/>
                </a:solidFill>
                <a:ln w="9525">
                  <a:solidFill>
                    <a:srgbClr val="949494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3DC-4593-9632-5F7806B747EA}"/>
              </c:ext>
            </c:extLst>
          </c:dPt>
          <c:dLbls>
            <c:dLbl>
              <c:idx val="1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5C-4672-9996-296E0227C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2'!$A$4:$A$23</c:f>
              <c:strCache>
                <c:ptCount val="20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  <c:pt idx="19">
                  <c:v>2019-2021</c:v>
                </c:pt>
              </c:strCache>
            </c:strRef>
          </c:cat>
          <c:val>
            <c:numRef>
              <c:f>'Data Fig 2'!$B$4:$B$23</c:f>
              <c:numCache>
                <c:formatCode>0.00</c:formatCode>
                <c:ptCount val="20"/>
                <c:pt idx="0">
                  <c:v>73.319483669435556</c:v>
                </c:pt>
                <c:pt idx="1">
                  <c:v>73.50650672048738</c:v>
                </c:pt>
                <c:pt idx="2">
                  <c:v>73.789675385177702</c:v>
                </c:pt>
                <c:pt idx="3">
                  <c:v>74.232536933857318</c:v>
                </c:pt>
                <c:pt idx="4">
                  <c:v>74.5989660030192</c:v>
                </c:pt>
                <c:pt idx="5">
                  <c:v>74.798845191833919</c:v>
                </c:pt>
                <c:pt idx="6">
                  <c:v>74.996418684512562</c:v>
                </c:pt>
                <c:pt idx="7">
                  <c:v>75.34791338519598</c:v>
                </c:pt>
                <c:pt idx="8">
                  <c:v>75.799710831249953</c:v>
                </c:pt>
                <c:pt idx="9">
                  <c:v>76.210500391586407</c:v>
                </c:pt>
                <c:pt idx="10">
                  <c:v>76.506366023825606</c:v>
                </c:pt>
                <c:pt idx="11">
                  <c:v>76.77089525325502</c:v>
                </c:pt>
                <c:pt idx="12">
                  <c:v>77.050126269592553</c:v>
                </c:pt>
                <c:pt idx="13">
                  <c:v>77.098100861793881</c:v>
                </c:pt>
                <c:pt idx="14">
                  <c:v>77.07788645306789</c:v>
                </c:pt>
                <c:pt idx="15">
                  <c:v>77.016991593321308</c:v>
                </c:pt>
                <c:pt idx="16">
                  <c:v>77.046569140827913</c:v>
                </c:pt>
                <c:pt idx="17">
                  <c:v>77.134226865382772</c:v>
                </c:pt>
                <c:pt idx="18">
                  <c:v>76.790876654430193</c:v>
                </c:pt>
                <c:pt idx="19">
                  <c:v>76.573294358403984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F2-4141-9C57-E7E1C489CD0C}"/>
            </c:ext>
          </c:extLst>
        </c:ser>
        <c:ser>
          <c:idx val="1"/>
          <c:order val="1"/>
          <c:tx>
            <c:strRef>
              <c:f>'Data Fig 2'!$C$3</c:f>
              <c:strCache>
                <c:ptCount val="1"/>
                <c:pt idx="0">
                  <c:v>Females</c:v>
                </c:pt>
              </c:strCache>
            </c:strRef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88E-4078-836D-534FB48706A0}"/>
              </c:ext>
            </c:extLst>
          </c:dPt>
          <c:dPt>
            <c:idx val="12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2AA-4AFB-9667-07055BDA7F51}"/>
              </c:ext>
            </c:extLst>
          </c:dPt>
          <c:dPt>
            <c:idx val="17"/>
            <c:marker>
              <c:symbol val="circle"/>
              <c:size val="8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EED-4079-84C9-823BFFF959D9}"/>
              </c:ext>
            </c:extLst>
          </c:dPt>
          <c:dPt>
            <c:idx val="19"/>
            <c:marker>
              <c:symbol val="circle"/>
              <c:size val="9"/>
              <c:spPr>
                <a:solidFill>
                  <a:srgbClr val="6C297F"/>
                </a:solidFill>
                <a:ln w="9525">
                  <a:solidFill>
                    <a:srgbClr val="6C297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3DC-4593-9632-5F7806B747EA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5C-4672-9996-296E0227C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2'!$A$4:$A$23</c:f>
              <c:strCache>
                <c:ptCount val="20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  <c:pt idx="19">
                  <c:v>2019-2021</c:v>
                </c:pt>
              </c:strCache>
            </c:strRef>
          </c:cat>
          <c:val>
            <c:numRef>
              <c:f>'Data Fig 2'!$C$4:$C$23</c:f>
              <c:numCache>
                <c:formatCode>0.00</c:formatCode>
                <c:ptCount val="20"/>
                <c:pt idx="0">
                  <c:v>78.784263342872677</c:v>
                </c:pt>
                <c:pt idx="1">
                  <c:v>78.870733308363356</c:v>
                </c:pt>
                <c:pt idx="2">
                  <c:v>79.06342797292443</c:v>
                </c:pt>
                <c:pt idx="3">
                  <c:v>79.259545701141363</c:v>
                </c:pt>
                <c:pt idx="4">
                  <c:v>79.552515975394755</c:v>
                </c:pt>
                <c:pt idx="5">
                  <c:v>79.686955427106184</c:v>
                </c:pt>
                <c:pt idx="6">
                  <c:v>79.842851912538919</c:v>
                </c:pt>
                <c:pt idx="7">
                  <c:v>80.055613916948872</c:v>
                </c:pt>
                <c:pt idx="8">
                  <c:v>80.31865239809791</c:v>
                </c:pt>
                <c:pt idx="9">
                  <c:v>80.618831486747411</c:v>
                </c:pt>
                <c:pt idx="10">
                  <c:v>80.746273437911455</c:v>
                </c:pt>
                <c:pt idx="11">
                  <c:v>80.88849716026219</c:v>
                </c:pt>
                <c:pt idx="12">
                  <c:v>81.063303713261575</c:v>
                </c:pt>
                <c:pt idx="13">
                  <c:v>81.133788990726373</c:v>
                </c:pt>
                <c:pt idx="14">
                  <c:v>81.148303307331602</c:v>
                </c:pt>
                <c:pt idx="15">
                  <c:v>81.090772915011485</c:v>
                </c:pt>
                <c:pt idx="16">
                  <c:v>81.085222096798105</c:v>
                </c:pt>
                <c:pt idx="17">
                  <c:v>81.138329562920575</c:v>
                </c:pt>
                <c:pt idx="18">
                  <c:v>80.986780929543485</c:v>
                </c:pt>
                <c:pt idx="19">
                  <c:v>80.835523702075562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2-4141-9C57-E7E1C489C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608000"/>
        <c:axId val="531615216"/>
      </c:lineChart>
      <c:catAx>
        <c:axId val="531608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1615216"/>
        <c:crosses val="autoZero"/>
        <c:auto val="1"/>
        <c:lblAlgn val="ctr"/>
        <c:lblOffset val="100"/>
        <c:noMultiLvlLbl val="0"/>
      </c:catAx>
      <c:valAx>
        <c:axId val="531615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/>
                  <a:t>Life expectancy in years</a:t>
                </a:r>
              </a:p>
            </c:rich>
          </c:tx>
          <c:layout>
            <c:manualLayout>
              <c:xMode val="edge"/>
              <c:yMode val="edge"/>
              <c:x val="9.5371182712090385E-3"/>
              <c:y val="0.30355775453663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160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0"/>
              <a:t>Figure 3: Annual change in life expectancy</a:t>
            </a:r>
            <a:r>
              <a:rPr lang="en-GB" sz="1200" b="0" baseline="0"/>
              <a:t> </a:t>
            </a:r>
            <a:r>
              <a:rPr lang="en-GB" sz="1200" b="0"/>
              <a:t>in Scotland,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995919256794759E-2"/>
          <c:y val="0.11156285779238224"/>
          <c:w val="0.89599289434692919"/>
          <c:h val="0.62838497943662552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8100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5.8271437861379755E-2"/>
                  <c:y val="-8.2200797525385866E-2"/>
                </c:manualLayout>
              </c:layout>
              <c:tx>
                <c:rich>
                  <a:bodyPr/>
                  <a:lstStyle/>
                  <a:p>
                    <a:fld id="{ED9A94A0-2F40-40F9-9094-07EBD339BCC9}" type="SERIESNAME">
                      <a:rPr lang="en-US" sz="1200" b="0"/>
                      <a:pPr/>
                      <a:t>[SERIES NAME]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AC-4CF2-ACC0-49ADF8BBF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3'!$A$7:$A$26</c:f>
              <c:strCache>
                <c:ptCount val="20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  <c:pt idx="19">
                  <c:v>2019-2021</c:v>
                </c:pt>
              </c:strCache>
            </c:strRef>
          </c:cat>
          <c:val>
            <c:numRef>
              <c:f>'Data Fig 3'!$F$7:$F$26</c:f>
              <c:numCache>
                <c:formatCode>0.0</c:formatCode>
                <c:ptCount val="20"/>
                <c:pt idx="0">
                  <c:v>11.466412661619547</c:v>
                </c:pt>
                <c:pt idx="1">
                  <c:v>9.7626032649052146</c:v>
                </c:pt>
                <c:pt idx="2">
                  <c:v>14.78140429683482</c:v>
                </c:pt>
                <c:pt idx="3">
                  <c:v>23.117372841075962</c:v>
                </c:pt>
                <c:pt idx="4">
                  <c:v>19.127597410250225</c:v>
                </c:pt>
                <c:pt idx="5">
                  <c:v>10.433693656128362</c:v>
                </c:pt>
                <c:pt idx="6">
                  <c:v>10.313336317825165</c:v>
                </c:pt>
                <c:pt idx="7">
                  <c:v>18.348023375674405</c:v>
                </c:pt>
                <c:pt idx="8">
                  <c:v>23.58382668401741</c:v>
                </c:pt>
                <c:pt idx="9">
                  <c:v>21.443215049562898</c:v>
                </c:pt>
                <c:pt idx="10">
                  <c:v>15.444186002886179</c:v>
                </c:pt>
                <c:pt idx="11">
                  <c:v>13.808425776215396</c:v>
                </c:pt>
                <c:pt idx="12">
                  <c:v>14.57585905281924</c:v>
                </c:pt>
                <c:pt idx="13">
                  <c:v>2.5042737129093187</c:v>
                </c:pt>
                <c:pt idx="14">
                  <c:v>-1.0551921354967306</c:v>
                </c:pt>
                <c:pt idx="15">
                  <c:v>-3.1787116787716116</c:v>
                </c:pt>
                <c:pt idx="16">
                  <c:v>1.5439479798447877</c:v>
                </c:pt>
                <c:pt idx="17">
                  <c:v>4.5757332217636337</c:v>
                </c:pt>
                <c:pt idx="18">
                  <c:v>-17.922881011724623</c:v>
                </c:pt>
                <c:pt idx="19">
                  <c:v>-11.357795852568067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7-4747-905E-3E5BC9D79AD9}"/>
            </c:ext>
          </c:extLst>
        </c:ser>
        <c:ser>
          <c:idx val="1"/>
          <c:order val="1"/>
          <c:tx>
            <c:v>Females</c:v>
          </c:tx>
          <c:spPr>
            <a:ln w="38100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4.2827997038099759E-2"/>
                  <c:y val="2.5271098522853974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A817A8E-964B-46AF-A2D3-2392D10AC2A9}" type="SERIESNAME">
                      <a:rPr lang="en-US" sz="1200" b="0"/>
                      <a:pPr>
                        <a:defRPr b="1"/>
                      </a:pPr>
                      <a:t>[SERIES NAME]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EAC-4CF2-ACC0-49ADF8BBF6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3'!$A$7:$A$26</c:f>
              <c:strCache>
                <c:ptCount val="20"/>
                <c:pt idx="0">
                  <c:v>2000-2002</c:v>
                </c:pt>
                <c:pt idx="1">
                  <c:v>2001-2003</c:v>
                </c:pt>
                <c:pt idx="2">
                  <c:v>2002-2004</c:v>
                </c:pt>
                <c:pt idx="3">
                  <c:v>2003-2005</c:v>
                </c:pt>
                <c:pt idx="4">
                  <c:v>2004-2006</c:v>
                </c:pt>
                <c:pt idx="5">
                  <c:v>2005-2007</c:v>
                </c:pt>
                <c:pt idx="6">
                  <c:v>2006-2008</c:v>
                </c:pt>
                <c:pt idx="7">
                  <c:v>2007-2009</c:v>
                </c:pt>
                <c:pt idx="8">
                  <c:v>2008-2010</c:v>
                </c:pt>
                <c:pt idx="9">
                  <c:v>2009-2011</c:v>
                </c:pt>
                <c:pt idx="10">
                  <c:v>2010-2012</c:v>
                </c:pt>
                <c:pt idx="11">
                  <c:v>2011-2013</c:v>
                </c:pt>
                <c:pt idx="12">
                  <c:v>2012-2014</c:v>
                </c:pt>
                <c:pt idx="13">
                  <c:v>2013-2015</c:v>
                </c:pt>
                <c:pt idx="14">
                  <c:v>2014-2016</c:v>
                </c:pt>
                <c:pt idx="15">
                  <c:v>2015-2017</c:v>
                </c:pt>
                <c:pt idx="16">
                  <c:v>2016-2018</c:v>
                </c:pt>
                <c:pt idx="17">
                  <c:v>2017-2019</c:v>
                </c:pt>
                <c:pt idx="18">
                  <c:v>2018-2020</c:v>
                </c:pt>
                <c:pt idx="19">
                  <c:v>2019-2021</c:v>
                </c:pt>
              </c:strCache>
            </c:strRef>
          </c:cat>
          <c:val>
            <c:numRef>
              <c:f>'Data Fig 3'!$G$7:$G$26</c:f>
              <c:numCache>
                <c:formatCode>0.0</c:formatCode>
                <c:ptCount val="20"/>
                <c:pt idx="0">
                  <c:v>11.545638369250177</c:v>
                </c:pt>
                <c:pt idx="1">
                  <c:v>4.5137321986134253</c:v>
                </c:pt>
                <c:pt idx="2">
                  <c:v>10.058661490088069</c:v>
                </c:pt>
                <c:pt idx="3">
                  <c:v>10.237345412923908</c:v>
                </c:pt>
                <c:pt idx="4">
                  <c:v>15.293048316027061</c:v>
                </c:pt>
                <c:pt idx="5">
                  <c:v>7.0177393793366241</c:v>
                </c:pt>
                <c:pt idx="6">
                  <c:v>8.1377965395887291</c:v>
                </c:pt>
                <c:pt idx="7">
                  <c:v>11.106176630199545</c:v>
                </c:pt>
                <c:pt idx="8">
                  <c:v>13.730608715979821</c:v>
                </c:pt>
                <c:pt idx="9">
                  <c:v>15.669348427503909</c:v>
                </c:pt>
                <c:pt idx="10">
                  <c:v>6.6524698507631257</c:v>
                </c:pt>
                <c:pt idx="11">
                  <c:v>7.4240783067083784</c:v>
                </c:pt>
                <c:pt idx="12">
                  <c:v>9.1249020665679073</c:v>
                </c:pt>
                <c:pt idx="13">
                  <c:v>3.6793314836624291</c:v>
                </c:pt>
                <c:pt idx="14">
                  <c:v>0.75764732679296865</c:v>
                </c:pt>
                <c:pt idx="15">
                  <c:v>-3.0030864791101379</c:v>
                </c:pt>
                <c:pt idx="16">
                  <c:v>-0.28975271073839509</c:v>
                </c:pt>
                <c:pt idx="17">
                  <c:v>2.772209731592898</c:v>
                </c:pt>
                <c:pt idx="18">
                  <c:v>-7.9108386622840703</c:v>
                </c:pt>
                <c:pt idx="19">
                  <c:v>-7.8956272738255766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57-4747-905E-3E5BC9D79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399296"/>
        <c:axId val="546405528"/>
      </c:lineChart>
      <c:catAx>
        <c:axId val="546399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 b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6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405528"/>
        <c:crossesAt val="0"/>
        <c:auto val="1"/>
        <c:lblAlgn val="ctr"/>
        <c:lblOffset val="100"/>
        <c:noMultiLvlLbl val="0"/>
      </c:catAx>
      <c:valAx>
        <c:axId val="5464055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0"/>
                  <a:t>Annual change in life expectancy in weeks</a:t>
                </a:r>
              </a:p>
            </c:rich>
          </c:tx>
          <c:layout>
            <c:manualLayout>
              <c:xMode val="edge"/>
              <c:yMode val="edge"/>
              <c:x val="1.0453244345043241E-2"/>
              <c:y val="0.14414906936873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639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Figure 4a. Life expectancy change from 2017-2019</a:t>
            </a:r>
            <a:r>
              <a:rPr lang="en-US" sz="1200" baseline="0"/>
              <a:t> to 2019-2021by cause, males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78106717569172E-2"/>
          <c:y val="0.11269310486404131"/>
          <c:w val="0.92317433479884448"/>
          <c:h val="0.53768209856695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4'!$B$4</c:f>
              <c:strCache>
                <c:ptCount val="1"/>
                <c:pt idx="0">
                  <c:v>life expectancy change in weeks</c:v>
                </c:pt>
              </c:strCache>
            </c:strRef>
          </c:tx>
          <c:spPr>
            <a:solidFill>
              <a:srgbClr val="94949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34925">
                <a:solidFill>
                  <a:srgbClr val="94949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A9D-4984-9B17-DFE40BA9CB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4'!$A$6:$A$14</c:f>
              <c:strCache>
                <c:ptCount val="9"/>
                <c:pt idx="0">
                  <c:v>Total</c:v>
                </c:pt>
                <c:pt idx="1">
                  <c:v>COVID-19</c:v>
                </c:pt>
                <c:pt idx="2">
                  <c:v>Drug misuse</c:v>
                </c:pt>
                <c:pt idx="3">
                  <c:v>Circulatory</c:v>
                </c:pt>
                <c:pt idx="4">
                  <c:v>Other</c:v>
                </c:pt>
                <c:pt idx="5">
                  <c:v>External</c:v>
                </c:pt>
                <c:pt idx="6">
                  <c:v>Dementia and Alzheimer's</c:v>
                </c:pt>
                <c:pt idx="7">
                  <c:v>Cancers</c:v>
                </c:pt>
                <c:pt idx="8">
                  <c:v>Respiratory</c:v>
                </c:pt>
              </c:strCache>
            </c:strRef>
          </c:cat>
          <c:val>
            <c:numRef>
              <c:f>'Data Fig 4'!$B$6:$B$14</c:f>
              <c:numCache>
                <c:formatCode>0.0</c:formatCode>
                <c:ptCount val="9"/>
                <c:pt idx="0">
                  <c:v>-32.838704861553481</c:v>
                </c:pt>
                <c:pt idx="1">
                  <c:v>-31.615597741362159</c:v>
                </c:pt>
                <c:pt idx="2">
                  <c:v>-5.9203876008130489</c:v>
                </c:pt>
                <c:pt idx="3">
                  <c:v>-3.9665457322720092</c:v>
                </c:pt>
                <c:pt idx="4">
                  <c:v>-3.1555137163165381</c:v>
                </c:pt>
                <c:pt idx="5">
                  <c:v>-0.88041365810929939</c:v>
                </c:pt>
                <c:pt idx="6">
                  <c:v>1.984369572624799</c:v>
                </c:pt>
                <c:pt idx="7">
                  <c:v>4.0173246944718457</c:v>
                </c:pt>
                <c:pt idx="8">
                  <c:v>6.6980593202229288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D-4269-A185-1BCADF69F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731659264"/>
        <c:axId val="731657296"/>
      </c:barChart>
      <c:catAx>
        <c:axId val="7316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657296"/>
        <c:crosses val="autoZero"/>
        <c:auto val="1"/>
        <c:lblAlgn val="ctr"/>
        <c:lblOffset val="100"/>
        <c:noMultiLvlLbl val="0"/>
      </c:catAx>
      <c:valAx>
        <c:axId val="731657296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Change in life expectancy in 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6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Figure 4b. Life expectancy change from 2017-2019 to 2019-2021 by cause,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9510296718889E-2"/>
          <c:y val="0.11249946297613442"/>
          <c:w val="0.92058024548433215"/>
          <c:h val="0.53638602114944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4'!$D$4</c:f>
              <c:strCache>
                <c:ptCount val="1"/>
                <c:pt idx="0">
                  <c:v>life expectancy change in weeks</c:v>
                </c:pt>
              </c:strCache>
            </c:strRef>
          </c:tx>
          <c:spPr>
            <a:solidFill>
              <a:srgbClr val="6C297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34925">
                <a:solidFill>
                  <a:srgbClr val="6C297F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6C0-4ACC-BCFC-E88E16CF29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4'!$C$6:$C$14</c:f>
              <c:strCache>
                <c:ptCount val="9"/>
                <c:pt idx="0">
                  <c:v>Total</c:v>
                </c:pt>
                <c:pt idx="1">
                  <c:v>COVID-19</c:v>
                </c:pt>
                <c:pt idx="2">
                  <c:v>Other</c:v>
                </c:pt>
                <c:pt idx="3">
                  <c:v>Drug misuse</c:v>
                </c:pt>
                <c:pt idx="4">
                  <c:v>External</c:v>
                </c:pt>
                <c:pt idx="5">
                  <c:v>Circulatory</c:v>
                </c:pt>
                <c:pt idx="6">
                  <c:v>Dementia and Alzheimer's</c:v>
                </c:pt>
                <c:pt idx="7">
                  <c:v>Cancers</c:v>
                </c:pt>
                <c:pt idx="8">
                  <c:v>Respiratory</c:v>
                </c:pt>
              </c:strCache>
            </c:strRef>
          </c:cat>
          <c:val>
            <c:numRef>
              <c:f>'Data Fig 4'!$D$6:$D$14</c:f>
              <c:numCache>
                <c:formatCode>0.0</c:formatCode>
                <c:ptCount val="9"/>
                <c:pt idx="0">
                  <c:v>-18.857948990283909</c:v>
                </c:pt>
                <c:pt idx="1">
                  <c:v>-27.257062763455771</c:v>
                </c:pt>
                <c:pt idx="2">
                  <c:v>-4.0400100787028972</c:v>
                </c:pt>
                <c:pt idx="3">
                  <c:v>-2.548000840605269</c:v>
                </c:pt>
                <c:pt idx="4">
                  <c:v>-1.0517699440046295</c:v>
                </c:pt>
                <c:pt idx="5">
                  <c:v>-3.5761792555056626E-2</c:v>
                </c:pt>
                <c:pt idx="6">
                  <c:v>2.3767471405588361</c:v>
                </c:pt>
                <c:pt idx="7">
                  <c:v>3.1215124868914668</c:v>
                </c:pt>
                <c:pt idx="8">
                  <c:v>10.576396801589418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3-4A04-9868-E24E47BF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-27"/>
        <c:axId val="731659264"/>
        <c:axId val="731657296"/>
      </c:barChart>
      <c:catAx>
        <c:axId val="7316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657296"/>
        <c:crosses val="autoZero"/>
        <c:auto val="1"/>
        <c:lblAlgn val="ctr"/>
        <c:lblOffset val="100"/>
        <c:noMultiLvlLbl val="0"/>
      </c:catAx>
      <c:valAx>
        <c:axId val="731657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Change in life expectancy in weeks</a:t>
                </a:r>
                <a:endParaRPr lang="en-GB" sz="11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65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Figure 5: Life expectancy in Scotland at older 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857548190857956E-2"/>
          <c:y val="7.2209402290980107E-2"/>
          <c:w val="0.89945886680684928"/>
          <c:h val="0.65198889800910842"/>
        </c:manualLayout>
      </c:layout>
      <c:lineChart>
        <c:grouping val="standard"/>
        <c:varyColors val="0"/>
        <c:ser>
          <c:idx val="0"/>
          <c:order val="0"/>
          <c:tx>
            <c:strRef>
              <c:f>'Data Fig 5'!$B$4</c:f>
              <c:strCache>
                <c:ptCount val="1"/>
                <c:pt idx="0">
                  <c:v> Males</c:v>
                </c:pt>
              </c:strCache>
            </c:strRef>
          </c:tx>
          <c:spPr>
            <a:ln w="28575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3.5771096236217048E-2"/>
                  <c:y val="1.653534978421757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89-4190-AF17-DECABB74E630}"/>
                </c:ext>
              </c:extLst>
            </c:dLbl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89-4190-AF17-DECABB74E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333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5'!$A$5:$A$43</c:f>
              <c:strCache>
                <c:ptCount val="39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</c:strCache>
            </c:strRef>
          </c:cat>
          <c:val>
            <c:numRef>
              <c:f>'Data Fig 5'!$B$5:$B$43</c:f>
              <c:numCache>
                <c:formatCode>0.0</c:formatCode>
                <c:ptCount val="39"/>
                <c:pt idx="0">
                  <c:v>12.3587469320683</c:v>
                </c:pt>
                <c:pt idx="1">
                  <c:v>12.4335545514715</c:v>
                </c:pt>
                <c:pt idx="2">
                  <c:v>12.512891805919329</c:v>
                </c:pt>
                <c:pt idx="3">
                  <c:v>12.5417266154105</c:v>
                </c:pt>
                <c:pt idx="4">
                  <c:v>12.63718030259847</c:v>
                </c:pt>
                <c:pt idx="5">
                  <c:v>12.7943629248914</c:v>
                </c:pt>
                <c:pt idx="6">
                  <c:v>12.84341336020923</c:v>
                </c:pt>
                <c:pt idx="7">
                  <c:v>12.94760339864348</c:v>
                </c:pt>
                <c:pt idx="8">
                  <c:v>13.04525218328005</c:v>
                </c:pt>
                <c:pt idx="9">
                  <c:v>13.2579128350222</c:v>
                </c:pt>
                <c:pt idx="10">
                  <c:v>13.25535281837654</c:v>
                </c:pt>
                <c:pt idx="11">
                  <c:v>13.40269564292347</c:v>
                </c:pt>
                <c:pt idx="12">
                  <c:v>13.533332225804839</c:v>
                </c:pt>
                <c:pt idx="13">
                  <c:v>13.761888165272181</c:v>
                </c:pt>
                <c:pt idx="14">
                  <c:v>13.878680576125239</c:v>
                </c:pt>
                <c:pt idx="15">
                  <c:v>14.05098330635307</c:v>
                </c:pt>
                <c:pt idx="16">
                  <c:v>14.211173961135341</c:v>
                </c:pt>
                <c:pt idx="17">
                  <c:v>14.41985092772412</c:v>
                </c:pt>
                <c:pt idx="18">
                  <c:v>14.66223220447228</c:v>
                </c:pt>
                <c:pt idx="19">
                  <c:v>14.92192578681977</c:v>
                </c:pt>
                <c:pt idx="20">
                  <c:v>15.04727267930382</c:v>
                </c:pt>
                <c:pt idx="21">
                  <c:v>15.223436942668931</c:v>
                </c:pt>
                <c:pt idx="22">
                  <c:v>15.443537847283981</c:v>
                </c:pt>
                <c:pt idx="23">
                  <c:v>15.78195417129365</c:v>
                </c:pt>
                <c:pt idx="24">
                  <c:v>15.95364152880194</c:v>
                </c:pt>
                <c:pt idx="25">
                  <c:v>16.161599550367729</c:v>
                </c:pt>
                <c:pt idx="26">
                  <c:v>16.352760762225429</c:v>
                </c:pt>
                <c:pt idx="27">
                  <c:v>16.62193270459105</c:v>
                </c:pt>
                <c:pt idx="28">
                  <c:v>16.84678898519595</c:v>
                </c:pt>
                <c:pt idx="29">
                  <c:v>17.012893462850268</c:v>
                </c:pt>
                <c:pt idx="30">
                  <c:v>17.14237278322301</c:v>
                </c:pt>
                <c:pt idx="31">
                  <c:v>17.298394725228871</c:v>
                </c:pt>
                <c:pt idx="32">
                  <c:v>17.285664478608371</c:v>
                </c:pt>
                <c:pt idx="33">
                  <c:v>17.37370381093983</c:v>
                </c:pt>
                <c:pt idx="34">
                  <c:v>17.394402746297882</c:v>
                </c:pt>
                <c:pt idx="35">
                  <c:v>17.534208714444439</c:v>
                </c:pt>
                <c:pt idx="36">
                  <c:v>17.650145444622741</c:v>
                </c:pt>
                <c:pt idx="37">
                  <c:v>17.492231527357649</c:v>
                </c:pt>
                <c:pt idx="38">
                  <c:v>17.401685286232119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9-4190-AF17-DECABB74E630}"/>
            </c:ext>
          </c:extLst>
        </c:ser>
        <c:ser>
          <c:idx val="1"/>
          <c:order val="1"/>
          <c:tx>
            <c:strRef>
              <c:f>'Data Fig 5'!$C$4</c:f>
              <c:strCache>
                <c:ptCount val="1"/>
                <c:pt idx="0">
                  <c:v> Females</c:v>
                </c:pt>
              </c:strCache>
            </c:strRef>
          </c:tx>
          <c:spPr>
            <a:ln w="28575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4.5341737831444462E-2"/>
                  <c:y val="2.072017954567247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89-4190-AF17-DECABB74E630}"/>
                </c:ext>
              </c:extLst>
            </c:dLbl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89-4190-AF17-DECABB74E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6C29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5'!$A$5:$A$43</c:f>
              <c:strCache>
                <c:ptCount val="39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</c:strCache>
            </c:strRef>
          </c:cat>
          <c:val>
            <c:numRef>
              <c:f>'Data Fig 5'!$C$5:$C$43</c:f>
              <c:numCache>
                <c:formatCode>0.0</c:formatCode>
                <c:ptCount val="39"/>
                <c:pt idx="0">
                  <c:v>16.03117047266057</c:v>
                </c:pt>
                <c:pt idx="1">
                  <c:v>16.169344777405371</c:v>
                </c:pt>
                <c:pt idx="2">
                  <c:v>16.275762803023628</c:v>
                </c:pt>
                <c:pt idx="3">
                  <c:v>16.33615922155775</c:v>
                </c:pt>
                <c:pt idx="4">
                  <c:v>16.366482954035028</c:v>
                </c:pt>
                <c:pt idx="5">
                  <c:v>16.524163449899259</c:v>
                </c:pt>
                <c:pt idx="6">
                  <c:v>16.510465992389321</c:v>
                </c:pt>
                <c:pt idx="7">
                  <c:v>16.575660482076639</c:v>
                </c:pt>
                <c:pt idx="8">
                  <c:v>16.658187915251609</c:v>
                </c:pt>
                <c:pt idx="9">
                  <c:v>16.882825714669451</c:v>
                </c:pt>
                <c:pt idx="10">
                  <c:v>16.818704115668542</c:v>
                </c:pt>
                <c:pt idx="11">
                  <c:v>16.93758541165661</c:v>
                </c:pt>
                <c:pt idx="12">
                  <c:v>17.0022594467986</c:v>
                </c:pt>
                <c:pt idx="13">
                  <c:v>17.254988770837361</c:v>
                </c:pt>
                <c:pt idx="14">
                  <c:v>17.31166199296694</c:v>
                </c:pt>
                <c:pt idx="15">
                  <c:v>17.441766847402182</c:v>
                </c:pt>
                <c:pt idx="16">
                  <c:v>17.486477571925821</c:v>
                </c:pt>
                <c:pt idx="17">
                  <c:v>17.621844936356169</c:v>
                </c:pt>
                <c:pt idx="18">
                  <c:v>17.804255659328561</c:v>
                </c:pt>
                <c:pt idx="19">
                  <c:v>18.013059514867031</c:v>
                </c:pt>
                <c:pt idx="20">
                  <c:v>18.089904490468719</c:v>
                </c:pt>
                <c:pt idx="21">
                  <c:v>18.20064489932988</c:v>
                </c:pt>
                <c:pt idx="22">
                  <c:v>18.35464818611014</c:v>
                </c:pt>
                <c:pt idx="23">
                  <c:v>18.57542562519733</c:v>
                </c:pt>
                <c:pt idx="24">
                  <c:v>18.687998264450741</c:v>
                </c:pt>
                <c:pt idx="25">
                  <c:v>18.786351624907731</c:v>
                </c:pt>
                <c:pt idx="26">
                  <c:v>18.962318078674851</c:v>
                </c:pt>
                <c:pt idx="27">
                  <c:v>19.158967261358139</c:v>
                </c:pt>
                <c:pt idx="28">
                  <c:v>19.41558286297904</c:v>
                </c:pt>
                <c:pt idx="29">
                  <c:v>19.438808927906091</c:v>
                </c:pt>
                <c:pt idx="30">
                  <c:v>19.510686055783079</c:v>
                </c:pt>
                <c:pt idx="31">
                  <c:v>19.6044466139967</c:v>
                </c:pt>
                <c:pt idx="32">
                  <c:v>19.654993494182829</c:v>
                </c:pt>
                <c:pt idx="33">
                  <c:v>19.739659753050621</c:v>
                </c:pt>
                <c:pt idx="34">
                  <c:v>19.69729315915124</c:v>
                </c:pt>
                <c:pt idx="35">
                  <c:v>19.781863169822149</c:v>
                </c:pt>
                <c:pt idx="36">
                  <c:v>19.842005641651902</c:v>
                </c:pt>
                <c:pt idx="37">
                  <c:v>19.748885356831568</c:v>
                </c:pt>
                <c:pt idx="38">
                  <c:v>19.708093115098482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9-4190-AF17-DECABB74E630}"/>
            </c:ext>
          </c:extLst>
        </c:ser>
        <c:ser>
          <c:idx val="2"/>
          <c:order val="2"/>
          <c:tx>
            <c:strRef>
              <c:f>'Data Fig 5'!$D$4</c:f>
              <c:strCache>
                <c:ptCount val="1"/>
                <c:pt idx="0">
                  <c:v> Males</c:v>
                </c:pt>
              </c:strCache>
            </c:strRef>
          </c:tx>
          <c:spPr>
            <a:ln w="28575" cap="rnd">
              <a:solidFill>
                <a:srgbClr val="949494"/>
              </a:solidFill>
              <a:round/>
            </a:ln>
            <a:effectLst/>
          </c:spPr>
          <c:marker>
            <c:symbol val="none"/>
          </c:marker>
          <c:dLbls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89-4190-AF17-DECABB74E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5'!$A$5:$A$43</c:f>
              <c:strCache>
                <c:ptCount val="39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</c:strCache>
            </c:strRef>
          </c:cat>
          <c:val>
            <c:numRef>
              <c:f>'Data Fig 5'!$D$5:$D$43</c:f>
              <c:numCache>
                <c:formatCode>0.0</c:formatCode>
                <c:ptCount val="39"/>
                <c:pt idx="0">
                  <c:v>4.2434067881958164</c:v>
                </c:pt>
                <c:pt idx="1">
                  <c:v>4.2745213601844858</c:v>
                </c:pt>
                <c:pt idx="2">
                  <c:v>4.3209953595019082</c:v>
                </c:pt>
                <c:pt idx="3">
                  <c:v>4.2667228082190629</c:v>
                </c:pt>
                <c:pt idx="4">
                  <c:v>4.2728929307977799</c:v>
                </c:pt>
                <c:pt idx="5">
                  <c:v>4.3141141036264221</c:v>
                </c:pt>
                <c:pt idx="6">
                  <c:v>4.3184525895300299</c:v>
                </c:pt>
                <c:pt idx="7">
                  <c:v>4.3872888441887454</c:v>
                </c:pt>
                <c:pt idx="8">
                  <c:v>4.4434395411738699</c:v>
                </c:pt>
                <c:pt idx="9">
                  <c:v>4.5581942797481654</c:v>
                </c:pt>
                <c:pt idx="10">
                  <c:v>4.479211032010384</c:v>
                </c:pt>
                <c:pt idx="11">
                  <c:v>4.5206539975388784</c:v>
                </c:pt>
                <c:pt idx="12">
                  <c:v>4.556216466847661</c:v>
                </c:pt>
                <c:pt idx="13">
                  <c:v>4.6347051674856203</c:v>
                </c:pt>
                <c:pt idx="14">
                  <c:v>4.6786988637181137</c:v>
                </c:pt>
                <c:pt idx="15">
                  <c:v>4.7594892573424534</c:v>
                </c:pt>
                <c:pt idx="16">
                  <c:v>4.7805058051921119</c:v>
                </c:pt>
                <c:pt idx="17">
                  <c:v>4.835372141004072</c:v>
                </c:pt>
                <c:pt idx="18">
                  <c:v>4.8883378801837631</c:v>
                </c:pt>
                <c:pt idx="19">
                  <c:v>4.9835409491485292</c:v>
                </c:pt>
                <c:pt idx="20">
                  <c:v>4.9167791175417301</c:v>
                </c:pt>
                <c:pt idx="21">
                  <c:v>4.9373685634523152</c:v>
                </c:pt>
                <c:pt idx="22">
                  <c:v>5.0057460765964796</c:v>
                </c:pt>
                <c:pt idx="23">
                  <c:v>5.1588499106304671</c:v>
                </c:pt>
                <c:pt idx="24">
                  <c:v>5.1920852673304339</c:v>
                </c:pt>
                <c:pt idx="25">
                  <c:v>5.247643768086478</c:v>
                </c:pt>
                <c:pt idx="26">
                  <c:v>5.2989822705581542</c:v>
                </c:pt>
                <c:pt idx="27">
                  <c:v>5.4091442385649096</c:v>
                </c:pt>
                <c:pt idx="28">
                  <c:v>5.4804566823076097</c:v>
                </c:pt>
                <c:pt idx="29">
                  <c:v>5.4969004301343549</c:v>
                </c:pt>
                <c:pt idx="30">
                  <c:v>5.4985247588660746</c:v>
                </c:pt>
                <c:pt idx="31">
                  <c:v>5.5381637319164456</c:v>
                </c:pt>
                <c:pt idx="32">
                  <c:v>5.5074675542039859</c:v>
                </c:pt>
                <c:pt idx="33">
                  <c:v>5.5438632459590904</c:v>
                </c:pt>
                <c:pt idx="34">
                  <c:v>5.5285125128489359</c:v>
                </c:pt>
                <c:pt idx="35">
                  <c:v>5.6211196652731372</c:v>
                </c:pt>
                <c:pt idx="36">
                  <c:v>5.6759107466004322</c:v>
                </c:pt>
                <c:pt idx="37">
                  <c:v>5.6028297044739519</c:v>
                </c:pt>
                <c:pt idx="38">
                  <c:v>5.5878499284393559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9-4190-AF17-DECABB74E630}"/>
            </c:ext>
          </c:extLst>
        </c:ser>
        <c:ser>
          <c:idx val="3"/>
          <c:order val="3"/>
          <c:tx>
            <c:strRef>
              <c:f>'Data Fig 5'!$E$4</c:f>
              <c:strCache>
                <c:ptCount val="1"/>
                <c:pt idx="0">
                  <c:v> Females</c:v>
                </c:pt>
              </c:strCache>
            </c:strRef>
          </c:tx>
          <c:spPr>
            <a:ln w="28575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Lbls>
            <c:dLbl>
              <c:idx val="3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89-4190-AF17-DECABB74E6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Fig 5'!$A$5:$A$43</c:f>
              <c:strCache>
                <c:ptCount val="39"/>
                <c:pt idx="0">
                  <c:v>1981-1983</c:v>
                </c:pt>
                <c:pt idx="1">
                  <c:v>1982-1984</c:v>
                </c:pt>
                <c:pt idx="2">
                  <c:v>1983-1985</c:v>
                </c:pt>
                <c:pt idx="3">
                  <c:v>1984-1986</c:v>
                </c:pt>
                <c:pt idx="4">
                  <c:v>1985-1987</c:v>
                </c:pt>
                <c:pt idx="5">
                  <c:v>1986-1988</c:v>
                </c:pt>
                <c:pt idx="6">
                  <c:v>1987-1989</c:v>
                </c:pt>
                <c:pt idx="7">
                  <c:v>1988-1990</c:v>
                </c:pt>
                <c:pt idx="8">
                  <c:v>1989-1991</c:v>
                </c:pt>
                <c:pt idx="9">
                  <c:v>1990-1992</c:v>
                </c:pt>
                <c:pt idx="10">
                  <c:v>1991-1993</c:v>
                </c:pt>
                <c:pt idx="11">
                  <c:v>1992-1994</c:v>
                </c:pt>
                <c:pt idx="12">
                  <c:v>1993-1995</c:v>
                </c:pt>
                <c:pt idx="13">
                  <c:v>1994-1996</c:v>
                </c:pt>
                <c:pt idx="14">
                  <c:v>1995-1997</c:v>
                </c:pt>
                <c:pt idx="15">
                  <c:v>1996-1998</c:v>
                </c:pt>
                <c:pt idx="16">
                  <c:v>1997-1999</c:v>
                </c:pt>
                <c:pt idx="17">
                  <c:v>1998-2000</c:v>
                </c:pt>
                <c:pt idx="18">
                  <c:v>1999-2001</c:v>
                </c:pt>
                <c:pt idx="19">
                  <c:v>2000-2002</c:v>
                </c:pt>
                <c:pt idx="20">
                  <c:v>2001-2003</c:v>
                </c:pt>
                <c:pt idx="21">
                  <c:v>2002-2004</c:v>
                </c:pt>
                <c:pt idx="22">
                  <c:v>2003-2005</c:v>
                </c:pt>
                <c:pt idx="23">
                  <c:v>2004-2006</c:v>
                </c:pt>
                <c:pt idx="24">
                  <c:v>2005-2007</c:v>
                </c:pt>
                <c:pt idx="25">
                  <c:v>2006-2008</c:v>
                </c:pt>
                <c:pt idx="26">
                  <c:v>2007-2009</c:v>
                </c:pt>
                <c:pt idx="27">
                  <c:v>2008-2010</c:v>
                </c:pt>
                <c:pt idx="28">
                  <c:v>2009-2011</c:v>
                </c:pt>
                <c:pt idx="29">
                  <c:v>2010-2012</c:v>
                </c:pt>
                <c:pt idx="30">
                  <c:v>2011-2013</c:v>
                </c:pt>
                <c:pt idx="31">
                  <c:v>2012-2014</c:v>
                </c:pt>
                <c:pt idx="32">
                  <c:v>2013-2015</c:v>
                </c:pt>
                <c:pt idx="33">
                  <c:v>2014-2016</c:v>
                </c:pt>
                <c:pt idx="34">
                  <c:v>2015-2017</c:v>
                </c:pt>
                <c:pt idx="35">
                  <c:v>2016-2018</c:v>
                </c:pt>
                <c:pt idx="36">
                  <c:v>2017-2019</c:v>
                </c:pt>
                <c:pt idx="37">
                  <c:v>2018-2020</c:v>
                </c:pt>
                <c:pt idx="38">
                  <c:v>2019-2021</c:v>
                </c:pt>
              </c:strCache>
            </c:strRef>
          </c:cat>
          <c:val>
            <c:numRef>
              <c:f>'Data Fig 5'!$E$5:$E$43</c:f>
              <c:numCache>
                <c:formatCode>0.0</c:formatCode>
                <c:ptCount val="39"/>
                <c:pt idx="0">
                  <c:v>5.1971985354226158</c:v>
                </c:pt>
                <c:pt idx="1">
                  <c:v>5.235114120290584</c:v>
                </c:pt>
                <c:pt idx="2">
                  <c:v>5.3125126588406903</c:v>
                </c:pt>
                <c:pt idx="3">
                  <c:v>5.3312120141450494</c:v>
                </c:pt>
                <c:pt idx="4">
                  <c:v>5.4040216834513108</c:v>
                </c:pt>
                <c:pt idx="5">
                  <c:v>5.5251993640934458</c:v>
                </c:pt>
                <c:pt idx="6">
                  <c:v>5.5277927851811404</c:v>
                </c:pt>
                <c:pt idx="7">
                  <c:v>5.5466634490074638</c:v>
                </c:pt>
                <c:pt idx="8">
                  <c:v>5.5702653233647794</c:v>
                </c:pt>
                <c:pt idx="9">
                  <c:v>5.7359980500771854</c:v>
                </c:pt>
                <c:pt idx="10">
                  <c:v>5.6512042174033539</c:v>
                </c:pt>
                <c:pt idx="11">
                  <c:v>5.7152988260182109</c:v>
                </c:pt>
                <c:pt idx="12">
                  <c:v>5.6921003881474839</c:v>
                </c:pt>
                <c:pt idx="13">
                  <c:v>5.8135174886906062</c:v>
                </c:pt>
                <c:pt idx="14">
                  <c:v>5.7754887859540451</c:v>
                </c:pt>
                <c:pt idx="15">
                  <c:v>5.7937070830594006</c:v>
                </c:pt>
                <c:pt idx="16">
                  <c:v>5.7594344928754433</c:v>
                </c:pt>
                <c:pt idx="17">
                  <c:v>5.829320359967717</c:v>
                </c:pt>
                <c:pt idx="18">
                  <c:v>5.8929794772532293</c:v>
                </c:pt>
                <c:pt idx="19">
                  <c:v>5.9637289746349564</c:v>
                </c:pt>
                <c:pt idx="20">
                  <c:v>5.89286087846863</c:v>
                </c:pt>
                <c:pt idx="21">
                  <c:v>5.9016827745546809</c:v>
                </c:pt>
                <c:pt idx="22">
                  <c:v>5.973708213453671</c:v>
                </c:pt>
                <c:pt idx="23">
                  <c:v>6.1077177531441276</c:v>
                </c:pt>
                <c:pt idx="24">
                  <c:v>6.1290304126327557</c:v>
                </c:pt>
                <c:pt idx="25">
                  <c:v>6.1370888526661123</c:v>
                </c:pt>
                <c:pt idx="26">
                  <c:v>6.1676814505857616</c:v>
                </c:pt>
                <c:pt idx="27">
                  <c:v>6.2702180680409549</c:v>
                </c:pt>
                <c:pt idx="28">
                  <c:v>6.3843310364078993</c:v>
                </c:pt>
                <c:pt idx="29">
                  <c:v>6.3693732707966877</c:v>
                </c:pt>
                <c:pt idx="30">
                  <c:v>6.3495477680595753</c:v>
                </c:pt>
                <c:pt idx="31">
                  <c:v>6.3737299580354003</c:v>
                </c:pt>
                <c:pt idx="32">
                  <c:v>6.3404944990744969</c:v>
                </c:pt>
                <c:pt idx="33">
                  <c:v>6.3662529665740477</c:v>
                </c:pt>
                <c:pt idx="34">
                  <c:v>6.3033646166225248</c:v>
                </c:pt>
                <c:pt idx="35">
                  <c:v>6.3805890599695223</c:v>
                </c:pt>
                <c:pt idx="36">
                  <c:v>6.415100147684262</c:v>
                </c:pt>
                <c:pt idx="37">
                  <c:v>6.3601762901187922</c:v>
                </c:pt>
                <c:pt idx="38">
                  <c:v>6.3687711806048579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9-4190-AF17-DECABB74E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480024"/>
        <c:axId val="587484944"/>
      </c:lineChart>
      <c:catAx>
        <c:axId val="5874800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7484944"/>
        <c:crosses val="autoZero"/>
        <c:auto val="1"/>
        <c:lblAlgn val="ctr"/>
        <c:lblOffset val="100"/>
        <c:tickLblSkip val="2"/>
        <c:noMultiLvlLbl val="0"/>
      </c:catAx>
      <c:valAx>
        <c:axId val="5874849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7480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Figure 6: Life expectancy at birth in UK countries</a:t>
            </a:r>
            <a:endParaRPr lang="en-GB" sz="12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407145976262928E-2"/>
          <c:y val="0.14595067228506525"/>
          <c:w val="0.84200088206187351"/>
          <c:h val="0.54321099589556299"/>
        </c:manualLayout>
      </c:layout>
      <c:lineChart>
        <c:grouping val="standard"/>
        <c:varyColors val="0"/>
        <c:ser>
          <c:idx val="0"/>
          <c:order val="0"/>
          <c:tx>
            <c:strRef>
              <c:f>'Data Fig 6'!$A$5</c:f>
              <c:strCache>
                <c:ptCount val="1"/>
                <c:pt idx="0">
                  <c:v>Scotland</c:v>
                </c:pt>
              </c:strCache>
            </c:strRef>
          </c:tx>
          <c:spPr>
            <a:ln w="47625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Lbls>
            <c:dLbl>
              <c:idx val="38"/>
              <c:layout>
                <c:manualLayout>
                  <c:x val="-6.8306010928961746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54-4B4B-87C8-AE56CD23F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6'!$B$5:$AN$5</c:f>
              <c:numCache>
                <c:formatCode>0.0</c:formatCode>
                <c:ptCount val="39"/>
                <c:pt idx="0">
                  <c:v>75.31</c:v>
                </c:pt>
                <c:pt idx="1">
                  <c:v>75.468581526336195</c:v>
                </c:pt>
                <c:pt idx="2">
                  <c:v>75.622649686496956</c:v>
                </c:pt>
                <c:pt idx="3">
                  <c:v>75.819375395020558</c:v>
                </c:pt>
                <c:pt idx="4">
                  <c:v>76.001748975619464</c:v>
                </c:pt>
                <c:pt idx="5">
                  <c:v>76.209667725931467</c:v>
                </c:pt>
                <c:pt idx="6">
                  <c:v>76.500336331999762</c:v>
                </c:pt>
                <c:pt idx="7">
                  <c:v>76.466166788036318</c:v>
                </c:pt>
                <c:pt idx="8">
                  <c:v>76.597883249108833</c:v>
                </c:pt>
                <c:pt idx="9">
                  <c:v>76.737875385690941</c:v>
                </c:pt>
                <c:pt idx="10">
                  <c:v>77.112352058091915</c:v>
                </c:pt>
                <c:pt idx="11">
                  <c:v>77.123245269441043</c:v>
                </c:pt>
                <c:pt idx="12">
                  <c:v>77.310290356993718</c:v>
                </c:pt>
                <c:pt idx="13">
                  <c:v>77.438629665572833</c:v>
                </c:pt>
                <c:pt idx="14">
                  <c:v>77.725657530338381</c:v>
                </c:pt>
                <c:pt idx="15">
                  <c:v>77.854517419026479</c:v>
                </c:pt>
                <c:pt idx="16">
                  <c:v>78.035720771391738</c:v>
                </c:pt>
                <c:pt idx="17">
                  <c:v>78.178735230742618</c:v>
                </c:pt>
                <c:pt idx="18">
                  <c:v>78.358139120194664</c:v>
                </c:pt>
                <c:pt idx="19">
                  <c:v>78.563082531201218</c:v>
                </c:pt>
                <c:pt idx="20">
                  <c:v>78.784263342872677</c:v>
                </c:pt>
                <c:pt idx="21">
                  <c:v>78.870733308363356</c:v>
                </c:pt>
                <c:pt idx="22">
                  <c:v>79.06342797292443</c:v>
                </c:pt>
                <c:pt idx="23">
                  <c:v>79.259545701141363</c:v>
                </c:pt>
                <c:pt idx="24">
                  <c:v>79.552515975394755</c:v>
                </c:pt>
                <c:pt idx="25">
                  <c:v>79.686955427106184</c:v>
                </c:pt>
                <c:pt idx="26">
                  <c:v>79.842851912538919</c:v>
                </c:pt>
                <c:pt idx="27">
                  <c:v>80.055613916948872</c:v>
                </c:pt>
                <c:pt idx="28">
                  <c:v>80.31865239809791</c:v>
                </c:pt>
                <c:pt idx="29">
                  <c:v>80.618831486747411</c:v>
                </c:pt>
                <c:pt idx="30">
                  <c:v>80.746273437911455</c:v>
                </c:pt>
                <c:pt idx="31">
                  <c:v>80.88849716026219</c:v>
                </c:pt>
                <c:pt idx="32">
                  <c:v>81.063303713261575</c:v>
                </c:pt>
                <c:pt idx="33">
                  <c:v>81.133788990726373</c:v>
                </c:pt>
                <c:pt idx="34">
                  <c:v>81.148303307331602</c:v>
                </c:pt>
                <c:pt idx="35">
                  <c:v>81.090772915011485</c:v>
                </c:pt>
                <c:pt idx="36">
                  <c:v>81.085222096798105</c:v>
                </c:pt>
                <c:pt idx="37">
                  <c:v>81.138329562920575</c:v>
                </c:pt>
                <c:pt idx="38">
                  <c:v>80.986780929543485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02-4B88-AEDD-3DD13972E02B}"/>
            </c:ext>
          </c:extLst>
        </c:ser>
        <c:ser>
          <c:idx val="1"/>
          <c:order val="1"/>
          <c:tx>
            <c:strRef>
              <c:f>'Data Fig 6'!$A$6</c:f>
              <c:strCache>
                <c:ptCount val="1"/>
                <c:pt idx="0">
                  <c:v>England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6'!$B$6:$AN$6</c:f>
              <c:numCache>
                <c:formatCode>0.0</c:formatCode>
                <c:ptCount val="39"/>
                <c:pt idx="0">
                  <c:v>77.040000000000006</c:v>
                </c:pt>
                <c:pt idx="1">
                  <c:v>77.260000000000005</c:v>
                </c:pt>
                <c:pt idx="2">
                  <c:v>77.48</c:v>
                </c:pt>
                <c:pt idx="3">
                  <c:v>77.48</c:v>
                </c:pt>
                <c:pt idx="4">
                  <c:v>77.75</c:v>
                </c:pt>
                <c:pt idx="5">
                  <c:v>77.88</c:v>
                </c:pt>
                <c:pt idx="6">
                  <c:v>78.099999999999994</c:v>
                </c:pt>
                <c:pt idx="7">
                  <c:v>78.260000000000005</c:v>
                </c:pt>
                <c:pt idx="8">
                  <c:v>78.260000000000005</c:v>
                </c:pt>
                <c:pt idx="9">
                  <c:v>78.61</c:v>
                </c:pt>
                <c:pt idx="10">
                  <c:v>78.88</c:v>
                </c:pt>
                <c:pt idx="11">
                  <c:v>78.98</c:v>
                </c:pt>
                <c:pt idx="12">
                  <c:v>79.23</c:v>
                </c:pt>
                <c:pt idx="13">
                  <c:v>79.33</c:v>
                </c:pt>
                <c:pt idx="14">
                  <c:v>79.52</c:v>
                </c:pt>
                <c:pt idx="15">
                  <c:v>79.58</c:v>
                </c:pt>
                <c:pt idx="16">
                  <c:v>79.739999999999995</c:v>
                </c:pt>
                <c:pt idx="17">
                  <c:v>79.900000000000006</c:v>
                </c:pt>
                <c:pt idx="18">
                  <c:v>80.12</c:v>
                </c:pt>
                <c:pt idx="19">
                  <c:v>80.34</c:v>
                </c:pt>
                <c:pt idx="20">
                  <c:v>80.569999999999993</c:v>
                </c:pt>
                <c:pt idx="21">
                  <c:v>80.680000000000007</c:v>
                </c:pt>
                <c:pt idx="22">
                  <c:v>80.89</c:v>
                </c:pt>
                <c:pt idx="23">
                  <c:v>81.12</c:v>
                </c:pt>
                <c:pt idx="24">
                  <c:v>81.47</c:v>
                </c:pt>
                <c:pt idx="25">
                  <c:v>81.680000000000007</c:v>
                </c:pt>
                <c:pt idx="26">
                  <c:v>81.849999999999994</c:v>
                </c:pt>
                <c:pt idx="27">
                  <c:v>82.09</c:v>
                </c:pt>
                <c:pt idx="28">
                  <c:v>82.33</c:v>
                </c:pt>
                <c:pt idx="29">
                  <c:v>82.67</c:v>
                </c:pt>
                <c:pt idx="30">
                  <c:v>82.83</c:v>
                </c:pt>
                <c:pt idx="31">
                  <c:v>82.96</c:v>
                </c:pt>
                <c:pt idx="32">
                  <c:v>83.05</c:v>
                </c:pt>
                <c:pt idx="33">
                  <c:v>83.06</c:v>
                </c:pt>
                <c:pt idx="34">
                  <c:v>83.1</c:v>
                </c:pt>
                <c:pt idx="35">
                  <c:v>83.1</c:v>
                </c:pt>
                <c:pt idx="36">
                  <c:v>83.18</c:v>
                </c:pt>
                <c:pt idx="37">
                  <c:v>83.33</c:v>
                </c:pt>
                <c:pt idx="38">
                  <c:v>83.12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2-4B88-AEDD-3DD13972E02B}"/>
            </c:ext>
          </c:extLst>
        </c:ser>
        <c:ser>
          <c:idx val="2"/>
          <c:order val="2"/>
          <c:tx>
            <c:strRef>
              <c:f>'Data Fig 6'!$A$7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22225" cap="rnd">
              <a:solidFill>
                <a:schemeClr val="tx1">
                  <a:lumMod val="65000"/>
                  <a:lumOff val="3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6'!$B$7:$AN$7</c:f>
              <c:numCache>
                <c:formatCode>0.0</c:formatCode>
                <c:ptCount val="39"/>
                <c:pt idx="0">
                  <c:v>75.540000000000006</c:v>
                </c:pt>
                <c:pt idx="1">
                  <c:v>76</c:v>
                </c:pt>
                <c:pt idx="2">
                  <c:v>76.319999999999993</c:v>
                </c:pt>
                <c:pt idx="3">
                  <c:v>76.680000000000007</c:v>
                </c:pt>
                <c:pt idx="4">
                  <c:v>76.89</c:v>
                </c:pt>
                <c:pt idx="5">
                  <c:v>77.11</c:v>
                </c:pt>
                <c:pt idx="6">
                  <c:v>77.28</c:v>
                </c:pt>
                <c:pt idx="7">
                  <c:v>77.510000000000005</c:v>
                </c:pt>
                <c:pt idx="8">
                  <c:v>77.63</c:v>
                </c:pt>
                <c:pt idx="9">
                  <c:v>78.010000000000005</c:v>
                </c:pt>
                <c:pt idx="10">
                  <c:v>78.39</c:v>
                </c:pt>
                <c:pt idx="11">
                  <c:v>78.56</c:v>
                </c:pt>
                <c:pt idx="12">
                  <c:v>78.69</c:v>
                </c:pt>
                <c:pt idx="13">
                  <c:v>78.650000000000006</c:v>
                </c:pt>
                <c:pt idx="14">
                  <c:v>78.94</c:v>
                </c:pt>
                <c:pt idx="15">
                  <c:v>79.16</c:v>
                </c:pt>
                <c:pt idx="16">
                  <c:v>79.489999999999995</c:v>
                </c:pt>
                <c:pt idx="17">
                  <c:v>79.459999999999994</c:v>
                </c:pt>
                <c:pt idx="18">
                  <c:v>79.55</c:v>
                </c:pt>
                <c:pt idx="19">
                  <c:v>79.75</c:v>
                </c:pt>
                <c:pt idx="20">
                  <c:v>80.13</c:v>
                </c:pt>
                <c:pt idx="21">
                  <c:v>80.42</c:v>
                </c:pt>
                <c:pt idx="22">
                  <c:v>80.55</c:v>
                </c:pt>
                <c:pt idx="23">
                  <c:v>80.819999999999993</c:v>
                </c:pt>
                <c:pt idx="24">
                  <c:v>80.959999999999994</c:v>
                </c:pt>
                <c:pt idx="25">
                  <c:v>81.180000000000007</c:v>
                </c:pt>
                <c:pt idx="26">
                  <c:v>81.2</c:v>
                </c:pt>
                <c:pt idx="27">
                  <c:v>81.319999999999993</c:v>
                </c:pt>
                <c:pt idx="28">
                  <c:v>81.430000000000007</c:v>
                </c:pt>
                <c:pt idx="29">
                  <c:v>81.84</c:v>
                </c:pt>
                <c:pt idx="30">
                  <c:v>82.12</c:v>
                </c:pt>
                <c:pt idx="31">
                  <c:v>82.29</c:v>
                </c:pt>
                <c:pt idx="32">
                  <c:v>82.29</c:v>
                </c:pt>
                <c:pt idx="33">
                  <c:v>82.27</c:v>
                </c:pt>
                <c:pt idx="34">
                  <c:v>82.29</c:v>
                </c:pt>
                <c:pt idx="35">
                  <c:v>82.3</c:v>
                </c:pt>
                <c:pt idx="36">
                  <c:v>82.38</c:v>
                </c:pt>
                <c:pt idx="37">
                  <c:v>82.54</c:v>
                </c:pt>
                <c:pt idx="38">
                  <c:v>82.38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02-4B88-AEDD-3DD13972E02B}"/>
            </c:ext>
          </c:extLst>
        </c:ser>
        <c:ser>
          <c:idx val="3"/>
          <c:order val="3"/>
          <c:tx>
            <c:strRef>
              <c:f>'Data Fig 6'!$A$8</c:f>
              <c:strCache>
                <c:ptCount val="1"/>
                <c:pt idx="0">
                  <c:v>Wales</c:v>
                </c:pt>
              </c:strCache>
            </c:strRef>
          </c:tx>
          <c:spPr>
            <a:ln w="22225" cap="rnd">
              <a:solidFill>
                <a:srgbClr val="33333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6'!$B$8:$AN$8</c:f>
              <c:numCache>
                <c:formatCode>0.0</c:formatCode>
                <c:ptCount val="39"/>
                <c:pt idx="0">
                  <c:v>76.36</c:v>
                </c:pt>
                <c:pt idx="1">
                  <c:v>76.56</c:v>
                </c:pt>
                <c:pt idx="2">
                  <c:v>76.95</c:v>
                </c:pt>
                <c:pt idx="3">
                  <c:v>76.95</c:v>
                </c:pt>
                <c:pt idx="4">
                  <c:v>77.41</c:v>
                </c:pt>
                <c:pt idx="5">
                  <c:v>77.53</c:v>
                </c:pt>
                <c:pt idx="6">
                  <c:v>77.88</c:v>
                </c:pt>
                <c:pt idx="7">
                  <c:v>78.010000000000005</c:v>
                </c:pt>
                <c:pt idx="8">
                  <c:v>78.27</c:v>
                </c:pt>
                <c:pt idx="9">
                  <c:v>78.459999999999994</c:v>
                </c:pt>
                <c:pt idx="10">
                  <c:v>78.78</c:v>
                </c:pt>
                <c:pt idx="11">
                  <c:v>78.78</c:v>
                </c:pt>
                <c:pt idx="12">
                  <c:v>78.94</c:v>
                </c:pt>
                <c:pt idx="13">
                  <c:v>78.94</c:v>
                </c:pt>
                <c:pt idx="14">
                  <c:v>79.069999999999993</c:v>
                </c:pt>
                <c:pt idx="15">
                  <c:v>79.05</c:v>
                </c:pt>
                <c:pt idx="16">
                  <c:v>79.25</c:v>
                </c:pt>
                <c:pt idx="17">
                  <c:v>79.34</c:v>
                </c:pt>
                <c:pt idx="18">
                  <c:v>79.58</c:v>
                </c:pt>
                <c:pt idx="19">
                  <c:v>79.73</c:v>
                </c:pt>
                <c:pt idx="20">
                  <c:v>80.010000000000005</c:v>
                </c:pt>
                <c:pt idx="21">
                  <c:v>80.11</c:v>
                </c:pt>
                <c:pt idx="22">
                  <c:v>80.33</c:v>
                </c:pt>
                <c:pt idx="23">
                  <c:v>80.56</c:v>
                </c:pt>
                <c:pt idx="24">
                  <c:v>80.930000000000007</c:v>
                </c:pt>
                <c:pt idx="25">
                  <c:v>81.09</c:v>
                </c:pt>
                <c:pt idx="26">
                  <c:v>81.23</c:v>
                </c:pt>
                <c:pt idx="27">
                  <c:v>81.400000000000006</c:v>
                </c:pt>
                <c:pt idx="28">
                  <c:v>81.66</c:v>
                </c:pt>
                <c:pt idx="29">
                  <c:v>82.01</c:v>
                </c:pt>
                <c:pt idx="30">
                  <c:v>82.09</c:v>
                </c:pt>
                <c:pt idx="31">
                  <c:v>82.19</c:v>
                </c:pt>
                <c:pt idx="32">
                  <c:v>82.28</c:v>
                </c:pt>
                <c:pt idx="33">
                  <c:v>82.26</c:v>
                </c:pt>
                <c:pt idx="34">
                  <c:v>82.35</c:v>
                </c:pt>
                <c:pt idx="35">
                  <c:v>82.28</c:v>
                </c:pt>
                <c:pt idx="36">
                  <c:v>82.33</c:v>
                </c:pt>
                <c:pt idx="37">
                  <c:v>82.33</c:v>
                </c:pt>
                <c:pt idx="38">
                  <c:v>82.09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02-4B88-AEDD-3DD13972E02B}"/>
            </c:ext>
          </c:extLst>
        </c:ser>
        <c:ser>
          <c:idx val="4"/>
          <c:order val="4"/>
          <c:tx>
            <c:strRef>
              <c:f>'Data Fig 6'!$A$9</c:f>
              <c:strCache>
                <c:ptCount val="1"/>
                <c:pt idx="0">
                  <c:v>UK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8"/>
              <c:layout>
                <c:manualLayout>
                  <c:x val="-2.7322404371586703E-3"/>
                  <c:y val="-1.255230125523016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54-4B4B-87C8-AE56CD23F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6'!$B$9:$AN$9</c:f>
              <c:numCache>
                <c:formatCode>0.0</c:formatCode>
                <c:ptCount val="39"/>
                <c:pt idx="0">
                  <c:v>76.8</c:v>
                </c:pt>
                <c:pt idx="1">
                  <c:v>77.02</c:v>
                </c:pt>
                <c:pt idx="2">
                  <c:v>77.25</c:v>
                </c:pt>
                <c:pt idx="3">
                  <c:v>77.39</c:v>
                </c:pt>
                <c:pt idx="4">
                  <c:v>77.55</c:v>
                </c:pt>
                <c:pt idx="5">
                  <c:v>77.680000000000007</c:v>
                </c:pt>
                <c:pt idx="6">
                  <c:v>77.92</c:v>
                </c:pt>
                <c:pt idx="7">
                  <c:v>78.05</c:v>
                </c:pt>
                <c:pt idx="8">
                  <c:v>78.23</c:v>
                </c:pt>
                <c:pt idx="9">
                  <c:v>78.41</c:v>
                </c:pt>
                <c:pt idx="10">
                  <c:v>78.7</c:v>
                </c:pt>
                <c:pt idx="11">
                  <c:v>78.78</c:v>
                </c:pt>
                <c:pt idx="12">
                  <c:v>79.02</c:v>
                </c:pt>
                <c:pt idx="13">
                  <c:v>79.11</c:v>
                </c:pt>
                <c:pt idx="14">
                  <c:v>79.31</c:v>
                </c:pt>
                <c:pt idx="15">
                  <c:v>79.38</c:v>
                </c:pt>
                <c:pt idx="16">
                  <c:v>79.55</c:v>
                </c:pt>
                <c:pt idx="17">
                  <c:v>79.7</c:v>
                </c:pt>
                <c:pt idx="18">
                  <c:v>79.91</c:v>
                </c:pt>
                <c:pt idx="19">
                  <c:v>80.12</c:v>
                </c:pt>
                <c:pt idx="20">
                  <c:v>80.36</c:v>
                </c:pt>
                <c:pt idx="21">
                  <c:v>80.47</c:v>
                </c:pt>
                <c:pt idx="22">
                  <c:v>80.680000000000007</c:v>
                </c:pt>
                <c:pt idx="23">
                  <c:v>80.91</c:v>
                </c:pt>
                <c:pt idx="24">
                  <c:v>81.239999999999995</c:v>
                </c:pt>
                <c:pt idx="25">
                  <c:v>81.44</c:v>
                </c:pt>
                <c:pt idx="26">
                  <c:v>81.61</c:v>
                </c:pt>
                <c:pt idx="27">
                  <c:v>81.84</c:v>
                </c:pt>
                <c:pt idx="28">
                  <c:v>82.08</c:v>
                </c:pt>
                <c:pt idx="29">
                  <c:v>82.42</c:v>
                </c:pt>
                <c:pt idx="30">
                  <c:v>82.57</c:v>
                </c:pt>
                <c:pt idx="31">
                  <c:v>82.71</c:v>
                </c:pt>
                <c:pt idx="32">
                  <c:v>82.8</c:v>
                </c:pt>
                <c:pt idx="33">
                  <c:v>82.82</c:v>
                </c:pt>
                <c:pt idx="34">
                  <c:v>82.86</c:v>
                </c:pt>
                <c:pt idx="35">
                  <c:v>82.85</c:v>
                </c:pt>
                <c:pt idx="36">
                  <c:v>82.92</c:v>
                </c:pt>
                <c:pt idx="37">
                  <c:v>83.06</c:v>
                </c:pt>
                <c:pt idx="38">
                  <c:v>82.86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02-4B88-AEDD-3DD13972E02B}"/>
            </c:ext>
          </c:extLst>
        </c:ser>
        <c:ser>
          <c:idx val="5"/>
          <c:order val="5"/>
          <c:tx>
            <c:strRef>
              <c:f>'Data Fig 6'!$A$13</c:f>
              <c:strCache>
                <c:ptCount val="1"/>
                <c:pt idx="0">
                  <c:v>Scotland</c:v>
                </c:pt>
              </c:strCache>
            </c:strRef>
          </c:tx>
          <c:spPr>
            <a:ln w="47625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dLbls>
            <c:dLbl>
              <c:idx val="38"/>
              <c:layout>
                <c:manualLayout>
                  <c:x val="-4.0983606557377051E-3"/>
                  <c:y val="2.09205020920502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54-4B4B-87C8-AE56CD23F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6'!$B$13:$AN$13</c:f>
              <c:numCache>
                <c:formatCode>0.0</c:formatCode>
                <c:ptCount val="39"/>
                <c:pt idx="0">
                  <c:v>69.11</c:v>
                </c:pt>
                <c:pt idx="1">
                  <c:v>69.33650747571788</c:v>
                </c:pt>
                <c:pt idx="2">
                  <c:v>69.596227703522047</c:v>
                </c:pt>
                <c:pt idx="3">
                  <c:v>69.873867235565655</c:v>
                </c:pt>
                <c:pt idx="4">
                  <c:v>70.014503338845486</c:v>
                </c:pt>
                <c:pt idx="5">
                  <c:v>70.210050396449176</c:v>
                </c:pt>
                <c:pt idx="6">
                  <c:v>70.348907548584961</c:v>
                </c:pt>
                <c:pt idx="7">
                  <c:v>70.546121794844993</c:v>
                </c:pt>
                <c:pt idx="8">
                  <c:v>70.760335632470088</c:v>
                </c:pt>
                <c:pt idx="9">
                  <c:v>71.062759107227791</c:v>
                </c:pt>
                <c:pt idx="10">
                  <c:v>71.378149349840001</c:v>
                </c:pt>
                <c:pt idx="11">
                  <c:v>71.46613825157128</c:v>
                </c:pt>
                <c:pt idx="12">
                  <c:v>71.70206693484846</c:v>
                </c:pt>
                <c:pt idx="13">
                  <c:v>71.879347459891349</c:v>
                </c:pt>
                <c:pt idx="14">
                  <c:v>72.084359353540535</c:v>
                </c:pt>
                <c:pt idx="15">
                  <c:v>72.234268850288601</c:v>
                </c:pt>
                <c:pt idx="16">
                  <c:v>72.404306781468861</c:v>
                </c:pt>
                <c:pt idx="17">
                  <c:v>72.64006064757335</c:v>
                </c:pt>
                <c:pt idx="18">
                  <c:v>72.846568983642427</c:v>
                </c:pt>
                <c:pt idx="19">
                  <c:v>73.099820591626752</c:v>
                </c:pt>
                <c:pt idx="20">
                  <c:v>73.319483669435556</c:v>
                </c:pt>
                <c:pt idx="21">
                  <c:v>73.50650672048738</c:v>
                </c:pt>
                <c:pt idx="22">
                  <c:v>73.789675385177702</c:v>
                </c:pt>
                <c:pt idx="23">
                  <c:v>74.232536933857318</c:v>
                </c:pt>
                <c:pt idx="24">
                  <c:v>74.5989660030192</c:v>
                </c:pt>
                <c:pt idx="25">
                  <c:v>74.798845191833919</c:v>
                </c:pt>
                <c:pt idx="26">
                  <c:v>74.996418684512562</c:v>
                </c:pt>
                <c:pt idx="27">
                  <c:v>75.34791338519598</c:v>
                </c:pt>
                <c:pt idx="28">
                  <c:v>75.799710831249953</c:v>
                </c:pt>
                <c:pt idx="29">
                  <c:v>76.210500391586407</c:v>
                </c:pt>
                <c:pt idx="30">
                  <c:v>76.506366023825606</c:v>
                </c:pt>
                <c:pt idx="31">
                  <c:v>76.77089525325502</c:v>
                </c:pt>
                <c:pt idx="32">
                  <c:v>77.050126269592553</c:v>
                </c:pt>
                <c:pt idx="33">
                  <c:v>77.098100861793881</c:v>
                </c:pt>
                <c:pt idx="34">
                  <c:v>77.07788645306789</c:v>
                </c:pt>
                <c:pt idx="35">
                  <c:v>77.016991593321308</c:v>
                </c:pt>
                <c:pt idx="36">
                  <c:v>77.046569140827913</c:v>
                </c:pt>
                <c:pt idx="37">
                  <c:v>77.134226865382772</c:v>
                </c:pt>
                <c:pt idx="38">
                  <c:v>76.790876654430193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02-4B88-AEDD-3DD13972E02B}"/>
            </c:ext>
          </c:extLst>
        </c:ser>
        <c:ser>
          <c:idx val="6"/>
          <c:order val="6"/>
          <c:tx>
            <c:strRef>
              <c:f>'Data Fig 6'!$A$14</c:f>
              <c:strCache>
                <c:ptCount val="1"/>
                <c:pt idx="0">
                  <c:v>England</c:v>
                </c:pt>
              </c:strCache>
            </c:strRef>
          </c:tx>
          <c:spPr>
            <a:ln w="3810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6'!$B$14:$AN$14</c:f>
              <c:numCache>
                <c:formatCode>0.0</c:formatCode>
                <c:ptCount val="39"/>
                <c:pt idx="0">
                  <c:v>71.08</c:v>
                </c:pt>
                <c:pt idx="1">
                  <c:v>71.319999999999993</c:v>
                </c:pt>
                <c:pt idx="2">
                  <c:v>71.59</c:v>
                </c:pt>
                <c:pt idx="3">
                  <c:v>71.59</c:v>
                </c:pt>
                <c:pt idx="4">
                  <c:v>71.97</c:v>
                </c:pt>
                <c:pt idx="5">
                  <c:v>72.150000000000006</c:v>
                </c:pt>
                <c:pt idx="6">
                  <c:v>72.39</c:v>
                </c:pt>
                <c:pt idx="7">
                  <c:v>72.650000000000006</c:v>
                </c:pt>
                <c:pt idx="8">
                  <c:v>72.650000000000006</c:v>
                </c:pt>
                <c:pt idx="9">
                  <c:v>73.08</c:v>
                </c:pt>
                <c:pt idx="10">
                  <c:v>73.37</c:v>
                </c:pt>
                <c:pt idx="11">
                  <c:v>73.59</c:v>
                </c:pt>
                <c:pt idx="12">
                  <c:v>73.930000000000007</c:v>
                </c:pt>
                <c:pt idx="13">
                  <c:v>74.099999999999994</c:v>
                </c:pt>
                <c:pt idx="14">
                  <c:v>74.349999999999994</c:v>
                </c:pt>
                <c:pt idx="15">
                  <c:v>74.510000000000005</c:v>
                </c:pt>
                <c:pt idx="16">
                  <c:v>74.75</c:v>
                </c:pt>
                <c:pt idx="17">
                  <c:v>75</c:v>
                </c:pt>
                <c:pt idx="18">
                  <c:v>75.290000000000006</c:v>
                </c:pt>
                <c:pt idx="19">
                  <c:v>75.61</c:v>
                </c:pt>
                <c:pt idx="20">
                  <c:v>75.900000000000006</c:v>
                </c:pt>
                <c:pt idx="21">
                  <c:v>76.13</c:v>
                </c:pt>
                <c:pt idx="22">
                  <c:v>76.44</c:v>
                </c:pt>
                <c:pt idx="23">
                  <c:v>76.790000000000006</c:v>
                </c:pt>
                <c:pt idx="24">
                  <c:v>77.16</c:v>
                </c:pt>
                <c:pt idx="25">
                  <c:v>77.459999999999994</c:v>
                </c:pt>
                <c:pt idx="26">
                  <c:v>77.7</c:v>
                </c:pt>
                <c:pt idx="27">
                  <c:v>78</c:v>
                </c:pt>
                <c:pt idx="28">
                  <c:v>78.31</c:v>
                </c:pt>
                <c:pt idx="29">
                  <c:v>78.709999999999994</c:v>
                </c:pt>
                <c:pt idx="30">
                  <c:v>79.010000000000005</c:v>
                </c:pt>
                <c:pt idx="31">
                  <c:v>79.209999999999994</c:v>
                </c:pt>
                <c:pt idx="32">
                  <c:v>79.349999999999994</c:v>
                </c:pt>
                <c:pt idx="33">
                  <c:v>79.37</c:v>
                </c:pt>
                <c:pt idx="34">
                  <c:v>79.459999999999994</c:v>
                </c:pt>
                <c:pt idx="35">
                  <c:v>79.48</c:v>
                </c:pt>
                <c:pt idx="36">
                  <c:v>79.55</c:v>
                </c:pt>
                <c:pt idx="37">
                  <c:v>79.67</c:v>
                </c:pt>
                <c:pt idx="38">
                  <c:v>79.33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02-4B88-AEDD-3DD13972E02B}"/>
            </c:ext>
          </c:extLst>
        </c:ser>
        <c:ser>
          <c:idx val="7"/>
          <c:order val="7"/>
          <c:tx>
            <c:strRef>
              <c:f>'Data Fig 6'!$A$15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22225" cap="rnd">
              <a:solidFill>
                <a:schemeClr val="tx1">
                  <a:lumMod val="65000"/>
                  <a:lumOff val="35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6'!$B$15:$AN$15</c:f>
              <c:numCache>
                <c:formatCode>0.0</c:formatCode>
                <c:ptCount val="39"/>
                <c:pt idx="0">
                  <c:v>69.17</c:v>
                </c:pt>
                <c:pt idx="1">
                  <c:v>69.75</c:v>
                </c:pt>
                <c:pt idx="2">
                  <c:v>70.14</c:v>
                </c:pt>
                <c:pt idx="3">
                  <c:v>70.33</c:v>
                </c:pt>
                <c:pt idx="4">
                  <c:v>70.569999999999993</c:v>
                </c:pt>
                <c:pt idx="5">
                  <c:v>70.900000000000006</c:v>
                </c:pt>
                <c:pt idx="6">
                  <c:v>71.13</c:v>
                </c:pt>
                <c:pt idx="7">
                  <c:v>71.48</c:v>
                </c:pt>
                <c:pt idx="8">
                  <c:v>71.72</c:v>
                </c:pt>
                <c:pt idx="9">
                  <c:v>72.14</c:v>
                </c:pt>
                <c:pt idx="10">
                  <c:v>72.55</c:v>
                </c:pt>
                <c:pt idx="11">
                  <c:v>72.73</c:v>
                </c:pt>
                <c:pt idx="12">
                  <c:v>73</c:v>
                </c:pt>
                <c:pt idx="13">
                  <c:v>73.11</c:v>
                </c:pt>
                <c:pt idx="14">
                  <c:v>73.510000000000005</c:v>
                </c:pt>
                <c:pt idx="15">
                  <c:v>73.83</c:v>
                </c:pt>
                <c:pt idx="16">
                  <c:v>74.16</c:v>
                </c:pt>
                <c:pt idx="17">
                  <c:v>74.27</c:v>
                </c:pt>
                <c:pt idx="18">
                  <c:v>74.48</c:v>
                </c:pt>
                <c:pt idx="19">
                  <c:v>74.790000000000006</c:v>
                </c:pt>
                <c:pt idx="20">
                  <c:v>75.19</c:v>
                </c:pt>
                <c:pt idx="21">
                  <c:v>75.55</c:v>
                </c:pt>
                <c:pt idx="22">
                  <c:v>75.81</c:v>
                </c:pt>
                <c:pt idx="23">
                  <c:v>75.989999999999995</c:v>
                </c:pt>
                <c:pt idx="24">
                  <c:v>76.069999999999993</c:v>
                </c:pt>
                <c:pt idx="25">
                  <c:v>76.150000000000006</c:v>
                </c:pt>
                <c:pt idx="26">
                  <c:v>76.33</c:v>
                </c:pt>
                <c:pt idx="27">
                  <c:v>76.67</c:v>
                </c:pt>
                <c:pt idx="28">
                  <c:v>76.97</c:v>
                </c:pt>
                <c:pt idx="29">
                  <c:v>77.400000000000006</c:v>
                </c:pt>
                <c:pt idx="30">
                  <c:v>77.69</c:v>
                </c:pt>
                <c:pt idx="31">
                  <c:v>77.989999999999995</c:v>
                </c:pt>
                <c:pt idx="32">
                  <c:v>78.25</c:v>
                </c:pt>
                <c:pt idx="33">
                  <c:v>78.290000000000006</c:v>
                </c:pt>
                <c:pt idx="34">
                  <c:v>78.510000000000005</c:v>
                </c:pt>
                <c:pt idx="35">
                  <c:v>78.44</c:v>
                </c:pt>
                <c:pt idx="36">
                  <c:v>78.66</c:v>
                </c:pt>
                <c:pt idx="37">
                  <c:v>78.739999999999995</c:v>
                </c:pt>
                <c:pt idx="38">
                  <c:v>78.650000000000006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02-4B88-AEDD-3DD13972E02B}"/>
            </c:ext>
          </c:extLst>
        </c:ser>
        <c:ser>
          <c:idx val="8"/>
          <c:order val="8"/>
          <c:tx>
            <c:strRef>
              <c:f>'Data Fig 6'!$A$16</c:f>
              <c:strCache>
                <c:ptCount val="1"/>
                <c:pt idx="0">
                  <c:v>Wales</c:v>
                </c:pt>
              </c:strCache>
            </c:strRef>
          </c:tx>
          <c:spPr>
            <a:ln w="22225" cap="rnd">
              <a:solidFill>
                <a:srgbClr val="333333"/>
              </a:solidFill>
              <a:round/>
            </a:ln>
            <a:effectLst/>
          </c:spPr>
          <c:marker>
            <c:symbol val="none"/>
          </c:marker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6'!$B$16:$AN$16</c:f>
              <c:numCache>
                <c:formatCode>0.0</c:formatCode>
                <c:ptCount val="39"/>
                <c:pt idx="0">
                  <c:v>70.430000000000007</c:v>
                </c:pt>
                <c:pt idx="1">
                  <c:v>70.69</c:v>
                </c:pt>
                <c:pt idx="2">
                  <c:v>71.05</c:v>
                </c:pt>
                <c:pt idx="3">
                  <c:v>71.05</c:v>
                </c:pt>
                <c:pt idx="4">
                  <c:v>71.41</c:v>
                </c:pt>
                <c:pt idx="5">
                  <c:v>71.55</c:v>
                </c:pt>
                <c:pt idx="6">
                  <c:v>71.98</c:v>
                </c:pt>
                <c:pt idx="7">
                  <c:v>72.33</c:v>
                </c:pt>
                <c:pt idx="8">
                  <c:v>72.58</c:v>
                </c:pt>
                <c:pt idx="9">
                  <c:v>72.8</c:v>
                </c:pt>
                <c:pt idx="10">
                  <c:v>73.12</c:v>
                </c:pt>
                <c:pt idx="11">
                  <c:v>73.239999999999995</c:v>
                </c:pt>
                <c:pt idx="12">
                  <c:v>73.430000000000007</c:v>
                </c:pt>
                <c:pt idx="13">
                  <c:v>73.42</c:v>
                </c:pt>
                <c:pt idx="14">
                  <c:v>73.7</c:v>
                </c:pt>
                <c:pt idx="15">
                  <c:v>73.81</c:v>
                </c:pt>
                <c:pt idx="16">
                  <c:v>74.19</c:v>
                </c:pt>
                <c:pt idx="17">
                  <c:v>74.3</c:v>
                </c:pt>
                <c:pt idx="18">
                  <c:v>74.58</c:v>
                </c:pt>
                <c:pt idx="19">
                  <c:v>74.819999999999993</c:v>
                </c:pt>
                <c:pt idx="20">
                  <c:v>75.260000000000005</c:v>
                </c:pt>
                <c:pt idx="21">
                  <c:v>75.47</c:v>
                </c:pt>
                <c:pt idx="22">
                  <c:v>75.78</c:v>
                </c:pt>
                <c:pt idx="23">
                  <c:v>76.11</c:v>
                </c:pt>
                <c:pt idx="24">
                  <c:v>76.56</c:v>
                </c:pt>
                <c:pt idx="25">
                  <c:v>76.680000000000007</c:v>
                </c:pt>
                <c:pt idx="26">
                  <c:v>76.87</c:v>
                </c:pt>
                <c:pt idx="27">
                  <c:v>77.08</c:v>
                </c:pt>
                <c:pt idx="28">
                  <c:v>77.510000000000005</c:v>
                </c:pt>
                <c:pt idx="29">
                  <c:v>77.83</c:v>
                </c:pt>
                <c:pt idx="30">
                  <c:v>78.069999999999993</c:v>
                </c:pt>
                <c:pt idx="31">
                  <c:v>78.17</c:v>
                </c:pt>
                <c:pt idx="32">
                  <c:v>78.400000000000006</c:v>
                </c:pt>
                <c:pt idx="33">
                  <c:v>78.41</c:v>
                </c:pt>
                <c:pt idx="34">
                  <c:v>78.430000000000007</c:v>
                </c:pt>
                <c:pt idx="35">
                  <c:v>78.319999999999993</c:v>
                </c:pt>
                <c:pt idx="36">
                  <c:v>78.31</c:v>
                </c:pt>
                <c:pt idx="37">
                  <c:v>78.510000000000005</c:v>
                </c:pt>
                <c:pt idx="38">
                  <c:v>78.290000000000006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02-4B88-AEDD-3DD13972E02B}"/>
            </c:ext>
          </c:extLst>
        </c:ser>
        <c:ser>
          <c:idx val="9"/>
          <c:order val="9"/>
          <c:tx>
            <c:strRef>
              <c:f>'Data Fig 6'!$A$17</c:f>
              <c:strCache>
                <c:ptCount val="1"/>
                <c:pt idx="0">
                  <c:v>UK</c:v>
                </c:pt>
              </c:strCache>
            </c:strRef>
          </c:tx>
          <c:spPr>
            <a:ln w="38100" cap="rnd">
              <a:solidFill>
                <a:srgbClr val="6C297F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8"/>
              <c:layout>
                <c:manualLayout>
                  <c:x val="0"/>
                  <c:y val="6.27615062761506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54-4B4B-87C8-AE56CD23F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Fig 6'!$B$12:$AN$12</c:f>
              <c:strCache>
                <c:ptCount val="39"/>
                <c:pt idx="0">
                  <c:v>1980-1982</c:v>
                </c:pt>
                <c:pt idx="1">
                  <c:v>1981-1983</c:v>
                </c:pt>
                <c:pt idx="2">
                  <c:v>1982-1984</c:v>
                </c:pt>
                <c:pt idx="3">
                  <c:v>1983-1985</c:v>
                </c:pt>
                <c:pt idx="4">
                  <c:v>1984-1986</c:v>
                </c:pt>
                <c:pt idx="5">
                  <c:v>1985-1987</c:v>
                </c:pt>
                <c:pt idx="6">
                  <c:v>1986-1988</c:v>
                </c:pt>
                <c:pt idx="7">
                  <c:v>1987-1989</c:v>
                </c:pt>
                <c:pt idx="8">
                  <c:v>1988-1990</c:v>
                </c:pt>
                <c:pt idx="9">
                  <c:v>1989-1991</c:v>
                </c:pt>
                <c:pt idx="10">
                  <c:v>1990-1992</c:v>
                </c:pt>
                <c:pt idx="11">
                  <c:v>1991-1993</c:v>
                </c:pt>
                <c:pt idx="12">
                  <c:v>1992-1994</c:v>
                </c:pt>
                <c:pt idx="13">
                  <c:v>1993-1995</c:v>
                </c:pt>
                <c:pt idx="14">
                  <c:v>1994-1996</c:v>
                </c:pt>
                <c:pt idx="15">
                  <c:v>1995-1997</c:v>
                </c:pt>
                <c:pt idx="16">
                  <c:v>1996-1998</c:v>
                </c:pt>
                <c:pt idx="17">
                  <c:v>1997-1999</c:v>
                </c:pt>
                <c:pt idx="18">
                  <c:v>1998-2000</c:v>
                </c:pt>
                <c:pt idx="19">
                  <c:v>1999-2001</c:v>
                </c:pt>
                <c:pt idx="20">
                  <c:v>2000-2002</c:v>
                </c:pt>
                <c:pt idx="21">
                  <c:v>2001-2003</c:v>
                </c:pt>
                <c:pt idx="22">
                  <c:v>2002-2004</c:v>
                </c:pt>
                <c:pt idx="23">
                  <c:v>2003-2005</c:v>
                </c:pt>
                <c:pt idx="24">
                  <c:v>2004-2006</c:v>
                </c:pt>
                <c:pt idx="25">
                  <c:v>2005-2007</c:v>
                </c:pt>
                <c:pt idx="26">
                  <c:v>2006-2008</c:v>
                </c:pt>
                <c:pt idx="27">
                  <c:v>2007-2009</c:v>
                </c:pt>
                <c:pt idx="28">
                  <c:v>2008-2010</c:v>
                </c:pt>
                <c:pt idx="29">
                  <c:v>2009-2011</c:v>
                </c:pt>
                <c:pt idx="30">
                  <c:v>2010-2012</c:v>
                </c:pt>
                <c:pt idx="31">
                  <c:v>2011-2013</c:v>
                </c:pt>
                <c:pt idx="32">
                  <c:v>2012-2014</c:v>
                </c:pt>
                <c:pt idx="33">
                  <c:v>2013-2015</c:v>
                </c:pt>
                <c:pt idx="34">
                  <c:v>2014-2016</c:v>
                </c:pt>
                <c:pt idx="35">
                  <c:v>2015-2017</c:v>
                </c:pt>
                <c:pt idx="36">
                  <c:v>2016-2018</c:v>
                </c:pt>
                <c:pt idx="37">
                  <c:v>2017-2019</c:v>
                </c:pt>
                <c:pt idx="38">
                  <c:v>2018-2020</c:v>
                </c:pt>
              </c:strCache>
            </c:strRef>
          </c:cat>
          <c:val>
            <c:numRef>
              <c:f>'Data Fig 6'!$B$17:$AN$17</c:f>
              <c:numCache>
                <c:formatCode>0.0</c:formatCode>
                <c:ptCount val="39"/>
                <c:pt idx="0">
                  <c:v>70.81</c:v>
                </c:pt>
                <c:pt idx="1">
                  <c:v>71.06</c:v>
                </c:pt>
                <c:pt idx="2">
                  <c:v>71.34</c:v>
                </c:pt>
                <c:pt idx="3">
                  <c:v>71.540000000000006</c:v>
                </c:pt>
                <c:pt idx="4">
                  <c:v>71.73</c:v>
                </c:pt>
                <c:pt idx="5">
                  <c:v>71.91</c:v>
                </c:pt>
                <c:pt idx="6">
                  <c:v>72.150000000000006</c:v>
                </c:pt>
                <c:pt idx="7">
                  <c:v>72.41</c:v>
                </c:pt>
                <c:pt idx="8">
                  <c:v>72.61</c:v>
                </c:pt>
                <c:pt idx="9">
                  <c:v>72.86</c:v>
                </c:pt>
                <c:pt idx="10">
                  <c:v>73.16</c:v>
                </c:pt>
                <c:pt idx="11">
                  <c:v>73.36</c:v>
                </c:pt>
                <c:pt idx="12">
                  <c:v>73.67</c:v>
                </c:pt>
                <c:pt idx="13">
                  <c:v>73.83</c:v>
                </c:pt>
                <c:pt idx="14">
                  <c:v>74.08</c:v>
                </c:pt>
                <c:pt idx="15">
                  <c:v>74.239999999999995</c:v>
                </c:pt>
                <c:pt idx="16">
                  <c:v>74.489999999999995</c:v>
                </c:pt>
                <c:pt idx="17">
                  <c:v>74.73</c:v>
                </c:pt>
                <c:pt idx="18">
                  <c:v>75.010000000000005</c:v>
                </c:pt>
                <c:pt idx="19">
                  <c:v>75.319999999999993</c:v>
                </c:pt>
                <c:pt idx="20">
                  <c:v>75.61</c:v>
                </c:pt>
                <c:pt idx="21">
                  <c:v>75.849999999999994</c:v>
                </c:pt>
                <c:pt idx="22">
                  <c:v>76.150000000000006</c:v>
                </c:pt>
                <c:pt idx="23">
                  <c:v>76.5</c:v>
                </c:pt>
                <c:pt idx="24">
                  <c:v>76.87</c:v>
                </c:pt>
                <c:pt idx="25">
                  <c:v>77.14</c:v>
                </c:pt>
                <c:pt idx="26">
                  <c:v>77.38</c:v>
                </c:pt>
                <c:pt idx="27">
                  <c:v>77.680000000000007</c:v>
                </c:pt>
                <c:pt idx="28">
                  <c:v>78.010000000000005</c:v>
                </c:pt>
                <c:pt idx="29">
                  <c:v>78.41</c:v>
                </c:pt>
                <c:pt idx="30">
                  <c:v>78.709999999999994</c:v>
                </c:pt>
                <c:pt idx="31">
                  <c:v>78.91</c:v>
                </c:pt>
                <c:pt idx="32">
                  <c:v>79.069999999999993</c:v>
                </c:pt>
                <c:pt idx="33">
                  <c:v>79.09</c:v>
                </c:pt>
                <c:pt idx="34">
                  <c:v>79.17</c:v>
                </c:pt>
                <c:pt idx="35">
                  <c:v>79.180000000000007</c:v>
                </c:pt>
                <c:pt idx="36">
                  <c:v>79.239999999999995</c:v>
                </c:pt>
                <c:pt idx="37">
                  <c:v>79.37</c:v>
                </c:pt>
                <c:pt idx="38">
                  <c:v>79.040000000000006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02-4B88-AEDD-3DD13972E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924424"/>
        <c:axId val="428919504"/>
      </c:lineChart>
      <c:catAx>
        <c:axId val="428924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919504"/>
        <c:crosses val="autoZero"/>
        <c:auto val="1"/>
        <c:lblAlgn val="ctr"/>
        <c:lblOffset val="100"/>
        <c:noMultiLvlLbl val="0"/>
      </c:catAx>
      <c:valAx>
        <c:axId val="428919504"/>
        <c:scaling>
          <c:orientation val="minMax"/>
          <c:min val="6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Life expectancy in years</a:t>
                </a:r>
              </a:p>
            </c:rich>
          </c:tx>
          <c:layout>
            <c:manualLayout>
              <c:xMode val="edge"/>
              <c:yMode val="edge"/>
              <c:x val="1.0470535471794428E-2"/>
              <c:y val="0.263933210662898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892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3847194119877602"/>
          <c:y val="0.42151900111405682"/>
          <c:w val="0.23831814281417241"/>
          <c:h val="0.227692187242743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Figure 7a: Life expectancy at birth in Europe,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548919751442264E-2"/>
          <c:y val="0.13442711163379376"/>
          <c:w val="0.94641691222295077"/>
          <c:h val="0.7868562405532411"/>
        </c:manualLayout>
      </c:layout>
      <c:areaChart>
        <c:grouping val="standard"/>
        <c:varyColors val="0"/>
        <c:ser>
          <c:idx val="0"/>
          <c:order val="0"/>
          <c:tx>
            <c:v>West European countries</c:v>
          </c:tx>
          <c:spPr>
            <a:solidFill>
              <a:srgbClr val="949494"/>
            </a:solidFill>
            <a:ln>
              <a:noFill/>
            </a:ln>
            <a:effectLst/>
          </c:spPr>
          <c:cat>
            <c:numRef>
              <c:f>'Data Fig 7'!$B$4:$AO$4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'Data Fig 7'!$B$34:$AO$34</c:f>
              <c:numCache>
                <c:formatCode>0.0</c:formatCode>
                <c:ptCount val="40"/>
                <c:pt idx="0">
                  <c:v>73.400000000000006</c:v>
                </c:pt>
                <c:pt idx="1">
                  <c:v>73.599999999999994</c:v>
                </c:pt>
                <c:pt idx="2">
                  <c:v>73.599999999999994</c:v>
                </c:pt>
                <c:pt idx="3">
                  <c:v>73.900000000000006</c:v>
                </c:pt>
                <c:pt idx="4">
                  <c:v>73.8</c:v>
                </c:pt>
                <c:pt idx="5">
                  <c:v>74.099999999999994</c:v>
                </c:pt>
                <c:pt idx="6">
                  <c:v>74.2</c:v>
                </c:pt>
                <c:pt idx="7">
                  <c:v>74.3</c:v>
                </c:pt>
                <c:pt idx="8">
                  <c:v>74.8</c:v>
                </c:pt>
                <c:pt idx="9">
                  <c:v>74.8</c:v>
                </c:pt>
                <c:pt idx="10">
                  <c:v>75</c:v>
                </c:pt>
                <c:pt idx="11">
                  <c:v>75.400000000000006</c:v>
                </c:pt>
                <c:pt idx="12">
                  <c:v>75.5</c:v>
                </c:pt>
                <c:pt idx="13">
                  <c:v>76.099999999999994</c:v>
                </c:pt>
                <c:pt idx="14">
                  <c:v>76.2</c:v>
                </c:pt>
                <c:pt idx="15">
                  <c:v>76.599999999999994</c:v>
                </c:pt>
                <c:pt idx="16">
                  <c:v>76.8</c:v>
                </c:pt>
                <c:pt idx="17">
                  <c:v>76.900000000000006</c:v>
                </c:pt>
                <c:pt idx="18">
                  <c:v>77.099999999999994</c:v>
                </c:pt>
                <c:pt idx="19">
                  <c:v>77.400000000000006</c:v>
                </c:pt>
                <c:pt idx="20">
                  <c:v>77.599999999999994</c:v>
                </c:pt>
                <c:pt idx="21">
                  <c:v>77.7</c:v>
                </c:pt>
                <c:pt idx="22">
                  <c:v>78</c:v>
                </c:pt>
                <c:pt idx="23">
                  <c:v>78.400000000000006</c:v>
                </c:pt>
                <c:pt idx="24">
                  <c:v>78.5</c:v>
                </c:pt>
                <c:pt idx="25">
                  <c:v>78.8</c:v>
                </c:pt>
                <c:pt idx="26">
                  <c:v>79</c:v>
                </c:pt>
                <c:pt idx="27">
                  <c:v>79.2</c:v>
                </c:pt>
                <c:pt idx="28">
                  <c:v>79.400000000000006</c:v>
                </c:pt>
                <c:pt idx="29">
                  <c:v>79.599999999999994</c:v>
                </c:pt>
                <c:pt idx="30">
                  <c:v>79.900000000000006</c:v>
                </c:pt>
                <c:pt idx="31">
                  <c:v>79.900000000000006</c:v>
                </c:pt>
                <c:pt idx="32">
                  <c:v>80.3</c:v>
                </c:pt>
                <c:pt idx="33">
                  <c:v>80.7</c:v>
                </c:pt>
                <c:pt idx="34">
                  <c:v>80.400000000000006</c:v>
                </c:pt>
                <c:pt idx="35">
                  <c:v>81</c:v>
                </c:pt>
                <c:pt idx="36">
                  <c:v>80.8</c:v>
                </c:pt>
                <c:pt idx="37">
                  <c:v>81.2</c:v>
                </c:pt>
                <c:pt idx="38">
                  <c:v>81.5</c:v>
                </c:pt>
                <c:pt idx="39">
                  <c:v>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E-4828-8138-2E8C4356F8E4}"/>
            </c:ext>
          </c:extLst>
        </c:ser>
        <c:ser>
          <c:idx val="1"/>
          <c:order val="1"/>
          <c:tx>
            <c:strRef>
              <c:f>'Data Fig 7'!$A$35</c:f>
              <c:strCache>
                <c:ptCount val="1"/>
                <c:pt idx="0">
                  <c:v>lowest western country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'Data Fig 7'!$B$4:$AO$4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'Data Fig 7'!$B$35:$AO$35</c:f>
              <c:numCache>
                <c:formatCode>0.0</c:formatCode>
                <c:ptCount val="40"/>
                <c:pt idx="0">
                  <c:v>68.2</c:v>
                </c:pt>
                <c:pt idx="1">
                  <c:v>68.900000000000006</c:v>
                </c:pt>
                <c:pt idx="2">
                  <c:v>69</c:v>
                </c:pt>
                <c:pt idx="3">
                  <c:v>69.2</c:v>
                </c:pt>
                <c:pt idx="4">
                  <c:v>69.400000000000006</c:v>
                </c:pt>
                <c:pt idx="5">
                  <c:v>69.900000000000006</c:v>
                </c:pt>
                <c:pt idx="6">
                  <c:v>70.3</c:v>
                </c:pt>
                <c:pt idx="7">
                  <c:v>70.3</c:v>
                </c:pt>
                <c:pt idx="8">
                  <c:v>70.900000000000006</c:v>
                </c:pt>
                <c:pt idx="9">
                  <c:v>70.599999999999994</c:v>
                </c:pt>
                <c:pt idx="10">
                  <c:v>70.5</c:v>
                </c:pt>
                <c:pt idx="11">
                  <c:v>71</c:v>
                </c:pt>
                <c:pt idx="12">
                  <c:v>71</c:v>
                </c:pt>
                <c:pt idx="13">
                  <c:v>72</c:v>
                </c:pt>
                <c:pt idx="14">
                  <c:v>71.7</c:v>
                </c:pt>
                <c:pt idx="15">
                  <c:v>71.599999999999994</c:v>
                </c:pt>
                <c:pt idx="16">
                  <c:v>72.2</c:v>
                </c:pt>
                <c:pt idx="17">
                  <c:v>72.400000000000006</c:v>
                </c:pt>
                <c:pt idx="18">
                  <c:v>72.7</c:v>
                </c:pt>
                <c:pt idx="19">
                  <c:v>73.3</c:v>
                </c:pt>
                <c:pt idx="20">
                  <c:v>73.599999999999994</c:v>
                </c:pt>
                <c:pt idx="21">
                  <c:v>73.900000000000006</c:v>
                </c:pt>
                <c:pt idx="22">
                  <c:v>74.2</c:v>
                </c:pt>
                <c:pt idx="23">
                  <c:v>75</c:v>
                </c:pt>
                <c:pt idx="24">
                  <c:v>74.900000000000006</c:v>
                </c:pt>
                <c:pt idx="25">
                  <c:v>75.5</c:v>
                </c:pt>
                <c:pt idx="26">
                  <c:v>75.900000000000006</c:v>
                </c:pt>
                <c:pt idx="27">
                  <c:v>76.2</c:v>
                </c:pt>
                <c:pt idx="28">
                  <c:v>76.5</c:v>
                </c:pt>
                <c:pt idx="29">
                  <c:v>76.8</c:v>
                </c:pt>
                <c:pt idx="30">
                  <c:v>77.3</c:v>
                </c:pt>
                <c:pt idx="31">
                  <c:v>77.3</c:v>
                </c:pt>
                <c:pt idx="32">
                  <c:v>77.599999999999994</c:v>
                </c:pt>
                <c:pt idx="33">
                  <c:v>78</c:v>
                </c:pt>
                <c:pt idx="34">
                  <c:v>78.099999999999994</c:v>
                </c:pt>
                <c:pt idx="35">
                  <c:v>78.099999999999994</c:v>
                </c:pt>
                <c:pt idx="36">
                  <c:v>78.400000000000006</c:v>
                </c:pt>
                <c:pt idx="37">
                  <c:v>78.3</c:v>
                </c:pt>
                <c:pt idx="38">
                  <c:v>78.7</c:v>
                </c:pt>
                <c:pt idx="3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E-4828-8138-2E8C4356F8E4}"/>
            </c:ext>
          </c:extLst>
        </c:ser>
        <c:ser>
          <c:idx val="2"/>
          <c:order val="2"/>
          <c:tx>
            <c:v>East European Countries</c:v>
          </c:tx>
          <c:spPr>
            <a:solidFill>
              <a:schemeClr val="bg1">
                <a:lumMod val="75000"/>
                <a:alpha val="65000"/>
              </a:schemeClr>
            </a:solidFill>
            <a:ln>
              <a:noFill/>
            </a:ln>
            <a:effectLst/>
          </c:spPr>
          <c:cat>
            <c:numRef>
              <c:f>'Data Fig 7'!$B$4:$AO$4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'Data Fig 7'!$B$36:$AO$36</c:f>
              <c:numCache>
                <c:formatCode>0.0</c:formatCode>
                <c:ptCount val="40"/>
                <c:pt idx="0">
                  <c:v>68.900000000000006</c:v>
                </c:pt>
                <c:pt idx="1">
                  <c:v>68.5</c:v>
                </c:pt>
                <c:pt idx="2">
                  <c:v>68.5</c:v>
                </c:pt>
                <c:pt idx="3">
                  <c:v>68.5</c:v>
                </c:pt>
                <c:pt idx="4">
                  <c:v>68.099999999999994</c:v>
                </c:pt>
                <c:pt idx="5">
                  <c:v>68.5</c:v>
                </c:pt>
                <c:pt idx="6">
                  <c:v>68.3</c:v>
                </c:pt>
                <c:pt idx="7">
                  <c:v>68.900000000000006</c:v>
                </c:pt>
                <c:pt idx="8">
                  <c:v>69.3</c:v>
                </c:pt>
                <c:pt idx="9">
                  <c:v>69.8</c:v>
                </c:pt>
                <c:pt idx="10">
                  <c:v>69.5</c:v>
                </c:pt>
                <c:pt idx="11">
                  <c:v>69.599999999999994</c:v>
                </c:pt>
                <c:pt idx="12">
                  <c:v>69.400000000000006</c:v>
                </c:pt>
                <c:pt idx="13">
                  <c:v>70.099999999999994</c:v>
                </c:pt>
                <c:pt idx="14">
                  <c:v>70.8</c:v>
                </c:pt>
                <c:pt idx="15">
                  <c:v>71.099999999999994</c:v>
                </c:pt>
                <c:pt idx="16">
                  <c:v>71.099999999999994</c:v>
                </c:pt>
                <c:pt idx="17">
                  <c:v>71.3</c:v>
                </c:pt>
                <c:pt idx="18">
                  <c:v>71.8</c:v>
                </c:pt>
                <c:pt idx="19">
                  <c:v>72.2</c:v>
                </c:pt>
                <c:pt idx="20">
                  <c:v>72.3</c:v>
                </c:pt>
                <c:pt idx="21">
                  <c:v>72.599999999999994</c:v>
                </c:pt>
                <c:pt idx="22">
                  <c:v>72.5</c:v>
                </c:pt>
                <c:pt idx="23">
                  <c:v>73.5</c:v>
                </c:pt>
                <c:pt idx="24">
                  <c:v>73.900000000000006</c:v>
                </c:pt>
                <c:pt idx="25">
                  <c:v>74.5</c:v>
                </c:pt>
                <c:pt idx="26">
                  <c:v>74.599999999999994</c:v>
                </c:pt>
                <c:pt idx="27">
                  <c:v>75.5</c:v>
                </c:pt>
                <c:pt idx="28">
                  <c:v>75.900000000000006</c:v>
                </c:pt>
                <c:pt idx="29">
                  <c:v>76.400000000000006</c:v>
                </c:pt>
                <c:pt idx="30">
                  <c:v>76.8</c:v>
                </c:pt>
                <c:pt idx="31">
                  <c:v>77.099999999999994</c:v>
                </c:pt>
                <c:pt idx="32">
                  <c:v>77.2</c:v>
                </c:pt>
                <c:pt idx="33">
                  <c:v>78.2</c:v>
                </c:pt>
                <c:pt idx="34">
                  <c:v>77.8</c:v>
                </c:pt>
                <c:pt idx="35">
                  <c:v>78.2</c:v>
                </c:pt>
                <c:pt idx="36">
                  <c:v>78.2</c:v>
                </c:pt>
                <c:pt idx="37">
                  <c:v>78.5</c:v>
                </c:pt>
                <c:pt idx="38">
                  <c:v>78.7</c:v>
                </c:pt>
                <c:pt idx="39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E-4828-8138-2E8C4356F8E4}"/>
            </c:ext>
          </c:extLst>
        </c:ser>
        <c:ser>
          <c:idx val="3"/>
          <c:order val="3"/>
          <c:tx>
            <c:strRef>
              <c:f>'Data Fig 7'!$A$37</c:f>
              <c:strCache>
                <c:ptCount val="1"/>
                <c:pt idx="0">
                  <c:v>lowest eastern country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'Data Fig 7'!$B$4:$AO$4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'Data Fig 7'!$B$37:$AO$37</c:f>
              <c:numCache>
                <c:formatCode>0.0</c:formatCode>
                <c:ptCount val="40"/>
                <c:pt idx="0">
                  <c:v>64.099999999999994</c:v>
                </c:pt>
                <c:pt idx="1">
                  <c:v>64.599999999999994</c:v>
                </c:pt>
                <c:pt idx="2">
                  <c:v>64.400000000000006</c:v>
                </c:pt>
                <c:pt idx="3">
                  <c:v>64.599999999999994</c:v>
                </c:pt>
                <c:pt idx="4">
                  <c:v>64.599999999999994</c:v>
                </c:pt>
                <c:pt idx="5">
                  <c:v>65.3</c:v>
                </c:pt>
                <c:pt idx="6">
                  <c:v>65.7</c:v>
                </c:pt>
                <c:pt idx="7">
                  <c:v>66.2</c:v>
                </c:pt>
                <c:pt idx="8">
                  <c:v>65.400000000000006</c:v>
                </c:pt>
                <c:pt idx="9">
                  <c:v>64.7</c:v>
                </c:pt>
                <c:pt idx="10">
                  <c:v>64.400000000000006</c:v>
                </c:pt>
                <c:pt idx="11">
                  <c:v>63.4</c:v>
                </c:pt>
                <c:pt idx="12">
                  <c:v>62.3</c:v>
                </c:pt>
                <c:pt idx="13">
                  <c:v>60.6</c:v>
                </c:pt>
                <c:pt idx="14">
                  <c:v>61.4</c:v>
                </c:pt>
                <c:pt idx="15">
                  <c:v>64.2</c:v>
                </c:pt>
                <c:pt idx="16">
                  <c:v>64.2</c:v>
                </c:pt>
                <c:pt idx="17">
                  <c:v>63.9</c:v>
                </c:pt>
                <c:pt idx="18">
                  <c:v>65</c:v>
                </c:pt>
                <c:pt idx="19">
                  <c:v>65.599999999999994</c:v>
                </c:pt>
                <c:pt idx="20">
                  <c:v>65.2</c:v>
                </c:pt>
                <c:pt idx="21">
                  <c:v>64.400000000000006</c:v>
                </c:pt>
                <c:pt idx="22">
                  <c:v>65.3</c:v>
                </c:pt>
                <c:pt idx="23">
                  <c:v>65.599999999999994</c:v>
                </c:pt>
                <c:pt idx="24">
                  <c:v>64.900000000000006</c:v>
                </c:pt>
                <c:pt idx="25">
                  <c:v>65</c:v>
                </c:pt>
                <c:pt idx="26">
                  <c:v>64.5</c:v>
                </c:pt>
                <c:pt idx="27">
                  <c:v>65.900000000000006</c:v>
                </c:pt>
                <c:pt idx="28">
                  <c:v>67.099999999999994</c:v>
                </c:pt>
                <c:pt idx="29">
                  <c:v>67.599999999999994</c:v>
                </c:pt>
                <c:pt idx="30">
                  <c:v>68.099999999999994</c:v>
                </c:pt>
                <c:pt idx="31">
                  <c:v>68.400000000000006</c:v>
                </c:pt>
                <c:pt idx="32">
                  <c:v>68.5</c:v>
                </c:pt>
                <c:pt idx="33">
                  <c:v>69.099999999999994</c:v>
                </c:pt>
                <c:pt idx="34">
                  <c:v>69.2</c:v>
                </c:pt>
                <c:pt idx="35">
                  <c:v>69.5</c:v>
                </c:pt>
                <c:pt idx="36">
                  <c:v>69.8</c:v>
                </c:pt>
                <c:pt idx="37">
                  <c:v>70.099999999999994</c:v>
                </c:pt>
                <c:pt idx="38">
                  <c:v>70.900000000000006</c:v>
                </c:pt>
                <c:pt idx="3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E-4828-8138-2E8C4356F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822624"/>
        <c:axId val="791819344"/>
      </c:areaChart>
      <c:lineChart>
        <c:grouping val="standard"/>
        <c:varyColors val="0"/>
        <c:ser>
          <c:idx val="4"/>
          <c:order val="4"/>
          <c:tx>
            <c:v>Scotland</c:v>
          </c:tx>
          <c:spPr>
            <a:ln w="28575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val>
            <c:numRef>
              <c:f>'Data Fig 7'!$B$5:$AO$5</c:f>
              <c:numCache>
                <c:formatCode>0.0</c:formatCode>
                <c:ptCount val="40"/>
                <c:pt idx="0">
                  <c:v>69.115941058498422</c:v>
                </c:pt>
                <c:pt idx="1">
                  <c:v>69.234553164755852</c:v>
                </c:pt>
                <c:pt idx="2">
                  <c:v>69.640248281904505</c:v>
                </c:pt>
                <c:pt idx="3">
                  <c:v>69.898356199386058</c:v>
                </c:pt>
                <c:pt idx="4">
                  <c:v>70.062056984508544</c:v>
                </c:pt>
                <c:pt idx="5">
                  <c:v>70.077841782878821</c:v>
                </c:pt>
                <c:pt idx="6">
                  <c:v>70.486989683847227</c:v>
                </c:pt>
                <c:pt idx="7">
                  <c:v>70.479717937001453</c:v>
                </c:pt>
                <c:pt idx="8">
                  <c:v>70.66378503977505</c:v>
                </c:pt>
                <c:pt idx="9">
                  <c:v>71.128719328282145</c:v>
                </c:pt>
                <c:pt idx="10">
                  <c:v>71.39747256467092</c:v>
                </c:pt>
                <c:pt idx="11">
                  <c:v>71.59467285300353</c:v>
                </c:pt>
                <c:pt idx="12">
                  <c:v>71.399850744557355</c:v>
                </c:pt>
                <c:pt idx="13">
                  <c:v>72.107804788180331</c:v>
                </c:pt>
                <c:pt idx="14">
                  <c:v>72.120743399063485</c:v>
                </c:pt>
                <c:pt idx="15">
                  <c:v>72.011160232386359</c:v>
                </c:pt>
                <c:pt idx="16">
                  <c:v>72.559607429954809</c:v>
                </c:pt>
                <c:pt idx="17">
                  <c:v>72.634753218322956</c:v>
                </c:pt>
                <c:pt idx="18">
                  <c:v>72.705660940200019</c:v>
                </c:pt>
                <c:pt idx="19">
                  <c:v>73.178340768626057</c:v>
                </c:pt>
                <c:pt idx="20">
                  <c:v>73.400220297868827</c:v>
                </c:pt>
                <c:pt idx="21">
                  <c:v>73.353197496740165</c:v>
                </c:pt>
                <c:pt idx="22">
                  <c:v>73.749319979253755</c:v>
                </c:pt>
                <c:pt idx="23">
                  <c:v>74.260937155707254</c:v>
                </c:pt>
                <c:pt idx="24">
                  <c:v>74.685454577340664</c:v>
                </c:pt>
                <c:pt idx="25">
                  <c:v>74.833694570621319</c:v>
                </c:pt>
                <c:pt idx="26">
                  <c:v>74.86352973031245</c:v>
                </c:pt>
                <c:pt idx="27">
                  <c:v>75.274151594717182</c:v>
                </c:pt>
                <c:pt idx="28">
                  <c:v>75.901828197962217</c:v>
                </c:pt>
                <c:pt idx="29">
                  <c:v>76.21407085107225</c:v>
                </c:pt>
                <c:pt idx="30">
                  <c:v>76.496434571804173</c:v>
                </c:pt>
                <c:pt idx="31">
                  <c:v>76.790221274974442</c:v>
                </c:pt>
                <c:pt idx="32">
                  <c:v>77.016148638870419</c:v>
                </c:pt>
                <c:pt idx="33">
                  <c:v>77.322695964447121</c:v>
                </c:pt>
                <c:pt idx="34">
                  <c:v>76.950504476273792</c:v>
                </c:pt>
                <c:pt idx="35">
                  <c:v>76.954621755326713</c:v>
                </c:pt>
                <c:pt idx="36">
                  <c:v>77.130603997191571</c:v>
                </c:pt>
                <c:pt idx="37">
                  <c:v>77.04901088248792</c:v>
                </c:pt>
                <c:pt idx="38">
                  <c:v>77.207269299237481</c:v>
                </c:pt>
                <c:pt idx="39">
                  <c:v>76.141012132287727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8E-4828-8138-2E8C4356F8E4}"/>
            </c:ext>
          </c:extLst>
        </c:ser>
        <c:ser>
          <c:idx val="5"/>
          <c:order val="5"/>
          <c:tx>
            <c:strRef>
              <c:f>'Data Fig 7'!$A$6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6C297F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'Data Fig 7'!$B$6:$AO$6</c:f>
              <c:numCache>
                <c:formatCode>0.0</c:formatCode>
                <c:ptCount val="40"/>
                <c:pt idx="0">
                  <c:v>70.86</c:v>
                </c:pt>
                <c:pt idx="1">
                  <c:v>71.040000000000006</c:v>
                </c:pt>
                <c:pt idx="2">
                  <c:v>71.28</c:v>
                </c:pt>
                <c:pt idx="3">
                  <c:v>71.7</c:v>
                </c:pt>
                <c:pt idx="4">
                  <c:v>71.64</c:v>
                </c:pt>
                <c:pt idx="5">
                  <c:v>71.84</c:v>
                </c:pt>
                <c:pt idx="6">
                  <c:v>72.25</c:v>
                </c:pt>
                <c:pt idx="7">
                  <c:v>72.36</c:v>
                </c:pt>
                <c:pt idx="8">
                  <c:v>72.61</c:v>
                </c:pt>
                <c:pt idx="9">
                  <c:v>72.86</c:v>
                </c:pt>
                <c:pt idx="10">
                  <c:v>73.09</c:v>
                </c:pt>
                <c:pt idx="11">
                  <c:v>73.510000000000005</c:v>
                </c:pt>
                <c:pt idx="12">
                  <c:v>73.459999999999994</c:v>
                </c:pt>
                <c:pt idx="13">
                  <c:v>74.040000000000006</c:v>
                </c:pt>
                <c:pt idx="14">
                  <c:v>73.989999999999995</c:v>
                </c:pt>
                <c:pt idx="15">
                  <c:v>74.209999999999994</c:v>
                </c:pt>
                <c:pt idx="16">
                  <c:v>74.52</c:v>
                </c:pt>
                <c:pt idx="17">
                  <c:v>74.73</c:v>
                </c:pt>
                <c:pt idx="18">
                  <c:v>74.930000000000007</c:v>
                </c:pt>
                <c:pt idx="19">
                  <c:v>75.36</c:v>
                </c:pt>
                <c:pt idx="20">
                  <c:v>75.67</c:v>
                </c:pt>
                <c:pt idx="21">
                  <c:v>75.819999999999993</c:v>
                </c:pt>
                <c:pt idx="22">
                  <c:v>76.06</c:v>
                </c:pt>
                <c:pt idx="23">
                  <c:v>76.59</c:v>
                </c:pt>
                <c:pt idx="24">
                  <c:v>76.86</c:v>
                </c:pt>
                <c:pt idx="25">
                  <c:v>77.16</c:v>
                </c:pt>
                <c:pt idx="26">
                  <c:v>77.39</c:v>
                </c:pt>
                <c:pt idx="27">
                  <c:v>77.58</c:v>
                </c:pt>
                <c:pt idx="28">
                  <c:v>78.06</c:v>
                </c:pt>
                <c:pt idx="29">
                  <c:v>78.38</c:v>
                </c:pt>
                <c:pt idx="30">
                  <c:v>78.77</c:v>
                </c:pt>
                <c:pt idx="31">
                  <c:v>78.95</c:v>
                </c:pt>
                <c:pt idx="32">
                  <c:v>78.98</c:v>
                </c:pt>
                <c:pt idx="33">
                  <c:v>79.25</c:v>
                </c:pt>
                <c:pt idx="34">
                  <c:v>79.040000000000006</c:v>
                </c:pt>
                <c:pt idx="35">
                  <c:v>79.209999999999994</c:v>
                </c:pt>
                <c:pt idx="36">
                  <c:v>79.27</c:v>
                </c:pt>
                <c:pt idx="37">
                  <c:v>79.239999999999995</c:v>
                </c:pt>
                <c:pt idx="38">
                  <c:v>79.569999999999993</c:v>
                </c:pt>
                <c:pt idx="39">
                  <c:v>78.36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8E-4828-8138-2E8C4356F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22624"/>
        <c:axId val="791819344"/>
      </c:lineChart>
      <c:catAx>
        <c:axId val="7918226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819344"/>
        <c:crosses val="autoZero"/>
        <c:auto val="1"/>
        <c:lblAlgn val="ctr"/>
        <c:lblOffset val="100"/>
        <c:noMultiLvlLbl val="0"/>
      </c:catAx>
      <c:valAx>
        <c:axId val="791819344"/>
        <c:scaling>
          <c:orientation val="minMax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82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655750483175773"/>
          <c:y val="0.59294424521652545"/>
          <c:w val="0.17273634879786384"/>
          <c:h val="0.2118584894873451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Figure 7a: Life expectancy at birth in Europe,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548919751442264E-2"/>
          <c:y val="0.13442711163379376"/>
          <c:w val="0.94641691222295077"/>
          <c:h val="0.7868562405532411"/>
        </c:manualLayout>
      </c:layout>
      <c:areaChart>
        <c:grouping val="standard"/>
        <c:varyColors val="0"/>
        <c:ser>
          <c:idx val="0"/>
          <c:order val="0"/>
          <c:tx>
            <c:v>West European countries</c:v>
          </c:tx>
          <c:spPr>
            <a:solidFill>
              <a:srgbClr val="949494"/>
            </a:solidFill>
            <a:ln w="25400">
              <a:noFill/>
            </a:ln>
            <a:effectLst/>
          </c:spPr>
          <c:cat>
            <c:numRef>
              <c:f>'Data Fig 7'!$B$4:$AO$4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'Data Fig 7'!$B$70:$AO$70</c:f>
              <c:numCache>
                <c:formatCode>0.0</c:formatCode>
                <c:ptCount val="40"/>
                <c:pt idx="0">
                  <c:v>79.3</c:v>
                </c:pt>
                <c:pt idx="1">
                  <c:v>79.5</c:v>
                </c:pt>
                <c:pt idx="2">
                  <c:v>79.8</c:v>
                </c:pt>
                <c:pt idx="3">
                  <c:v>80.099999999999994</c:v>
                </c:pt>
                <c:pt idx="4">
                  <c:v>79.8</c:v>
                </c:pt>
                <c:pt idx="5">
                  <c:v>80.2</c:v>
                </c:pt>
                <c:pt idx="6">
                  <c:v>80.3</c:v>
                </c:pt>
                <c:pt idx="7">
                  <c:v>80.400000000000006</c:v>
                </c:pt>
                <c:pt idx="8">
                  <c:v>80.7</c:v>
                </c:pt>
                <c:pt idx="9">
                  <c:v>80.599999999999994</c:v>
                </c:pt>
                <c:pt idx="10">
                  <c:v>80.7</c:v>
                </c:pt>
                <c:pt idx="11">
                  <c:v>81.3</c:v>
                </c:pt>
                <c:pt idx="12">
                  <c:v>81.3</c:v>
                </c:pt>
                <c:pt idx="13">
                  <c:v>81.7</c:v>
                </c:pt>
                <c:pt idx="14">
                  <c:v>81.8</c:v>
                </c:pt>
                <c:pt idx="15">
                  <c:v>82</c:v>
                </c:pt>
                <c:pt idx="16">
                  <c:v>82.4</c:v>
                </c:pt>
                <c:pt idx="17">
                  <c:v>82.6</c:v>
                </c:pt>
                <c:pt idx="18">
                  <c:v>82.7</c:v>
                </c:pt>
                <c:pt idx="19">
                  <c:v>83</c:v>
                </c:pt>
                <c:pt idx="20">
                  <c:v>83.2</c:v>
                </c:pt>
                <c:pt idx="21">
                  <c:v>83.3</c:v>
                </c:pt>
                <c:pt idx="22">
                  <c:v>83</c:v>
                </c:pt>
                <c:pt idx="23">
                  <c:v>83.8</c:v>
                </c:pt>
                <c:pt idx="24">
                  <c:v>83.8</c:v>
                </c:pt>
                <c:pt idx="25">
                  <c:v>84.5</c:v>
                </c:pt>
                <c:pt idx="26">
                  <c:v>84.8</c:v>
                </c:pt>
                <c:pt idx="27">
                  <c:v>84.8</c:v>
                </c:pt>
                <c:pt idx="28">
                  <c:v>85</c:v>
                </c:pt>
                <c:pt idx="29">
                  <c:v>85.5</c:v>
                </c:pt>
                <c:pt idx="30">
                  <c:v>85.7</c:v>
                </c:pt>
                <c:pt idx="31">
                  <c:v>85.5</c:v>
                </c:pt>
                <c:pt idx="32">
                  <c:v>86.1</c:v>
                </c:pt>
                <c:pt idx="33">
                  <c:v>86.2</c:v>
                </c:pt>
                <c:pt idx="34">
                  <c:v>85.7</c:v>
                </c:pt>
                <c:pt idx="35">
                  <c:v>86.3</c:v>
                </c:pt>
                <c:pt idx="36">
                  <c:v>86.1</c:v>
                </c:pt>
                <c:pt idx="37">
                  <c:v>86.3</c:v>
                </c:pt>
                <c:pt idx="38">
                  <c:v>86.7</c:v>
                </c:pt>
                <c:pt idx="39">
                  <c:v>85.3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C-4F9F-A4E2-4C4CE590DCC9}"/>
            </c:ext>
          </c:extLst>
        </c:ser>
        <c:ser>
          <c:idx val="1"/>
          <c:order val="1"/>
          <c:tx>
            <c:strRef>
              <c:f>'Data Fig 7'!$A$35</c:f>
              <c:strCache>
                <c:ptCount val="1"/>
                <c:pt idx="0">
                  <c:v>lowest western country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numRef>
              <c:f>'Data Fig 7'!$B$4:$AO$4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'Data Fig 7'!$B$71:$AO$71</c:f>
              <c:numCache>
                <c:formatCode>0.0</c:formatCode>
                <c:ptCount val="40"/>
                <c:pt idx="0">
                  <c:v>73.900000000000006</c:v>
                </c:pt>
                <c:pt idx="1">
                  <c:v>76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76.400000000000006</c:v>
                </c:pt>
                <c:pt idx="6">
                  <c:v>77.2</c:v>
                </c:pt>
                <c:pt idx="7">
                  <c:v>77.3</c:v>
                </c:pt>
                <c:pt idx="8">
                  <c:v>77.2</c:v>
                </c:pt>
                <c:pt idx="9">
                  <c:v>77.5</c:v>
                </c:pt>
                <c:pt idx="10">
                  <c:v>77.7</c:v>
                </c:pt>
                <c:pt idx="11">
                  <c:v>78</c:v>
                </c:pt>
                <c:pt idx="12">
                  <c:v>77.8</c:v>
                </c:pt>
                <c:pt idx="13">
                  <c:v>78.2</c:v>
                </c:pt>
                <c:pt idx="14">
                  <c:v>77.900000000000006</c:v>
                </c:pt>
                <c:pt idx="15">
                  <c:v>78.3</c:v>
                </c:pt>
                <c:pt idx="16">
                  <c:v>78.599999999999994</c:v>
                </c:pt>
                <c:pt idx="17">
                  <c:v>79</c:v>
                </c:pt>
                <c:pt idx="18">
                  <c:v>78.900000000000006</c:v>
                </c:pt>
                <c:pt idx="19">
                  <c:v>79.2</c:v>
                </c:pt>
                <c:pt idx="20">
                  <c:v>79.3</c:v>
                </c:pt>
                <c:pt idx="21">
                  <c:v>79.400000000000006</c:v>
                </c:pt>
                <c:pt idx="22">
                  <c:v>79.8</c:v>
                </c:pt>
                <c:pt idx="23">
                  <c:v>80.2</c:v>
                </c:pt>
                <c:pt idx="24">
                  <c:v>80.5</c:v>
                </c:pt>
                <c:pt idx="25">
                  <c:v>80.7</c:v>
                </c:pt>
                <c:pt idx="26">
                  <c:v>80.599999999999994</c:v>
                </c:pt>
                <c:pt idx="27">
                  <c:v>81</c:v>
                </c:pt>
                <c:pt idx="28">
                  <c:v>81.099999999999994</c:v>
                </c:pt>
                <c:pt idx="29">
                  <c:v>81.400000000000006</c:v>
                </c:pt>
                <c:pt idx="30">
                  <c:v>81.900000000000006</c:v>
                </c:pt>
                <c:pt idx="31">
                  <c:v>82.1</c:v>
                </c:pt>
                <c:pt idx="32">
                  <c:v>82.4</c:v>
                </c:pt>
                <c:pt idx="33">
                  <c:v>82.8</c:v>
                </c:pt>
                <c:pt idx="34">
                  <c:v>82.7</c:v>
                </c:pt>
                <c:pt idx="35">
                  <c:v>82.8</c:v>
                </c:pt>
                <c:pt idx="36">
                  <c:v>82.96</c:v>
                </c:pt>
                <c:pt idx="37">
                  <c:v>82.9</c:v>
                </c:pt>
                <c:pt idx="38">
                  <c:v>83.27</c:v>
                </c:pt>
                <c:pt idx="39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C-4F9F-A4E2-4C4CE590DCC9}"/>
            </c:ext>
          </c:extLst>
        </c:ser>
        <c:ser>
          <c:idx val="2"/>
          <c:order val="2"/>
          <c:tx>
            <c:v>East European Countries</c:v>
          </c:tx>
          <c:spPr>
            <a:solidFill>
              <a:schemeClr val="bg1">
                <a:lumMod val="75000"/>
                <a:alpha val="65000"/>
              </a:schemeClr>
            </a:solidFill>
            <a:ln w="25400">
              <a:noFill/>
            </a:ln>
            <a:effectLst/>
          </c:spPr>
          <c:cat>
            <c:numRef>
              <c:f>'Data Fig 7'!$B$4:$AO$4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'Data Fig 7'!$B$72:$AO$72</c:f>
              <c:numCache>
                <c:formatCode>0.0</c:formatCode>
                <c:ptCount val="40"/>
                <c:pt idx="0">
                  <c:v>75.400000000000006</c:v>
                </c:pt>
                <c:pt idx="1">
                  <c:v>75.8</c:v>
                </c:pt>
                <c:pt idx="2">
                  <c:v>75.7</c:v>
                </c:pt>
                <c:pt idx="3">
                  <c:v>75.400000000000006</c:v>
                </c:pt>
                <c:pt idx="4">
                  <c:v>76</c:v>
                </c:pt>
                <c:pt idx="5">
                  <c:v>76.400000000000006</c:v>
                </c:pt>
                <c:pt idx="6">
                  <c:v>76.5</c:v>
                </c:pt>
                <c:pt idx="7">
                  <c:v>77</c:v>
                </c:pt>
                <c:pt idx="8">
                  <c:v>77.5</c:v>
                </c:pt>
                <c:pt idx="9">
                  <c:v>77.8</c:v>
                </c:pt>
                <c:pt idx="10">
                  <c:v>77.5</c:v>
                </c:pt>
                <c:pt idx="11">
                  <c:v>77.599999999999994</c:v>
                </c:pt>
                <c:pt idx="12">
                  <c:v>77.599999999999994</c:v>
                </c:pt>
                <c:pt idx="13">
                  <c:v>77.8</c:v>
                </c:pt>
                <c:pt idx="14">
                  <c:v>78.5</c:v>
                </c:pt>
                <c:pt idx="15">
                  <c:v>79</c:v>
                </c:pt>
                <c:pt idx="16">
                  <c:v>79.099999999999994</c:v>
                </c:pt>
                <c:pt idx="17">
                  <c:v>79.2</c:v>
                </c:pt>
                <c:pt idx="18">
                  <c:v>79.5</c:v>
                </c:pt>
                <c:pt idx="19">
                  <c:v>79.900000000000006</c:v>
                </c:pt>
                <c:pt idx="20">
                  <c:v>80.400000000000006</c:v>
                </c:pt>
                <c:pt idx="21">
                  <c:v>80.5</c:v>
                </c:pt>
                <c:pt idx="22">
                  <c:v>80.3</c:v>
                </c:pt>
                <c:pt idx="23">
                  <c:v>80.8</c:v>
                </c:pt>
                <c:pt idx="24">
                  <c:v>80.900000000000006</c:v>
                </c:pt>
                <c:pt idx="25">
                  <c:v>82</c:v>
                </c:pt>
                <c:pt idx="26">
                  <c:v>82</c:v>
                </c:pt>
                <c:pt idx="27">
                  <c:v>82.6</c:v>
                </c:pt>
                <c:pt idx="28">
                  <c:v>82.7</c:v>
                </c:pt>
                <c:pt idx="29">
                  <c:v>83.1</c:v>
                </c:pt>
                <c:pt idx="30">
                  <c:v>83.3</c:v>
                </c:pt>
                <c:pt idx="31">
                  <c:v>83.3</c:v>
                </c:pt>
                <c:pt idx="32">
                  <c:v>83.6</c:v>
                </c:pt>
                <c:pt idx="33">
                  <c:v>84.1</c:v>
                </c:pt>
                <c:pt idx="34">
                  <c:v>83.9</c:v>
                </c:pt>
                <c:pt idx="35">
                  <c:v>84.3</c:v>
                </c:pt>
                <c:pt idx="36">
                  <c:v>84</c:v>
                </c:pt>
                <c:pt idx="37">
                  <c:v>84.4</c:v>
                </c:pt>
                <c:pt idx="38">
                  <c:v>84.5</c:v>
                </c:pt>
                <c:pt idx="39">
                  <c:v>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C-4F9F-A4E2-4C4CE590DCC9}"/>
            </c:ext>
          </c:extLst>
        </c:ser>
        <c:ser>
          <c:idx val="3"/>
          <c:order val="3"/>
          <c:tx>
            <c:strRef>
              <c:f>'Data Fig 7'!$A$37</c:f>
              <c:strCache>
                <c:ptCount val="1"/>
                <c:pt idx="0">
                  <c:v>lowest eastern country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numRef>
              <c:f>'Data Fig 7'!$B$4:$AO$4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'Data Fig 7'!$B$73:$AO$73</c:f>
              <c:numCache>
                <c:formatCode>0.0</c:formatCode>
                <c:ptCount val="40"/>
                <c:pt idx="0">
                  <c:v>72.400000000000006</c:v>
                </c:pt>
                <c:pt idx="1">
                  <c:v>72.5</c:v>
                </c:pt>
                <c:pt idx="2">
                  <c:v>72.599999999999994</c:v>
                </c:pt>
                <c:pt idx="3">
                  <c:v>72.7</c:v>
                </c:pt>
                <c:pt idx="4">
                  <c:v>72.3</c:v>
                </c:pt>
                <c:pt idx="5">
                  <c:v>72.8</c:v>
                </c:pt>
                <c:pt idx="6">
                  <c:v>72</c:v>
                </c:pt>
                <c:pt idx="7">
                  <c:v>72.400000000000006</c:v>
                </c:pt>
                <c:pt idx="8">
                  <c:v>72.7</c:v>
                </c:pt>
                <c:pt idx="9">
                  <c:v>73.099999999999994</c:v>
                </c:pt>
                <c:pt idx="10">
                  <c:v>73.5</c:v>
                </c:pt>
                <c:pt idx="11">
                  <c:v>73.2</c:v>
                </c:pt>
                <c:pt idx="12">
                  <c:v>73.400000000000006</c:v>
                </c:pt>
                <c:pt idx="13">
                  <c:v>72.900000000000006</c:v>
                </c:pt>
                <c:pt idx="14">
                  <c:v>73.5</c:v>
                </c:pt>
                <c:pt idx="15">
                  <c:v>72.8</c:v>
                </c:pt>
                <c:pt idx="16">
                  <c:v>73.3</c:v>
                </c:pt>
                <c:pt idx="17">
                  <c:v>73.8</c:v>
                </c:pt>
                <c:pt idx="18">
                  <c:v>74.2</c:v>
                </c:pt>
                <c:pt idx="19">
                  <c:v>74.8</c:v>
                </c:pt>
                <c:pt idx="20">
                  <c:v>74.900000000000006</c:v>
                </c:pt>
                <c:pt idx="21">
                  <c:v>74.599999999999994</c:v>
                </c:pt>
                <c:pt idx="22">
                  <c:v>74.8</c:v>
                </c:pt>
                <c:pt idx="23">
                  <c:v>75.099999999999994</c:v>
                </c:pt>
                <c:pt idx="24">
                  <c:v>75.400000000000006</c:v>
                </c:pt>
                <c:pt idx="25">
                  <c:v>76.099999999999994</c:v>
                </c:pt>
                <c:pt idx="26">
                  <c:v>76.2</c:v>
                </c:pt>
                <c:pt idx="27">
                  <c:v>77</c:v>
                </c:pt>
                <c:pt idx="28">
                  <c:v>77.400000000000006</c:v>
                </c:pt>
                <c:pt idx="29">
                  <c:v>77.400000000000006</c:v>
                </c:pt>
                <c:pt idx="30">
                  <c:v>77.8</c:v>
                </c:pt>
                <c:pt idx="31">
                  <c:v>77.900000000000006</c:v>
                </c:pt>
                <c:pt idx="32">
                  <c:v>78.599999999999994</c:v>
                </c:pt>
                <c:pt idx="33">
                  <c:v>78</c:v>
                </c:pt>
                <c:pt idx="34">
                  <c:v>78.2</c:v>
                </c:pt>
                <c:pt idx="35">
                  <c:v>78.5</c:v>
                </c:pt>
                <c:pt idx="36">
                  <c:v>78.400000000000006</c:v>
                </c:pt>
                <c:pt idx="37">
                  <c:v>78.599999999999994</c:v>
                </c:pt>
                <c:pt idx="38">
                  <c:v>78.8</c:v>
                </c:pt>
                <c:pt idx="39">
                  <c:v>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4C-4F9F-A4E2-4C4CE590D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822624"/>
        <c:axId val="791819344"/>
      </c:areaChart>
      <c:lineChart>
        <c:grouping val="standard"/>
        <c:varyColors val="0"/>
        <c:ser>
          <c:idx val="4"/>
          <c:order val="4"/>
          <c:tx>
            <c:v>Scotland</c:v>
          </c:tx>
          <c:spPr>
            <a:ln w="28575" cap="rnd">
              <a:solidFill>
                <a:srgbClr val="6C297F"/>
              </a:solidFill>
              <a:round/>
            </a:ln>
            <a:effectLst/>
          </c:spPr>
          <c:marker>
            <c:symbol val="none"/>
          </c:marker>
          <c:val>
            <c:numRef>
              <c:f>'Data Fig 7'!$B$41:$AO$41</c:f>
              <c:numCache>
                <c:formatCode>0.0</c:formatCode>
                <c:ptCount val="40"/>
                <c:pt idx="0">
                  <c:v>75.434925489909432</c:v>
                </c:pt>
                <c:pt idx="1">
                  <c:v>75.262990735528632</c:v>
                </c:pt>
                <c:pt idx="2">
                  <c:v>75.697466727425265</c:v>
                </c:pt>
                <c:pt idx="3">
                  <c:v>75.910609752492192</c:v>
                </c:pt>
                <c:pt idx="4">
                  <c:v>75.836112508910588</c:v>
                </c:pt>
                <c:pt idx="5">
                  <c:v>76.252039217871399</c:v>
                </c:pt>
                <c:pt idx="6">
                  <c:v>76.533200592272649</c:v>
                </c:pt>
                <c:pt idx="7">
                  <c:v>76.702650550788007</c:v>
                </c:pt>
                <c:pt idx="8">
                  <c:v>76.169152578114748</c:v>
                </c:pt>
                <c:pt idx="9">
                  <c:v>76.924437694291726</c:v>
                </c:pt>
                <c:pt idx="10">
                  <c:v>77.131220276906589</c:v>
                </c:pt>
                <c:pt idx="11">
                  <c:v>77.273152841214198</c:v>
                </c:pt>
                <c:pt idx="12">
                  <c:v>76.958074820442093</c:v>
                </c:pt>
                <c:pt idx="13">
                  <c:v>77.701069362687491</c:v>
                </c:pt>
                <c:pt idx="14">
                  <c:v>77.671413577055461</c:v>
                </c:pt>
                <c:pt idx="15">
                  <c:v>77.797630078752888</c:v>
                </c:pt>
                <c:pt idx="16">
                  <c:v>78.082589285555912</c:v>
                </c:pt>
                <c:pt idx="17">
                  <c:v>78.213792591516949</c:v>
                </c:pt>
                <c:pt idx="18">
                  <c:v>78.225949914339793</c:v>
                </c:pt>
                <c:pt idx="19">
                  <c:v>78.627043967368365</c:v>
                </c:pt>
                <c:pt idx="20">
                  <c:v>78.82859469568217</c:v>
                </c:pt>
                <c:pt idx="21">
                  <c:v>78.885343361648751</c:v>
                </c:pt>
                <c:pt idx="22">
                  <c:v>78.881136280258232</c:v>
                </c:pt>
                <c:pt idx="23">
                  <c:v>79.414516606955885</c:v>
                </c:pt>
                <c:pt idx="24">
                  <c:v>79.472178713459257</c:v>
                </c:pt>
                <c:pt idx="25">
                  <c:v>79.769122388288849</c:v>
                </c:pt>
                <c:pt idx="26">
                  <c:v>79.806723578375369</c:v>
                </c:pt>
                <c:pt idx="27">
                  <c:v>79.932120932255771</c:v>
                </c:pt>
                <c:pt idx="28">
                  <c:v>80.413203352715769</c:v>
                </c:pt>
                <c:pt idx="29">
                  <c:v>80.604626625353177</c:v>
                </c:pt>
                <c:pt idx="30">
                  <c:v>80.820327592158705</c:v>
                </c:pt>
                <c:pt idx="31">
                  <c:v>80.801464998642984</c:v>
                </c:pt>
                <c:pt idx="32">
                  <c:v>81.039607977717097</c:v>
                </c:pt>
                <c:pt idx="33">
                  <c:v>81.33749810618707</c:v>
                </c:pt>
                <c:pt idx="34">
                  <c:v>81.025835493083832</c:v>
                </c:pt>
                <c:pt idx="35">
                  <c:v>81.078835120062138</c:v>
                </c:pt>
                <c:pt idx="36">
                  <c:v>81.161994123335958</c:v>
                </c:pt>
                <c:pt idx="37">
                  <c:v>81.007680569506675</c:v>
                </c:pt>
                <c:pt idx="38">
                  <c:v>81.236637620258335</c:v>
                </c:pt>
                <c:pt idx="39">
                  <c:v>80.720335240488012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4C-4F9F-A4E2-4C4CE590DCC9}"/>
            </c:ext>
          </c:extLst>
        </c:ser>
        <c:ser>
          <c:idx val="5"/>
          <c:order val="5"/>
          <c:tx>
            <c:strRef>
              <c:f>'Data Fig 7'!$A$6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6C297F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'Data Fig 7'!$B$42:$AO$42</c:f>
              <c:numCache>
                <c:formatCode>0.0</c:formatCode>
                <c:ptCount val="40"/>
                <c:pt idx="0">
                  <c:v>76.88</c:v>
                </c:pt>
                <c:pt idx="1">
                  <c:v>76.94</c:v>
                </c:pt>
                <c:pt idx="2">
                  <c:v>77.22</c:v>
                </c:pt>
                <c:pt idx="3">
                  <c:v>77.569999999999993</c:v>
                </c:pt>
                <c:pt idx="4">
                  <c:v>77.38</c:v>
                </c:pt>
                <c:pt idx="5">
                  <c:v>77.69</c:v>
                </c:pt>
                <c:pt idx="6">
                  <c:v>77.98</c:v>
                </c:pt>
                <c:pt idx="7">
                  <c:v>78.069999999999993</c:v>
                </c:pt>
                <c:pt idx="8">
                  <c:v>78.099999999999994</c:v>
                </c:pt>
                <c:pt idx="9">
                  <c:v>78.510000000000005</c:v>
                </c:pt>
                <c:pt idx="10">
                  <c:v>78.61</c:v>
                </c:pt>
                <c:pt idx="11">
                  <c:v>78.959999999999994</c:v>
                </c:pt>
                <c:pt idx="12">
                  <c:v>78.78</c:v>
                </c:pt>
                <c:pt idx="13">
                  <c:v>79.319999999999993</c:v>
                </c:pt>
                <c:pt idx="14">
                  <c:v>79.239999999999995</c:v>
                </c:pt>
                <c:pt idx="15">
                  <c:v>79.36</c:v>
                </c:pt>
                <c:pt idx="16">
                  <c:v>79.53</c:v>
                </c:pt>
                <c:pt idx="17">
                  <c:v>79.75</c:v>
                </c:pt>
                <c:pt idx="18">
                  <c:v>79.8</c:v>
                </c:pt>
                <c:pt idx="19">
                  <c:v>80.17</c:v>
                </c:pt>
                <c:pt idx="20">
                  <c:v>80.400000000000006</c:v>
                </c:pt>
                <c:pt idx="21">
                  <c:v>80.510000000000005</c:v>
                </c:pt>
                <c:pt idx="22">
                  <c:v>80.5</c:v>
                </c:pt>
                <c:pt idx="23">
                  <c:v>81.040000000000006</c:v>
                </c:pt>
                <c:pt idx="24">
                  <c:v>81.5</c:v>
                </c:pt>
                <c:pt idx="25">
                  <c:v>81.599999999999994</c:v>
                </c:pt>
                <c:pt idx="26">
                  <c:v>81.64</c:v>
                </c:pt>
                <c:pt idx="27">
                  <c:v>81.69</c:v>
                </c:pt>
                <c:pt idx="28">
                  <c:v>82.21</c:v>
                </c:pt>
                <c:pt idx="29">
                  <c:v>82.34</c:v>
                </c:pt>
                <c:pt idx="30">
                  <c:v>82.71</c:v>
                </c:pt>
                <c:pt idx="31">
                  <c:v>82.66</c:v>
                </c:pt>
                <c:pt idx="32">
                  <c:v>82.74</c:v>
                </c:pt>
                <c:pt idx="33">
                  <c:v>82.99</c:v>
                </c:pt>
                <c:pt idx="34">
                  <c:v>82.71</c:v>
                </c:pt>
                <c:pt idx="35">
                  <c:v>82.87</c:v>
                </c:pt>
                <c:pt idx="36">
                  <c:v>82.96</c:v>
                </c:pt>
                <c:pt idx="37">
                  <c:v>82.93</c:v>
                </c:pt>
                <c:pt idx="38">
                  <c:v>83.27</c:v>
                </c:pt>
                <c:pt idx="39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4C-4F9F-A4E2-4C4CE590D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822624"/>
        <c:axId val="791819344"/>
      </c:lineChart>
      <c:catAx>
        <c:axId val="7918226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819344"/>
        <c:crosses val="autoZero"/>
        <c:auto val="1"/>
        <c:lblAlgn val="ctr"/>
        <c:lblOffset val="100"/>
        <c:noMultiLvlLbl val="0"/>
      </c:catAx>
      <c:valAx>
        <c:axId val="791819344"/>
        <c:scaling>
          <c:orientation val="minMax"/>
          <c:min val="5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182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655750483175773"/>
          <c:y val="0.59294424521652545"/>
          <c:w val="0.17273634879786384"/>
          <c:h val="0.2118584894873451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3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9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21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 codeName="Chart22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 codeName="Chart24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 codeName="Chart26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 codeName="Chart28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29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31"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33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5"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7"/>
  <sheetViews>
    <sheetView workbookViewId="0"/>
  </sheetViews>
  <pageMargins left="0.7" right="0.7" top="0.75" bottom="0.75" header="0.3" footer="0.3"/>
  <pageSetup paperSize="9" orientation="landscape" horizontalDpi="90" verticalDpi="9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11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Chart12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Chart14"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0.41959</cdr:x>
      <cdr:y>0.18413</cdr:y>
    </cdr:from>
    <cdr:to>
      <cdr:x>0.56378</cdr:x>
      <cdr:y>0.27934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8900" y="1117600"/>
          <a:ext cx="1339850" cy="57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Life</a:t>
          </a:r>
          <a:r>
            <a:rPr lang="en-GB" sz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expectancy at 65</a:t>
          </a:r>
          <a:endParaRPr lang="en-GB" sz="12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0.43599</cdr:x>
      <cdr:y>0.50323</cdr:y>
    </cdr:from>
    <cdr:to>
      <cdr:x>0.58018</cdr:x>
      <cdr:y>0.59843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51300" y="3054350"/>
          <a:ext cx="1339850" cy="577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Life</a:t>
          </a:r>
          <a:r>
            <a:rPr lang="en-GB" sz="12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expectancy at 85</a:t>
          </a:r>
          <a:endParaRPr lang="en-GB" sz="120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0.31501</cdr:x>
      <cdr:y>0.25167</cdr:y>
    </cdr:from>
    <cdr:to>
      <cdr:x>0.41414</cdr:x>
      <cdr:y>0.31167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27546" y="1526670"/>
          <a:ext cx="921256" cy="363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0.35349</cdr:x>
      <cdr:y>0.50677</cdr:y>
    </cdr:from>
    <cdr:to>
      <cdr:x>0.42973</cdr:x>
      <cdr:y>0.56677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285133" y="3074126"/>
          <a:ext cx="708529" cy="363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0.3575</cdr:x>
      <cdr:y>0.19309</cdr:y>
    </cdr:from>
    <cdr:to>
      <cdr:x>0.52917</cdr:x>
      <cdr:y>0.32481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22135" y="1169328"/>
          <a:ext cx="1595243" cy="797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 of female population aged 65+</a:t>
          </a:r>
          <a:endParaRPr lang="en-GB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050"/>
        </a:p>
      </cdr:txBody>
    </cdr:sp>
  </cdr:relSizeAnchor>
  <cdr:relSizeAnchor xmlns:cdr="http://schemas.openxmlformats.org/drawingml/2006/chartDrawing">
    <cdr:from>
      <cdr:x>0.3563</cdr:x>
      <cdr:y>0.42655</cdr:y>
    </cdr:from>
    <cdr:to>
      <cdr:x>0.57917</cdr:x>
      <cdr:y>0.46875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310983" y="2583057"/>
          <a:ext cx="2071029" cy="25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cs typeface="Arial" panose="020B0604020202020204" pitchFamily="34" charset="0"/>
            </a:rPr>
            <a:t>% of female population with 15 or fewer years RLE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0.66228</cdr:x>
      <cdr:y>0.42013</cdr:y>
    </cdr:from>
    <cdr:to>
      <cdr:x>0.97131</cdr:x>
      <cdr:y>0.42013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CF21427A-5424-478E-874B-47D53B6F9AF4}"/>
            </a:ext>
          </a:extLst>
        </cdr:cNvPr>
        <cdr:cNvCxnSpPr/>
      </cdr:nvCxnSpPr>
      <cdr:spPr>
        <a:xfrm xmlns:a="http://schemas.openxmlformats.org/drawingml/2006/main">
          <a:off x="6156820" y="2550441"/>
          <a:ext cx="287288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>
              <a:lumMod val="65000"/>
              <a:lumOff val="35000"/>
            </a:schemeClr>
          </a:solidFill>
          <a:prstDash val="sysDot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0.65465</cdr:x>
      <cdr:y>0.41731</cdr:y>
    </cdr:from>
    <cdr:to>
      <cdr:x>0.92623</cdr:x>
      <cdr:y>0.51987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6085888" y="2533322"/>
          <a:ext cx="2524712" cy="6226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2020</a:t>
          </a:r>
          <a:r>
            <a:rPr lang="en-GB" sz="14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based projections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0.36021</cdr:x>
      <cdr:y>0.19241</cdr:y>
    </cdr:from>
    <cdr:to>
      <cdr:x>0.53448</cdr:x>
      <cdr:y>0.25288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0460" y="1169736"/>
          <a:ext cx="1620921" cy="367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0">
              <a:solidFill>
                <a:srgbClr val="6C297F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0.54075</cdr:x>
      <cdr:y>0.46524</cdr:y>
    </cdr:from>
    <cdr:to>
      <cdr:x>0.71501</cdr:x>
      <cdr:y>0.52571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21246" y="2821521"/>
          <a:ext cx="1618130" cy="366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0.47696</cdr:x>
      <cdr:y>0.14698</cdr:y>
    </cdr:from>
    <cdr:to>
      <cdr:x>0.65123</cdr:x>
      <cdr:y>0.20745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8898" y="891375"/>
          <a:ext cx="1618223" cy="3667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0">
              <a:solidFill>
                <a:srgbClr val="6C297F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0.27092</cdr:x>
      <cdr:y>0.49668</cdr:y>
    </cdr:from>
    <cdr:to>
      <cdr:x>0.3472</cdr:x>
      <cdr:y>0.55715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17543" y="3007790"/>
          <a:ext cx="708846" cy="3661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0.14822</cdr:x>
      <cdr:y>0.71294</cdr:y>
    </cdr:from>
    <cdr:to>
      <cdr:x>0.48449</cdr:x>
      <cdr:y>0.82008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7930" y="4327968"/>
          <a:ext cx="3126100" cy="6504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Male life expectancy in decile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10 (least deprived) was 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13.7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years higher than in decile 1(most deprived)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0.5963</cdr:x>
      <cdr:y>0.72404</cdr:y>
    </cdr:from>
    <cdr:to>
      <cdr:x>0.90249</cdr:x>
      <cdr:y>0.81172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543487" y="4395340"/>
          <a:ext cx="2846465" cy="5322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Female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l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ife expectancy in decile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10 (least deprived) was 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10.5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years higher than in decile 1(most deprived)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0.22996</cdr:x>
      <cdr:y>0.12644</cdr:y>
    </cdr:from>
    <cdr:to>
      <cdr:x>0.34853</cdr:x>
      <cdr:y>0.16355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138947" y="768684"/>
          <a:ext cx="1102895" cy="225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0.26667</cdr:x>
      <cdr:y>0.08639</cdr:y>
    </cdr:from>
    <cdr:to>
      <cdr:x>0.37203</cdr:x>
      <cdr:y>0.11765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78079" y="523155"/>
          <a:ext cx="979107" cy="1893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0.71297</cdr:x>
      <cdr:y>0.06977</cdr:y>
    </cdr:from>
    <cdr:to>
      <cdr:x>0.81833</cdr:x>
      <cdr:y>0.10102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625404" y="422508"/>
          <a:ext cx="979108" cy="1892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0"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0.20474</cdr:x>
      <cdr:y>0.08527</cdr:y>
    </cdr:from>
    <cdr:to>
      <cdr:x>0.28559</cdr:x>
      <cdr:y>0.15536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2615" y="516363"/>
          <a:ext cx="751313" cy="424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0.72224</cdr:x>
      <cdr:y>0.08788</cdr:y>
    </cdr:from>
    <cdr:to>
      <cdr:x>0.825</cdr:x>
      <cdr:y>0.15797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711516" y="532162"/>
          <a:ext cx="954947" cy="424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Females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0.21308</cdr:x>
      <cdr:y>0.52889</cdr:y>
    </cdr:from>
    <cdr:to>
      <cdr:x>0.5864</cdr:x>
      <cdr:y>0.64313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3047" y="3216660"/>
          <a:ext cx="3474263" cy="694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Between 2000-2002 and 2012-2014, life expectancy increased</a:t>
          </a:r>
          <a:r>
            <a:rPr lang="en-GB" sz="1050" baseline="0">
              <a:latin typeface="Arial" panose="020B0604020202020204" pitchFamily="34" charset="0"/>
              <a:cs typeface="Arial" panose="020B0604020202020204" pitchFamily="34" charset="0"/>
            </a:rPr>
            <a:t> by 16.2 weeks per year for males and 9.9 weeks per year for females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0.62235</cdr:x>
      <cdr:y>0.17224</cdr:y>
    </cdr:from>
    <cdr:to>
      <cdr:x>0.90633</cdr:x>
      <cdr:y>0.32178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785619" y="1045584"/>
          <a:ext cx="2639991" cy="907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Between 2012-2014 and 2017-2019, life expectancy increased</a:t>
          </a:r>
          <a:r>
            <a:rPr lang="en-GB" sz="1050" baseline="0">
              <a:latin typeface="Arial" panose="020B0604020202020204" pitchFamily="34" charset="0"/>
              <a:cs typeface="Arial" panose="020B0604020202020204" pitchFamily="34" charset="0"/>
            </a:rPr>
            <a:t> by 0.9 weeks per year for males and 0.8 weeks per year for females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0.77251</cdr:x>
      <cdr:y>0.37931</cdr:y>
    </cdr:from>
    <cdr:to>
      <cdr:x>0.9799</cdr:x>
      <cdr:y>0.56527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79236" y="2300941"/>
          <a:ext cx="1927412" cy="1128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Between 2017-2019 and 2019-2021, life expectancy</a:t>
          </a:r>
          <a:r>
            <a:rPr lang="en-GB" sz="1050" baseline="0">
              <a:latin typeface="Arial" panose="020B0604020202020204" pitchFamily="34" charset="0"/>
              <a:cs typeface="Arial" panose="020B0604020202020204" pitchFamily="34" charset="0"/>
            </a:rPr>
            <a:t> decreased by 14.6 weeks per year for males and 7.9 weeks per year for females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0.49256</cdr:x>
      <cdr:y>0.02007</cdr:y>
    </cdr:from>
    <cdr:to>
      <cdr:x>0.59065</cdr:x>
      <cdr:y>0.17039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1538" y="12211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2"/>
  <sheetViews>
    <sheetView tabSelected="1" workbookViewId="0">
      <selection sqref="A1:B1"/>
    </sheetView>
  </sheetViews>
  <sheetFormatPr defaultColWidth="13.21875" defaultRowHeight="13.2"/>
  <cols>
    <col min="1" max="1" width="8.21875" style="105" customWidth="1"/>
    <col min="2" max="2" width="130" style="105" customWidth="1"/>
    <col min="3" max="16384" width="13.21875" style="105"/>
  </cols>
  <sheetData>
    <row r="1" spans="1:10" ht="18" customHeight="1">
      <c r="A1" s="144" t="s">
        <v>291</v>
      </c>
      <c r="B1" s="144"/>
      <c r="C1" s="132"/>
      <c r="D1" s="132"/>
      <c r="E1" s="132"/>
      <c r="F1" s="132"/>
      <c r="G1" s="132"/>
    </row>
    <row r="2" spans="1:10" ht="15" customHeight="1">
      <c r="A2" s="2"/>
      <c r="B2" s="3"/>
      <c r="C2" s="3"/>
      <c r="D2" s="3"/>
      <c r="E2" s="3"/>
      <c r="F2" s="3"/>
      <c r="G2" s="3"/>
    </row>
    <row r="3" spans="1:10">
      <c r="A3" s="83" t="s">
        <v>91</v>
      </c>
    </row>
    <row r="4" spans="1:10">
      <c r="B4" s="4"/>
    </row>
    <row r="5" spans="1:10">
      <c r="A5" s="105" t="s">
        <v>256</v>
      </c>
      <c r="B5" s="283" t="s">
        <v>347</v>
      </c>
      <c r="C5" s="106"/>
      <c r="D5" s="106"/>
      <c r="E5" s="106"/>
      <c r="F5" s="106"/>
      <c r="G5" s="106"/>
      <c r="H5" s="5"/>
      <c r="I5" s="5"/>
      <c r="J5" s="5"/>
    </row>
    <row r="6" spans="1:10">
      <c r="A6" s="105" t="s">
        <v>257</v>
      </c>
      <c r="B6" s="284" t="s">
        <v>348</v>
      </c>
      <c r="C6" s="107"/>
      <c r="D6" s="107"/>
      <c r="E6" s="107"/>
      <c r="F6" s="107"/>
      <c r="G6" s="107"/>
    </row>
    <row r="7" spans="1:10" ht="15.45" customHeight="1">
      <c r="A7" s="105" t="s">
        <v>261</v>
      </c>
      <c r="B7" s="285" t="s">
        <v>349</v>
      </c>
      <c r="C7" s="107"/>
      <c r="D7" s="107"/>
      <c r="E7" s="107"/>
      <c r="F7" s="107"/>
      <c r="G7" s="107"/>
    </row>
    <row r="8" spans="1:10">
      <c r="A8" s="105" t="s">
        <v>262</v>
      </c>
      <c r="B8" s="284" t="s">
        <v>350</v>
      </c>
      <c r="C8" s="107"/>
      <c r="D8" s="107"/>
      <c r="E8" s="107"/>
      <c r="F8" s="107"/>
      <c r="G8" s="107"/>
    </row>
    <row r="9" spans="1:10">
      <c r="A9" s="105" t="s">
        <v>263</v>
      </c>
      <c r="B9" s="286" t="s">
        <v>351</v>
      </c>
      <c r="C9" s="131"/>
      <c r="D9" s="131"/>
      <c r="E9" s="131"/>
      <c r="F9" s="131"/>
      <c r="G9" s="131"/>
    </row>
    <row r="10" spans="1:10">
      <c r="A10" s="105" t="s">
        <v>264</v>
      </c>
      <c r="B10" s="284" t="s">
        <v>352</v>
      </c>
      <c r="C10" s="107"/>
      <c r="D10" s="107"/>
      <c r="E10" s="107"/>
      <c r="F10" s="107"/>
      <c r="G10" s="107"/>
    </row>
    <row r="11" spans="1:10">
      <c r="A11" s="105" t="s">
        <v>265</v>
      </c>
      <c r="B11" s="284" t="s">
        <v>353</v>
      </c>
      <c r="C11" s="107"/>
      <c r="D11" s="107"/>
      <c r="E11" s="107"/>
      <c r="F11" s="107"/>
      <c r="G11" s="107"/>
    </row>
    <row r="12" spans="1:10">
      <c r="A12" s="105" t="s">
        <v>266</v>
      </c>
      <c r="B12" s="284" t="s">
        <v>354</v>
      </c>
      <c r="C12" s="107"/>
      <c r="D12" s="107"/>
      <c r="E12" s="107"/>
      <c r="F12" s="107"/>
      <c r="G12" s="107"/>
    </row>
    <row r="13" spans="1:10">
      <c r="A13" s="105" t="s">
        <v>267</v>
      </c>
      <c r="B13" s="284" t="s">
        <v>355</v>
      </c>
      <c r="C13" s="107"/>
      <c r="D13" s="107"/>
      <c r="E13" s="107"/>
      <c r="F13" s="107"/>
      <c r="G13" s="107"/>
    </row>
    <row r="14" spans="1:10">
      <c r="A14" s="105" t="s">
        <v>268</v>
      </c>
      <c r="B14" s="284" t="s">
        <v>356</v>
      </c>
      <c r="C14" s="107"/>
      <c r="D14" s="107"/>
      <c r="E14" s="107"/>
      <c r="F14" s="107"/>
      <c r="G14" s="107"/>
    </row>
    <row r="15" spans="1:10">
      <c r="A15" s="105" t="s">
        <v>269</v>
      </c>
      <c r="B15" s="284" t="s">
        <v>357</v>
      </c>
      <c r="C15" s="107"/>
      <c r="D15" s="107"/>
      <c r="E15" s="107"/>
      <c r="F15" s="107"/>
      <c r="G15" s="107"/>
    </row>
    <row r="16" spans="1:10">
      <c r="A16" s="105" t="s">
        <v>270</v>
      </c>
      <c r="B16" s="284" t="s">
        <v>358</v>
      </c>
      <c r="C16" s="107"/>
      <c r="D16" s="107"/>
      <c r="E16" s="107"/>
      <c r="F16" s="107"/>
      <c r="G16" s="107"/>
    </row>
    <row r="17" spans="1:8">
      <c r="A17" s="105" t="s">
        <v>271</v>
      </c>
      <c r="B17" s="284" t="s">
        <v>359</v>
      </c>
      <c r="C17" s="107"/>
      <c r="D17" s="107"/>
      <c r="E17" s="107"/>
      <c r="F17" s="107"/>
      <c r="G17" s="107"/>
    </row>
    <row r="18" spans="1:8">
      <c r="A18" s="105" t="s">
        <v>290</v>
      </c>
      <c r="B18" s="284" t="s">
        <v>360</v>
      </c>
      <c r="C18" s="107"/>
      <c r="D18" s="107"/>
      <c r="E18" s="107"/>
      <c r="F18" s="107"/>
      <c r="G18" s="107"/>
    </row>
    <row r="20" spans="1:8">
      <c r="A20" s="145" t="s">
        <v>292</v>
      </c>
      <c r="B20" s="145"/>
      <c r="C20" s="1"/>
      <c r="D20" s="1"/>
      <c r="E20" s="1"/>
      <c r="F20" s="1"/>
      <c r="G20" s="1"/>
      <c r="H20" s="1"/>
    </row>
    <row r="21" spans="1:8">
      <c r="A21" s="133"/>
      <c r="B21" s="1"/>
      <c r="C21" s="1"/>
      <c r="D21" s="1"/>
      <c r="E21" s="1"/>
      <c r="F21" s="1"/>
      <c r="G21" s="1"/>
      <c r="H21" s="1"/>
    </row>
    <row r="22" spans="1:8">
      <c r="A22" s="137" t="s">
        <v>295</v>
      </c>
    </row>
  </sheetData>
  <mergeCells count="2">
    <mergeCell ref="A1:B1"/>
    <mergeCell ref="A20:B20"/>
  </mergeCells>
  <hyperlinks>
    <hyperlink ref="B5" location="'Data Fig 1'!A1" display=" Life expectancy at birth, estimates and projections over time" xr:uid="{00000000-0004-0000-0000-000000000000}"/>
    <hyperlink ref="B6" location="'Data Fig 2'!A1" display=" The slowing rate of improvement to life expectancy in Scotland" xr:uid="{00000000-0004-0000-0000-000001000000}"/>
    <hyperlink ref="B7" location="'Data Fig 3'!A1" display=" Annual change in life expectancy in Scotland" xr:uid="{00000000-0004-0000-0000-000002000000}"/>
    <hyperlink ref="B8" location="'Data Fig 4'!A1" display=" Life expectancy change from 2017-2019 to 2019-2021 by cause" xr:uid="{00000000-0004-0000-0000-000003000000}"/>
    <hyperlink ref="B9" location="'Data Fig 5'!A1" display=" Life expectancy in Scotland at older ages" xr:uid="{00000000-0004-0000-0000-000004000000}"/>
    <hyperlink ref="B10" location="'Data Fig 6'!A1" display=" Life expectancy  at birth in UK countries" xr:uid="{00000000-0004-0000-0000-000005000000}"/>
    <hyperlink ref="B11" location="'Data Fig 7'!A1" display=" Life expectancy at birth in Europe" xr:uid="{00000000-0004-0000-0000-000006000000}"/>
    <hyperlink ref="B12" location="'Data Fig 8'!A1" display=" Age at which a person has 15 years remaining life expectancy" xr:uid="{00000000-0004-0000-0000-000007000000}"/>
    <hyperlink ref="B13" location="'Data Fig 9'!A1" display=" Percent of population aged 65 years or older and with 15 or fewer years of remaining life expectancy" xr:uid="{00000000-0004-0000-0000-000008000000}"/>
    <hyperlink ref="B14" location="'Data Fig 10'!A1" display=" Life expectancy at birth in Council areas with 95% confidence intervals" xr:uid="{00000000-0004-0000-0000-000009000000}"/>
    <hyperlink ref="B15" location="'Data Fig 11'!A1" display=" Life expectancy at birth in NHS health boards with 95% confidence intervals" xr:uid="{00000000-0004-0000-0000-00000A000000}"/>
    <hyperlink ref="B16" location="'Data Fig 12'!A1" display=" Change in the rate of life expectancy growth, before and after 2017-2019" xr:uid="{00000000-0004-0000-0000-00000B000000}"/>
    <hyperlink ref="B17" location="'Data Fig 13'!A1" display=" Life expectancy  at birth by SIMD deciles, 2019-2021" xr:uid="{00000000-0004-0000-0000-00000C000000}"/>
    <hyperlink ref="B18" location="'Data Fig 14'!A1" display=" Life expectancy  at birth by urban rural classification, 2019-2021" xr:uid="{00000000-0004-0000-0000-00000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V111"/>
  <sheetViews>
    <sheetView zoomScaleNormal="100" workbookViewId="0">
      <selection sqref="A1:L1"/>
    </sheetView>
  </sheetViews>
  <sheetFormatPr defaultColWidth="9.21875" defaultRowHeight="13.2"/>
  <cols>
    <col min="1" max="1" width="15.44140625" style="105" customWidth="1"/>
    <col min="2" max="2" width="16" style="105" customWidth="1"/>
    <col min="3" max="3" width="17.77734375" style="105" customWidth="1"/>
    <col min="4" max="4" width="15" style="105" customWidth="1"/>
    <col min="5" max="5" width="17.21875" style="105" customWidth="1"/>
    <col min="6" max="16384" width="9.21875" style="105"/>
  </cols>
  <sheetData>
    <row r="1" spans="1:15" ht="18" customHeight="1">
      <c r="A1" s="294" t="s">
        <v>344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N1" s="149" t="s">
        <v>90</v>
      </c>
      <c r="O1" s="149"/>
    </row>
    <row r="2" spans="1:15" ht="15" customHeight="1"/>
    <row r="3" spans="1:15">
      <c r="A3" s="164" t="s">
        <v>289</v>
      </c>
      <c r="B3" s="227" t="s">
        <v>34</v>
      </c>
      <c r="C3" s="227" t="s">
        <v>36</v>
      </c>
      <c r="D3" s="228" t="s">
        <v>35</v>
      </c>
      <c r="E3" s="229" t="s">
        <v>128</v>
      </c>
    </row>
    <row r="4" spans="1:15">
      <c r="A4" s="165"/>
      <c r="B4" s="230"/>
      <c r="C4" s="230"/>
      <c r="D4" s="231"/>
      <c r="E4" s="232"/>
    </row>
    <row r="5" spans="1:15">
      <c r="A5" s="166"/>
      <c r="B5" s="233"/>
      <c r="C5" s="233"/>
      <c r="D5" s="234"/>
      <c r="E5" s="235"/>
    </row>
    <row r="6" spans="1:15">
      <c r="A6" s="112" t="s">
        <v>56</v>
      </c>
      <c r="B6" s="236">
        <v>0.112</v>
      </c>
      <c r="C6" s="237">
        <v>0.153</v>
      </c>
      <c r="D6" s="237">
        <v>0.17</v>
      </c>
      <c r="E6" s="238">
        <v>0.156</v>
      </c>
      <c r="G6" s="239"/>
      <c r="H6" s="239"/>
      <c r="I6" s="211"/>
      <c r="J6" s="211"/>
    </row>
    <row r="7" spans="1:15">
      <c r="A7" s="112" t="s">
        <v>57</v>
      </c>
      <c r="B7" s="236">
        <v>0.112</v>
      </c>
      <c r="C7" s="237">
        <v>0.153</v>
      </c>
      <c r="D7" s="237">
        <v>0.17</v>
      </c>
      <c r="E7" s="238">
        <v>0.154</v>
      </c>
      <c r="G7" s="239"/>
      <c r="H7" s="239"/>
      <c r="I7" s="211"/>
      <c r="J7" s="211"/>
    </row>
    <row r="8" spans="1:15">
      <c r="A8" s="112" t="s">
        <v>58</v>
      </c>
      <c r="B8" s="236">
        <v>0.112</v>
      </c>
      <c r="C8" s="237">
        <v>0.153</v>
      </c>
      <c r="D8" s="237">
        <v>0.17</v>
      </c>
      <c r="E8" s="238">
        <v>0.153</v>
      </c>
      <c r="G8" s="239"/>
      <c r="H8" s="239"/>
      <c r="I8" s="211"/>
      <c r="J8" s="211"/>
    </row>
    <row r="9" spans="1:15">
      <c r="A9" s="112" t="s">
        <v>59</v>
      </c>
      <c r="B9" s="236">
        <v>0.113</v>
      </c>
      <c r="C9" s="237">
        <v>0.154</v>
      </c>
      <c r="D9" s="237">
        <v>0.17199999999999999</v>
      </c>
      <c r="E9" s="238">
        <v>0.152</v>
      </c>
      <c r="G9" s="239"/>
      <c r="H9" s="239"/>
      <c r="I9" s="211"/>
      <c r="J9" s="211"/>
    </row>
    <row r="10" spans="1:15">
      <c r="A10" s="112" t="s">
        <v>60</v>
      </c>
      <c r="B10" s="236">
        <v>0.115</v>
      </c>
      <c r="C10" s="237">
        <v>0.154</v>
      </c>
      <c r="D10" s="237">
        <v>0.17399999999999999</v>
      </c>
      <c r="E10" s="238">
        <v>0.152</v>
      </c>
      <c r="G10" s="239"/>
      <c r="H10" s="239"/>
      <c r="I10" s="211"/>
      <c r="J10" s="211"/>
    </row>
    <row r="11" spans="1:15">
      <c r="A11" s="112" t="s">
        <v>61</v>
      </c>
      <c r="B11" s="236">
        <v>0.11700000000000001</v>
      </c>
      <c r="C11" s="237">
        <v>0.152</v>
      </c>
      <c r="D11" s="237">
        <v>0.17599999999999999</v>
      </c>
      <c r="E11" s="238">
        <v>0.151</v>
      </c>
      <c r="G11" s="239"/>
      <c r="H11" s="239"/>
      <c r="I11" s="211"/>
      <c r="J11" s="211"/>
    </row>
    <row r="12" spans="1:15">
      <c r="A12" s="112" t="s">
        <v>62</v>
      </c>
      <c r="B12" s="236">
        <v>0.11899999999999999</v>
      </c>
      <c r="C12" s="237">
        <v>0.153</v>
      </c>
      <c r="D12" s="237">
        <v>0.17699999999999999</v>
      </c>
      <c r="E12" s="238">
        <v>0.153</v>
      </c>
      <c r="G12" s="239"/>
      <c r="H12" s="239"/>
      <c r="I12" s="211"/>
      <c r="J12" s="211"/>
    </row>
    <row r="13" spans="1:15">
      <c r="A13" s="112" t="s">
        <v>63</v>
      </c>
      <c r="B13" s="236">
        <v>0.12</v>
      </c>
      <c r="C13" s="237">
        <v>0.152</v>
      </c>
      <c r="D13" s="237">
        <v>0.17799999999999999</v>
      </c>
      <c r="E13" s="238">
        <v>0.154</v>
      </c>
      <c r="G13" s="239"/>
      <c r="H13" s="239"/>
      <c r="I13" s="211"/>
      <c r="J13" s="211"/>
    </row>
    <row r="14" spans="1:15">
      <c r="A14" s="112" t="s">
        <v>64</v>
      </c>
      <c r="B14" s="236">
        <v>0.121</v>
      </c>
      <c r="C14" s="237">
        <v>0.151</v>
      </c>
      <c r="D14" s="237">
        <v>0.17799999999999999</v>
      </c>
      <c r="E14" s="238">
        <v>0.153</v>
      </c>
      <c r="G14" s="239"/>
      <c r="H14" s="239"/>
      <c r="I14" s="211"/>
      <c r="J14" s="211"/>
    </row>
    <row r="15" spans="1:15">
      <c r="A15" s="112" t="s">
        <v>65</v>
      </c>
      <c r="B15" s="236">
        <v>0.122</v>
      </c>
      <c r="C15" s="237">
        <v>0.14899999999999999</v>
      </c>
      <c r="D15" s="237">
        <v>0.17799999999999999</v>
      </c>
      <c r="E15" s="238">
        <v>0.151</v>
      </c>
      <c r="G15" s="239"/>
      <c r="H15" s="239"/>
      <c r="I15" s="211"/>
      <c r="J15" s="211"/>
    </row>
    <row r="16" spans="1:15">
      <c r="A16" s="112" t="s">
        <v>66</v>
      </c>
      <c r="B16" s="236">
        <v>0.123</v>
      </c>
      <c r="C16" s="237">
        <v>0.15</v>
      </c>
      <c r="D16" s="237">
        <v>0.17899999999999999</v>
      </c>
      <c r="E16" s="238">
        <v>0.152</v>
      </c>
      <c r="G16" s="239"/>
      <c r="H16" s="239"/>
      <c r="I16" s="211"/>
      <c r="J16" s="211"/>
    </row>
    <row r="17" spans="1:10">
      <c r="A17" s="112" t="s">
        <v>67</v>
      </c>
      <c r="B17" s="236">
        <v>0.124</v>
      </c>
      <c r="C17" s="237">
        <v>0.14799999999999999</v>
      </c>
      <c r="D17" s="237">
        <v>0.17899999999999999</v>
      </c>
      <c r="E17" s="238">
        <v>0.151</v>
      </c>
      <c r="G17" s="239"/>
      <c r="H17" s="239"/>
      <c r="I17" s="211"/>
      <c r="J17" s="211"/>
    </row>
    <row r="18" spans="1:10">
      <c r="A18" s="112" t="s">
        <v>68</v>
      </c>
      <c r="B18" s="236">
        <v>0.124</v>
      </c>
      <c r="C18" s="237">
        <v>0.14699999999999999</v>
      </c>
      <c r="D18" s="237">
        <v>0.17899999999999999</v>
      </c>
      <c r="E18" s="238">
        <v>0.15</v>
      </c>
      <c r="G18" s="239"/>
      <c r="H18" s="239"/>
      <c r="I18" s="211"/>
      <c r="J18" s="211"/>
    </row>
    <row r="19" spans="1:10">
      <c r="A19" s="112" t="s">
        <v>69</v>
      </c>
      <c r="B19" s="236">
        <v>0.125</v>
      </c>
      <c r="C19" s="237">
        <v>0.14399999999999999</v>
      </c>
      <c r="D19" s="237">
        <v>0.17899999999999999</v>
      </c>
      <c r="E19" s="238">
        <v>0.14699999999999999</v>
      </c>
      <c r="G19" s="239"/>
      <c r="H19" s="239"/>
      <c r="I19" s="211"/>
      <c r="J19" s="211"/>
    </row>
    <row r="20" spans="1:10">
      <c r="A20" s="112" t="s">
        <v>70</v>
      </c>
      <c r="B20" s="236">
        <v>0.127</v>
      </c>
      <c r="C20" s="237">
        <v>0.14299999999999999</v>
      </c>
      <c r="D20" s="237">
        <v>0.18</v>
      </c>
      <c r="E20" s="238">
        <v>0.14699999999999999</v>
      </c>
      <c r="G20" s="239"/>
      <c r="H20" s="239"/>
      <c r="I20" s="211"/>
      <c r="J20" s="211"/>
    </row>
    <row r="21" spans="1:10">
      <c r="A21" s="112" t="s">
        <v>71</v>
      </c>
      <c r="B21" s="236">
        <v>0.128</v>
      </c>
      <c r="C21" s="237">
        <v>0.14199999999999999</v>
      </c>
      <c r="D21" s="237">
        <v>0.18</v>
      </c>
      <c r="E21" s="238">
        <v>0.14599999999999999</v>
      </c>
      <c r="G21" s="239"/>
      <c r="H21" s="239"/>
      <c r="I21" s="211"/>
      <c r="J21" s="211"/>
    </row>
    <row r="22" spans="1:10">
      <c r="A22" s="112" t="s">
        <v>72</v>
      </c>
      <c r="B22" s="236">
        <v>0.129</v>
      </c>
      <c r="C22" s="237">
        <v>0.14000000000000001</v>
      </c>
      <c r="D22" s="237">
        <v>0.18099999999999999</v>
      </c>
      <c r="E22" s="238">
        <v>0.14599999999999999</v>
      </c>
      <c r="G22" s="239"/>
      <c r="H22" s="239"/>
      <c r="I22" s="211"/>
      <c r="J22" s="211"/>
    </row>
    <row r="23" spans="1:10">
      <c r="A23" s="112" t="s">
        <v>73</v>
      </c>
      <c r="B23" s="236">
        <v>0.13100000000000001</v>
      </c>
      <c r="C23" s="237">
        <v>0.13900000000000001</v>
      </c>
      <c r="D23" s="237">
        <v>0.18099999999999999</v>
      </c>
      <c r="E23" s="238">
        <v>0.14599999999999999</v>
      </c>
      <c r="G23" s="239"/>
      <c r="H23" s="239"/>
      <c r="I23" s="211"/>
      <c r="J23" s="211"/>
    </row>
    <row r="24" spans="1:10">
      <c r="A24" s="112" t="s">
        <v>74</v>
      </c>
      <c r="B24" s="236">
        <v>0.13200000000000001</v>
      </c>
      <c r="C24" s="237">
        <v>0.13700000000000001</v>
      </c>
      <c r="D24" s="237">
        <v>0.182</v>
      </c>
      <c r="E24" s="238">
        <v>0.14399999999999999</v>
      </c>
      <c r="G24" s="239"/>
      <c r="H24" s="239"/>
      <c r="I24" s="211"/>
      <c r="J24" s="211"/>
    </row>
    <row r="25" spans="1:10">
      <c r="A25" s="112" t="s">
        <v>75</v>
      </c>
      <c r="B25" s="236">
        <v>0.13400000000000001</v>
      </c>
      <c r="C25" s="237">
        <v>0.13500000000000001</v>
      </c>
      <c r="D25" s="237">
        <v>0.182</v>
      </c>
      <c r="E25" s="238">
        <v>0.14299999999999999</v>
      </c>
      <c r="G25" s="239"/>
      <c r="H25" s="239"/>
      <c r="I25" s="211"/>
      <c r="J25" s="211"/>
    </row>
    <row r="26" spans="1:10">
      <c r="A26" s="112" t="s">
        <v>76</v>
      </c>
      <c r="B26" s="236">
        <v>0.13600000000000001</v>
      </c>
      <c r="C26" s="237">
        <v>0.13500000000000001</v>
      </c>
      <c r="D26" s="237">
        <v>0.183</v>
      </c>
      <c r="E26" s="238">
        <v>0.14199999999999999</v>
      </c>
      <c r="G26" s="239"/>
      <c r="H26" s="239"/>
      <c r="I26" s="211"/>
      <c r="J26" s="211"/>
    </row>
    <row r="27" spans="1:10">
      <c r="A27" s="112" t="s">
        <v>77</v>
      </c>
      <c r="B27" s="236">
        <v>0.13800000000000001</v>
      </c>
      <c r="C27" s="237">
        <v>0.13400000000000001</v>
      </c>
      <c r="D27" s="237">
        <v>0.184</v>
      </c>
      <c r="E27" s="238">
        <v>0.14099999999999999</v>
      </c>
      <c r="G27" s="239"/>
      <c r="H27" s="239"/>
      <c r="I27" s="211"/>
      <c r="J27" s="211"/>
    </row>
    <row r="28" spans="1:10">
      <c r="A28" s="112" t="s">
        <v>78</v>
      </c>
      <c r="B28" s="236">
        <v>0.13900000000000001</v>
      </c>
      <c r="C28" s="237">
        <v>0.13300000000000001</v>
      </c>
      <c r="D28" s="237">
        <v>0.184</v>
      </c>
      <c r="E28" s="238">
        <v>0.13900000000000001</v>
      </c>
      <c r="G28" s="239"/>
      <c r="H28" s="239"/>
      <c r="I28" s="211"/>
      <c r="J28" s="211"/>
    </row>
    <row r="29" spans="1:10">
      <c r="A29" s="112" t="s">
        <v>79</v>
      </c>
      <c r="B29" s="236">
        <v>0.14000000000000001</v>
      </c>
      <c r="C29" s="237">
        <v>0.129</v>
      </c>
      <c r="D29" s="237">
        <v>0.184</v>
      </c>
      <c r="E29" s="238">
        <v>0.13700000000000001</v>
      </c>
      <c r="G29" s="239"/>
      <c r="H29" s="239"/>
      <c r="I29" s="211"/>
      <c r="J29" s="211"/>
    </row>
    <row r="30" spans="1:10">
      <c r="A30" s="112" t="s">
        <v>80</v>
      </c>
      <c r="B30" s="236">
        <v>0.14099999999999999</v>
      </c>
      <c r="C30" s="237">
        <v>0.128</v>
      </c>
      <c r="D30" s="237">
        <v>0.184</v>
      </c>
      <c r="E30" s="238">
        <v>0.13500000000000001</v>
      </c>
      <c r="G30" s="239"/>
      <c r="H30" s="239"/>
      <c r="I30" s="211"/>
      <c r="J30" s="211"/>
    </row>
    <row r="31" spans="1:10">
      <c r="A31" s="112" t="s">
        <v>81</v>
      </c>
      <c r="B31" s="236">
        <v>0.14299999999999999</v>
      </c>
      <c r="C31" s="237">
        <v>0.126</v>
      </c>
      <c r="D31" s="237">
        <v>0.184</v>
      </c>
      <c r="E31" s="238">
        <v>0.13500000000000001</v>
      </c>
      <c r="G31" s="239"/>
      <c r="H31" s="239"/>
      <c r="I31" s="211"/>
      <c r="J31" s="211"/>
    </row>
    <row r="32" spans="1:10">
      <c r="A32" s="112" t="s">
        <v>82</v>
      </c>
      <c r="B32" s="236">
        <v>0.14399999999999999</v>
      </c>
      <c r="C32" s="237">
        <v>0.125</v>
      </c>
      <c r="D32" s="237">
        <v>0.184</v>
      </c>
      <c r="E32" s="238">
        <v>0.13300000000000001</v>
      </c>
      <c r="G32" s="239"/>
      <c r="H32" s="239"/>
      <c r="I32" s="211"/>
      <c r="J32" s="211"/>
    </row>
    <row r="33" spans="1:10">
      <c r="A33" s="112" t="s">
        <v>83</v>
      </c>
      <c r="B33" s="236">
        <v>0.14599999999999999</v>
      </c>
      <c r="C33" s="237">
        <v>0.123</v>
      </c>
      <c r="D33" s="237">
        <v>0.185</v>
      </c>
      <c r="E33" s="238">
        <v>0.13100000000000001</v>
      </c>
      <c r="G33" s="239"/>
      <c r="H33" s="239"/>
      <c r="I33" s="211"/>
      <c r="J33" s="211"/>
    </row>
    <row r="34" spans="1:10">
      <c r="A34" s="112" t="s">
        <v>84</v>
      </c>
      <c r="B34" s="236">
        <v>0.14899999999999999</v>
      </c>
      <c r="C34" s="237">
        <v>0.122</v>
      </c>
      <c r="D34" s="237">
        <v>0.186</v>
      </c>
      <c r="E34" s="238">
        <v>0.129</v>
      </c>
      <c r="G34" s="239"/>
      <c r="H34" s="239"/>
      <c r="I34" s="211"/>
      <c r="J34" s="211"/>
    </row>
    <row r="35" spans="1:10">
      <c r="A35" s="112" t="s">
        <v>85</v>
      </c>
      <c r="B35" s="236">
        <v>0.152</v>
      </c>
      <c r="C35" s="237">
        <v>0.122</v>
      </c>
      <c r="D35" s="237">
        <v>0.188</v>
      </c>
      <c r="E35" s="238">
        <v>0.129</v>
      </c>
      <c r="G35" s="239"/>
      <c r="H35" s="239"/>
      <c r="I35" s="211"/>
      <c r="J35" s="211"/>
    </row>
    <row r="36" spans="1:10">
      <c r="A36" s="112" t="s">
        <v>86</v>
      </c>
      <c r="B36" s="236">
        <v>0.156</v>
      </c>
      <c r="C36" s="237">
        <v>0.123</v>
      </c>
      <c r="D36" s="237">
        <v>0.191</v>
      </c>
      <c r="E36" s="238">
        <v>0.129</v>
      </c>
      <c r="G36" s="239"/>
      <c r="H36" s="239"/>
      <c r="I36" s="211"/>
      <c r="J36" s="211"/>
    </row>
    <row r="37" spans="1:10">
      <c r="A37" s="112" t="s">
        <v>87</v>
      </c>
      <c r="B37" s="236">
        <v>0.16</v>
      </c>
      <c r="C37" s="237">
        <v>0.123</v>
      </c>
      <c r="D37" s="237">
        <v>0.19400000000000001</v>
      </c>
      <c r="E37" s="238">
        <v>0.129</v>
      </c>
      <c r="G37" s="239"/>
      <c r="H37" s="239"/>
      <c r="I37" s="211"/>
      <c r="J37" s="211"/>
    </row>
    <row r="38" spans="1:10">
      <c r="A38" s="112" t="s">
        <v>88</v>
      </c>
      <c r="B38" s="236">
        <v>0.16400000000000001</v>
      </c>
      <c r="C38" s="237">
        <v>0.126</v>
      </c>
      <c r="D38" s="237">
        <v>0.19600000000000001</v>
      </c>
      <c r="E38" s="238">
        <v>0.13</v>
      </c>
      <c r="G38" s="239"/>
      <c r="H38" s="239"/>
      <c r="I38" s="211"/>
      <c r="J38" s="211"/>
    </row>
    <row r="39" spans="1:10">
      <c r="A39" s="112" t="s">
        <v>89</v>
      </c>
      <c r="B39" s="236">
        <v>0.16700000000000001</v>
      </c>
      <c r="C39" s="237">
        <v>0.128</v>
      </c>
      <c r="D39" s="237">
        <v>0.19800000000000001</v>
      </c>
      <c r="E39" s="238">
        <v>0.13</v>
      </c>
      <c r="G39" s="239"/>
      <c r="H39" s="239"/>
      <c r="I39" s="211"/>
      <c r="J39" s="211"/>
    </row>
    <row r="40" spans="1:10">
      <c r="A40" s="112" t="s">
        <v>43</v>
      </c>
      <c r="B40" s="236">
        <v>0.16900000000000001</v>
      </c>
      <c r="C40" s="237">
        <v>0.13200000000000001</v>
      </c>
      <c r="D40" s="237">
        <v>0.2</v>
      </c>
      <c r="E40" s="238">
        <v>0.13100000000000001</v>
      </c>
      <c r="G40" s="239"/>
      <c r="H40" s="239"/>
      <c r="I40" s="211"/>
      <c r="J40" s="211"/>
    </row>
    <row r="41" spans="1:10">
      <c r="A41" s="112" t="s">
        <v>98</v>
      </c>
      <c r="B41" s="236">
        <v>0.17100000000000001</v>
      </c>
      <c r="C41" s="237">
        <v>0.13300000000000001</v>
      </c>
      <c r="D41" s="237">
        <v>0.20100000000000001</v>
      </c>
      <c r="E41" s="238">
        <v>0.13200000000000001</v>
      </c>
      <c r="G41" s="239"/>
      <c r="H41" s="239"/>
      <c r="I41" s="211"/>
      <c r="J41" s="211"/>
    </row>
    <row r="42" spans="1:10">
      <c r="A42" s="112" t="s">
        <v>130</v>
      </c>
      <c r="B42" s="236">
        <v>0.17399999999999999</v>
      </c>
      <c r="C42" s="237">
        <v>0.13400000000000001</v>
      </c>
      <c r="D42" s="237">
        <v>0.20300000000000001</v>
      </c>
      <c r="E42" s="238">
        <v>0.13300000000000001</v>
      </c>
      <c r="G42" s="239"/>
      <c r="H42" s="239"/>
      <c r="I42" s="211"/>
      <c r="J42" s="211"/>
    </row>
    <row r="43" spans="1:10">
      <c r="A43" s="112" t="s">
        <v>275</v>
      </c>
      <c r="B43" s="236">
        <v>0.17599999999999999</v>
      </c>
      <c r="C43" s="237">
        <v>0.13800000000000001</v>
      </c>
      <c r="D43" s="237">
        <v>0.20499999999999999</v>
      </c>
      <c r="E43" s="238">
        <v>0.13700000000000001</v>
      </c>
      <c r="G43" s="239"/>
      <c r="H43" s="239"/>
      <c r="I43" s="211"/>
      <c r="J43" s="211"/>
    </row>
    <row r="44" spans="1:10">
      <c r="A44" s="113" t="s">
        <v>322</v>
      </c>
      <c r="B44" s="240">
        <v>0.17899999999999999</v>
      </c>
      <c r="C44" s="241">
        <v>0.14199999999999999</v>
      </c>
      <c r="D44" s="242">
        <v>0.20699999999999999</v>
      </c>
      <c r="E44" s="243">
        <v>0.14000000000000001</v>
      </c>
      <c r="G44" s="239"/>
      <c r="H44" s="239"/>
      <c r="I44" s="211"/>
      <c r="J44" s="211"/>
    </row>
    <row r="45" spans="1:10">
      <c r="A45" s="244"/>
      <c r="B45" s="245"/>
      <c r="C45" s="82">
        <f>C35-C6</f>
        <v>-3.1E-2</v>
      </c>
      <c r="D45" s="82"/>
      <c r="E45" s="82">
        <f>E35-E6</f>
        <v>-2.6999999999999996E-2</v>
      </c>
    </row>
    <row r="46" spans="1:10">
      <c r="A46" s="137" t="s">
        <v>288</v>
      </c>
      <c r="C46" s="246"/>
    </row>
    <row r="47" spans="1:10">
      <c r="A47" s="139" t="s">
        <v>54</v>
      </c>
      <c r="B47" s="246"/>
      <c r="C47" s="246"/>
    </row>
    <row r="48" spans="1:10">
      <c r="B48" s="246"/>
      <c r="C48" s="246"/>
    </row>
    <row r="49" spans="1:3">
      <c r="A49" s="141" t="s">
        <v>41</v>
      </c>
      <c r="B49" s="246"/>
      <c r="C49" s="246"/>
    </row>
    <row r="50" spans="1:3">
      <c r="A50" s="137" t="s">
        <v>46</v>
      </c>
      <c r="B50" s="246"/>
      <c r="C50" s="246"/>
    </row>
    <row r="51" spans="1:3">
      <c r="B51" s="246"/>
      <c r="C51" s="246"/>
    </row>
    <row r="52" spans="1:3">
      <c r="A52" s="148" t="s">
        <v>295</v>
      </c>
      <c r="B52" s="148"/>
      <c r="C52" s="246"/>
    </row>
    <row r="53" spans="1:3">
      <c r="B53" s="246"/>
      <c r="C53" s="246"/>
    </row>
    <row r="54" spans="1:3">
      <c r="B54" s="246"/>
      <c r="C54" s="246"/>
    </row>
    <row r="55" spans="1:3">
      <c r="B55" s="246"/>
      <c r="C55" s="246"/>
    </row>
    <row r="56" spans="1:3">
      <c r="B56" s="246"/>
      <c r="C56" s="246"/>
    </row>
    <row r="57" spans="1:3">
      <c r="B57" s="246"/>
      <c r="C57" s="246"/>
    </row>
    <row r="58" spans="1:3">
      <c r="B58" s="246"/>
      <c r="C58" s="246"/>
    </row>
    <row r="59" spans="1:3">
      <c r="B59" s="246"/>
      <c r="C59" s="246"/>
    </row>
    <row r="60" spans="1:3">
      <c r="B60" s="246"/>
      <c r="C60" s="246"/>
    </row>
    <row r="61" spans="1:3">
      <c r="B61" s="246"/>
      <c r="C61" s="246"/>
    </row>
    <row r="62" spans="1:3">
      <c r="B62" s="246"/>
      <c r="C62" s="246"/>
    </row>
    <row r="63" spans="1:3">
      <c r="B63" s="246"/>
      <c r="C63" s="246"/>
    </row>
    <row r="64" spans="1:3">
      <c r="B64" s="246"/>
      <c r="C64" s="246"/>
    </row>
    <row r="65" spans="2:3">
      <c r="B65" s="246"/>
      <c r="C65" s="246"/>
    </row>
    <row r="66" spans="2:3">
      <c r="B66" s="246"/>
      <c r="C66" s="246"/>
    </row>
    <row r="67" spans="2:3">
      <c r="B67" s="246"/>
      <c r="C67" s="246"/>
    </row>
    <row r="68" spans="2:3">
      <c r="B68" s="246"/>
      <c r="C68" s="246"/>
    </row>
    <row r="69" spans="2:3">
      <c r="B69" s="246"/>
      <c r="C69" s="246"/>
    </row>
    <row r="70" spans="2:3">
      <c r="B70" s="246"/>
      <c r="C70" s="246"/>
    </row>
    <row r="71" spans="2:3">
      <c r="B71" s="246"/>
      <c r="C71" s="246"/>
    </row>
    <row r="72" spans="2:3">
      <c r="B72" s="246"/>
      <c r="C72" s="246"/>
    </row>
    <row r="73" spans="2:3">
      <c r="B73" s="246"/>
      <c r="C73" s="246"/>
    </row>
    <row r="74" spans="2:3">
      <c r="B74" s="246"/>
      <c r="C74" s="246"/>
    </row>
    <row r="75" spans="2:3">
      <c r="B75" s="246"/>
      <c r="C75" s="246"/>
    </row>
    <row r="76" spans="2:3">
      <c r="B76" s="246"/>
      <c r="C76" s="246"/>
    </row>
    <row r="77" spans="2:3">
      <c r="B77" s="246"/>
      <c r="C77" s="246"/>
    </row>
    <row r="78" spans="2:3">
      <c r="B78" s="246"/>
      <c r="C78" s="246"/>
    </row>
    <row r="111" spans="2:22"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</row>
  </sheetData>
  <mergeCells count="8">
    <mergeCell ref="A1:L1"/>
    <mergeCell ref="N1:O1"/>
    <mergeCell ref="A52:B52"/>
    <mergeCell ref="A3:A5"/>
    <mergeCell ref="B3:B5"/>
    <mergeCell ref="C3:C5"/>
    <mergeCell ref="D3:D5"/>
    <mergeCell ref="E3:E5"/>
  </mergeCells>
  <hyperlinks>
    <hyperlink ref="N1" location="Contents!A1" display="back to contents" xr:uid="{00000000-0004-0000-1500-000000000000}"/>
  </hyperlink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U44"/>
  <sheetViews>
    <sheetView workbookViewId="0">
      <selection sqref="A1:M1"/>
    </sheetView>
  </sheetViews>
  <sheetFormatPr defaultColWidth="9.21875" defaultRowHeight="13.2"/>
  <cols>
    <col min="1" max="1" width="19.77734375" style="105" customWidth="1"/>
    <col min="2" max="2" width="12" style="105" customWidth="1"/>
    <col min="3" max="3" width="12.77734375" style="105" customWidth="1"/>
    <col min="4" max="5" width="12.5546875" style="105" customWidth="1"/>
    <col min="6" max="6" width="8.21875" style="105" customWidth="1"/>
    <col min="7" max="7" width="11.5546875" style="105" customWidth="1"/>
    <col min="8" max="9" width="10.5546875" style="105" customWidth="1"/>
    <col min="10" max="10" width="7.44140625" style="105" customWidth="1"/>
    <col min="11" max="12" width="9.21875" style="48"/>
    <col min="13" max="16384" width="9.21875" style="105"/>
  </cols>
  <sheetData>
    <row r="1" spans="1:21" ht="18">
      <c r="A1" s="292" t="s">
        <v>361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O1" s="149" t="s">
        <v>90</v>
      </c>
      <c r="P1" s="149"/>
    </row>
    <row r="2" spans="1:21" ht="15" customHeight="1"/>
    <row r="3" spans="1:21">
      <c r="A3" s="167" t="s">
        <v>200</v>
      </c>
      <c r="B3" s="167" t="s">
        <v>199</v>
      </c>
      <c r="C3" s="170" t="s">
        <v>45</v>
      </c>
      <c r="D3" s="171"/>
      <c r="E3" s="171"/>
      <c r="F3" s="172"/>
      <c r="G3" s="170" t="s">
        <v>44</v>
      </c>
      <c r="H3" s="171"/>
      <c r="I3" s="171"/>
      <c r="J3" s="172"/>
    </row>
    <row r="4" spans="1:21">
      <c r="A4" s="168"/>
      <c r="B4" s="168"/>
      <c r="C4" s="173" t="s">
        <v>201</v>
      </c>
      <c r="D4" s="167" t="s">
        <v>196</v>
      </c>
      <c r="E4" s="167" t="s">
        <v>197</v>
      </c>
      <c r="F4" s="176" t="s">
        <v>202</v>
      </c>
      <c r="G4" s="173" t="s">
        <v>201</v>
      </c>
      <c r="H4" s="167" t="s">
        <v>196</v>
      </c>
      <c r="I4" s="167" t="s">
        <v>197</v>
      </c>
      <c r="J4" s="176" t="s">
        <v>202</v>
      </c>
      <c r="P4" s="214"/>
      <c r="Q4" s="214"/>
      <c r="R4" s="214"/>
      <c r="S4" s="214"/>
      <c r="T4" s="214"/>
      <c r="U4" s="214"/>
    </row>
    <row r="5" spans="1:21">
      <c r="A5" s="168"/>
      <c r="B5" s="168"/>
      <c r="C5" s="174"/>
      <c r="D5" s="168"/>
      <c r="E5" s="168"/>
      <c r="F5" s="177"/>
      <c r="G5" s="174"/>
      <c r="H5" s="168"/>
      <c r="I5" s="168"/>
      <c r="J5" s="177"/>
      <c r="P5" s="214"/>
      <c r="Q5" s="218"/>
      <c r="R5" s="214"/>
      <c r="S5" s="214"/>
      <c r="T5" s="218"/>
      <c r="U5" s="214"/>
    </row>
    <row r="6" spans="1:21" s="121" customFormat="1">
      <c r="A6" s="169"/>
      <c r="B6" s="169"/>
      <c r="C6" s="175"/>
      <c r="D6" s="169"/>
      <c r="E6" s="169"/>
      <c r="F6" s="178"/>
      <c r="G6" s="175"/>
      <c r="H6" s="169"/>
      <c r="I6" s="169"/>
      <c r="J6" s="178"/>
      <c r="K6" s="90" t="s">
        <v>276</v>
      </c>
      <c r="L6" s="90" t="s">
        <v>277</v>
      </c>
      <c r="P6" s="214"/>
      <c r="Q6" s="218"/>
      <c r="R6" s="225"/>
      <c r="S6" s="214"/>
      <c r="T6" s="218"/>
      <c r="U6" s="225"/>
    </row>
    <row r="7" spans="1:21">
      <c r="A7" s="105" t="s">
        <v>50</v>
      </c>
      <c r="B7" s="105" t="s">
        <v>195</v>
      </c>
      <c r="C7" s="217">
        <v>80.813769195579454</v>
      </c>
      <c r="D7" s="218">
        <v>80.725960000000001</v>
      </c>
      <c r="E7" s="218">
        <v>80.901579999999996</v>
      </c>
      <c r="F7" s="219">
        <f>C7-D7</f>
        <v>8.7809195579453103E-2</v>
      </c>
      <c r="G7" s="217">
        <v>76.579221182485909</v>
      </c>
      <c r="H7" s="218">
        <v>76.483239999999995</v>
      </c>
      <c r="I7" s="218">
        <v>76.675200000000004</v>
      </c>
      <c r="J7" s="219">
        <f>G7-H7</f>
        <v>9.5981182485914474E-2</v>
      </c>
      <c r="K7" s="91">
        <f>C$7</f>
        <v>80.813769195579454</v>
      </c>
      <c r="L7" s="91">
        <f>G$7</f>
        <v>76.579221182485909</v>
      </c>
      <c r="M7" s="213"/>
      <c r="P7" s="214"/>
      <c r="Q7" s="218"/>
      <c r="R7" s="214"/>
      <c r="S7" s="214"/>
      <c r="T7" s="218"/>
      <c r="U7" s="214"/>
    </row>
    <row r="8" spans="1:21" ht="13.8">
      <c r="A8" s="105" t="s">
        <v>159</v>
      </c>
      <c r="B8" s="105" t="s">
        <v>160</v>
      </c>
      <c r="C8" s="217">
        <v>78.017654956229578</v>
      </c>
      <c r="D8" s="218">
        <v>77.742360000000005</v>
      </c>
      <c r="E8" s="218">
        <v>78.292950000000005</v>
      </c>
      <c r="F8" s="219">
        <f t="shared" ref="F8:F39" si="0">C8-D8</f>
        <v>0.27529495622957256</v>
      </c>
      <c r="G8" s="217">
        <v>72.960560069451262</v>
      </c>
      <c r="H8" s="218">
        <v>72.679299999999998</v>
      </c>
      <c r="I8" s="218">
        <v>73.241820000000004</v>
      </c>
      <c r="J8" s="219">
        <f t="shared" ref="J8:J39" si="1">G8-H8</f>
        <v>0.28126006945126392</v>
      </c>
      <c r="K8" s="91">
        <f t="shared" ref="K8:K16" si="2">C$7</f>
        <v>80.813769195579454</v>
      </c>
      <c r="L8" s="91">
        <f t="shared" ref="L8:L16" si="3">G$7</f>
        <v>76.579221182485909</v>
      </c>
      <c r="M8" s="224"/>
      <c r="O8" s="213"/>
      <c r="P8" s="214"/>
      <c r="Q8" s="218"/>
      <c r="R8" s="226"/>
      <c r="S8" s="214"/>
      <c r="T8" s="218"/>
      <c r="U8" s="214"/>
    </row>
    <row r="9" spans="1:21">
      <c r="A9" s="105" t="s">
        <v>191</v>
      </c>
      <c r="B9" s="105" t="s">
        <v>192</v>
      </c>
      <c r="C9" s="217">
        <v>78.424937096089707</v>
      </c>
      <c r="D9" s="218">
        <v>77.744749999999996</v>
      </c>
      <c r="E9" s="218">
        <v>79.105130000000003</v>
      </c>
      <c r="F9" s="219">
        <f t="shared" si="0"/>
        <v>0.68018709608971051</v>
      </c>
      <c r="G9" s="217">
        <v>73.419874259540251</v>
      </c>
      <c r="H9" s="218">
        <v>72.609740000000002</v>
      </c>
      <c r="I9" s="218">
        <v>74.230009999999993</v>
      </c>
      <c r="J9" s="219">
        <f t="shared" si="1"/>
        <v>0.81013425954024854</v>
      </c>
      <c r="K9" s="91">
        <f t="shared" si="2"/>
        <v>80.813769195579454</v>
      </c>
      <c r="L9" s="91">
        <f t="shared" si="3"/>
        <v>76.579221182485909</v>
      </c>
      <c r="M9" s="213"/>
      <c r="O9" s="213"/>
      <c r="P9" s="214"/>
      <c r="Q9" s="218"/>
      <c r="R9" s="226"/>
      <c r="S9" s="214"/>
      <c r="T9" s="218"/>
      <c r="U9" s="214"/>
    </row>
    <row r="10" spans="1:21">
      <c r="A10" s="105" t="s">
        <v>173</v>
      </c>
      <c r="B10" s="105" t="s">
        <v>174</v>
      </c>
      <c r="C10" s="217">
        <v>78.780787118892903</v>
      </c>
      <c r="D10" s="218">
        <v>78.419020000000003</v>
      </c>
      <c r="E10" s="218">
        <v>79.142560000000003</v>
      </c>
      <c r="F10" s="219">
        <f t="shared" si="0"/>
        <v>0.36176711889289948</v>
      </c>
      <c r="G10" s="217">
        <v>74.180334240234515</v>
      </c>
      <c r="H10" s="218">
        <v>73.784750000000003</v>
      </c>
      <c r="I10" s="218">
        <v>74.575919999999996</v>
      </c>
      <c r="J10" s="219">
        <f t="shared" si="1"/>
        <v>0.39558424023451266</v>
      </c>
      <c r="K10" s="91">
        <f t="shared" si="2"/>
        <v>80.813769195579454</v>
      </c>
      <c r="L10" s="91">
        <f t="shared" si="3"/>
        <v>76.579221182485909</v>
      </c>
      <c r="M10" s="213"/>
      <c r="O10" s="213"/>
      <c r="P10" s="214"/>
      <c r="Q10" s="218"/>
      <c r="R10" s="226"/>
      <c r="S10" s="214"/>
      <c r="T10" s="218"/>
      <c r="U10" s="214"/>
    </row>
    <row r="11" spans="1:21">
      <c r="A11" s="105" t="s">
        <v>163</v>
      </c>
      <c r="B11" s="105" t="s">
        <v>164</v>
      </c>
      <c r="C11" s="217">
        <v>78.919492164709951</v>
      </c>
      <c r="D11" s="218">
        <v>78.155439999999999</v>
      </c>
      <c r="E11" s="218">
        <v>79.683549999999997</v>
      </c>
      <c r="F11" s="219">
        <f t="shared" si="0"/>
        <v>0.76405216470995185</v>
      </c>
      <c r="G11" s="217">
        <v>74.076589212053563</v>
      </c>
      <c r="H11" s="218">
        <v>73.1982</v>
      </c>
      <c r="I11" s="218">
        <v>74.954980000000006</v>
      </c>
      <c r="J11" s="219">
        <f t="shared" si="1"/>
        <v>0.87838921205356257</v>
      </c>
      <c r="K11" s="91">
        <f t="shared" si="2"/>
        <v>80.813769195579454</v>
      </c>
      <c r="L11" s="91">
        <f t="shared" si="3"/>
        <v>76.579221182485909</v>
      </c>
      <c r="M11" s="213"/>
      <c r="O11" s="213"/>
      <c r="P11" s="214"/>
      <c r="Q11" s="218"/>
      <c r="R11" s="226"/>
      <c r="S11" s="214"/>
      <c r="T11" s="218"/>
      <c r="U11" s="214"/>
    </row>
    <row r="12" spans="1:21">
      <c r="A12" s="105" t="s">
        <v>145</v>
      </c>
      <c r="B12" s="105" t="s">
        <v>146</v>
      </c>
      <c r="C12" s="217">
        <v>79.112298018300052</v>
      </c>
      <c r="D12" s="218">
        <v>78.537379999999999</v>
      </c>
      <c r="E12" s="218">
        <v>79.687219999999996</v>
      </c>
      <c r="F12" s="219">
        <f>C12-D12</f>
        <v>0.57491801830005329</v>
      </c>
      <c r="G12" s="217">
        <v>73.537174565200928</v>
      </c>
      <c r="H12" s="218">
        <v>72.897660000000002</v>
      </c>
      <c r="I12" s="218">
        <v>74.176689999999994</v>
      </c>
      <c r="J12" s="219">
        <f>G12-H12</f>
        <v>0.6395145652009262</v>
      </c>
      <c r="K12" s="91">
        <f t="shared" si="2"/>
        <v>80.813769195579454</v>
      </c>
      <c r="L12" s="91">
        <f t="shared" si="3"/>
        <v>76.579221182485909</v>
      </c>
      <c r="M12" s="213"/>
      <c r="O12" s="213"/>
      <c r="P12" s="214"/>
      <c r="Q12" s="218"/>
      <c r="R12" s="226"/>
      <c r="S12" s="214"/>
      <c r="T12" s="218"/>
      <c r="U12" s="214"/>
    </row>
    <row r="13" spans="1:21">
      <c r="A13" s="105" t="s">
        <v>147</v>
      </c>
      <c r="B13" s="105" t="s">
        <v>148</v>
      </c>
      <c r="C13" s="217">
        <v>79.326830143104189</v>
      </c>
      <c r="D13" s="218">
        <v>78.738929999999996</v>
      </c>
      <c r="E13" s="218">
        <v>79.914730000000006</v>
      </c>
      <c r="F13" s="219">
        <f t="shared" si="0"/>
        <v>0.58790014310419281</v>
      </c>
      <c r="G13" s="217">
        <v>74.928285487893405</v>
      </c>
      <c r="H13" s="218">
        <v>74.278670000000005</v>
      </c>
      <c r="I13" s="218">
        <v>75.5779</v>
      </c>
      <c r="J13" s="219">
        <f t="shared" si="1"/>
        <v>0.64961548789339929</v>
      </c>
      <c r="K13" s="91">
        <f t="shared" si="2"/>
        <v>80.813769195579454</v>
      </c>
      <c r="L13" s="91">
        <f t="shared" si="3"/>
        <v>76.579221182485909</v>
      </c>
      <c r="M13" s="213"/>
      <c r="O13" s="213"/>
      <c r="P13" s="214"/>
      <c r="Q13" s="218"/>
      <c r="R13" s="226"/>
      <c r="S13" s="214"/>
      <c r="T13" s="218"/>
      <c r="U13" s="214"/>
    </row>
    <row r="14" spans="1:21">
      <c r="A14" s="105" t="s">
        <v>171</v>
      </c>
      <c r="B14" s="105" t="s">
        <v>172</v>
      </c>
      <c r="C14" s="217">
        <v>79.680812701060731</v>
      </c>
      <c r="D14" s="218">
        <v>79.122619999999998</v>
      </c>
      <c r="E14" s="218">
        <v>80.239000000000004</v>
      </c>
      <c r="F14" s="219">
        <f t="shared" si="0"/>
        <v>0.55819270106073304</v>
      </c>
      <c r="G14" s="217">
        <v>74.472409055003425</v>
      </c>
      <c r="H14" s="218">
        <v>73.816109999999995</v>
      </c>
      <c r="I14" s="218">
        <v>75.128699999999995</v>
      </c>
      <c r="J14" s="219">
        <f>G14-H14</f>
        <v>0.65629905500343</v>
      </c>
      <c r="K14" s="91">
        <f t="shared" si="2"/>
        <v>80.813769195579454</v>
      </c>
      <c r="L14" s="91">
        <f t="shared" si="3"/>
        <v>76.579221182485909</v>
      </c>
      <c r="M14" s="213"/>
      <c r="O14" s="213"/>
      <c r="P14" s="214"/>
      <c r="Q14" s="218"/>
      <c r="R14" s="226"/>
      <c r="S14" s="214"/>
      <c r="T14" s="218"/>
      <c r="U14" s="214"/>
    </row>
    <row r="15" spans="1:21">
      <c r="A15" s="105" t="s">
        <v>179</v>
      </c>
      <c r="B15" s="105" t="s">
        <v>180</v>
      </c>
      <c r="C15" s="217">
        <v>80.01619263586899</v>
      </c>
      <c r="D15" s="218">
        <v>79.542010000000005</v>
      </c>
      <c r="E15" s="218">
        <v>80.490369999999999</v>
      </c>
      <c r="F15" s="219">
        <f t="shared" si="0"/>
        <v>0.4741826358689849</v>
      </c>
      <c r="G15" s="217">
        <v>75.551707566562285</v>
      </c>
      <c r="H15" s="218">
        <v>75.01746</v>
      </c>
      <c r="I15" s="218">
        <v>76.08596</v>
      </c>
      <c r="J15" s="219">
        <f t="shared" si="1"/>
        <v>0.53424756656228567</v>
      </c>
      <c r="K15" s="91">
        <f t="shared" si="2"/>
        <v>80.813769195579454</v>
      </c>
      <c r="L15" s="91">
        <f t="shared" si="3"/>
        <v>76.579221182485909</v>
      </c>
      <c r="M15" s="213"/>
      <c r="O15" s="213"/>
      <c r="P15" s="214"/>
      <c r="Q15" s="218"/>
      <c r="R15" s="226"/>
      <c r="S15" s="214"/>
      <c r="T15" s="218"/>
      <c r="U15" s="214"/>
    </row>
    <row r="16" spans="1:21">
      <c r="A16" s="105" t="s">
        <v>155</v>
      </c>
      <c r="B16" s="105" t="s">
        <v>156</v>
      </c>
      <c r="C16" s="217">
        <v>80.158453373034305</v>
      </c>
      <c r="D16" s="218">
        <v>79.655810000000002</v>
      </c>
      <c r="E16" s="218">
        <v>80.661100000000005</v>
      </c>
      <c r="F16" s="219">
        <f t="shared" si="0"/>
        <v>0.50264337303430295</v>
      </c>
      <c r="G16" s="217">
        <v>76.242685711450974</v>
      </c>
      <c r="H16" s="218">
        <v>75.707570000000004</v>
      </c>
      <c r="I16" s="218">
        <v>76.777799999999999</v>
      </c>
      <c r="J16" s="219">
        <f t="shared" si="1"/>
        <v>0.53511571145097037</v>
      </c>
      <c r="K16" s="91">
        <f t="shared" si="2"/>
        <v>80.813769195579454</v>
      </c>
      <c r="L16" s="91">
        <f t="shared" si="3"/>
        <v>76.579221182485909</v>
      </c>
      <c r="M16" s="213"/>
      <c r="O16" s="213"/>
      <c r="P16" s="214"/>
      <c r="Q16" s="218"/>
      <c r="R16" s="226"/>
      <c r="S16" s="214"/>
      <c r="T16" s="218"/>
      <c r="U16" s="214"/>
    </row>
    <row r="17" spans="1:21" ht="13.8">
      <c r="A17" s="105" t="s">
        <v>141</v>
      </c>
      <c r="B17" s="105" t="s">
        <v>142</v>
      </c>
      <c r="C17" s="217">
        <v>80.253153811359113</v>
      </c>
      <c r="D17" s="218">
        <v>79.442670000000007</v>
      </c>
      <c r="E17" s="218">
        <v>81.063640000000007</v>
      </c>
      <c r="F17" s="219">
        <f t="shared" si="0"/>
        <v>0.81048381135910574</v>
      </c>
      <c r="G17" s="217">
        <v>75.386053814673119</v>
      </c>
      <c r="H17" s="218">
        <v>74.389480000000006</v>
      </c>
      <c r="I17" s="218">
        <v>76.382630000000006</v>
      </c>
      <c r="J17" s="219">
        <f t="shared" si="1"/>
        <v>0.99657381467311268</v>
      </c>
      <c r="K17" s="91">
        <f t="shared" ref="K17:K39" si="4">C$7</f>
        <v>80.813769195579454</v>
      </c>
      <c r="L17" s="91">
        <f t="shared" ref="L17:L38" si="5">G$7</f>
        <v>76.579221182485909</v>
      </c>
      <c r="M17" s="224"/>
      <c r="O17" s="213"/>
      <c r="P17" s="214"/>
      <c r="Q17" s="218"/>
      <c r="R17" s="226"/>
      <c r="S17" s="214"/>
      <c r="T17" s="218"/>
      <c r="U17" s="214"/>
    </row>
    <row r="18" spans="1:21">
      <c r="A18" s="105" t="s">
        <v>187</v>
      </c>
      <c r="B18" s="105" t="s">
        <v>188</v>
      </c>
      <c r="C18" s="217">
        <v>80.440185341285641</v>
      </c>
      <c r="D18" s="218">
        <v>80.104960000000005</v>
      </c>
      <c r="E18" s="218">
        <v>80.775409999999994</v>
      </c>
      <c r="F18" s="219">
        <f t="shared" si="0"/>
        <v>0.33522534128563564</v>
      </c>
      <c r="G18" s="217">
        <v>75.914414766596948</v>
      </c>
      <c r="H18" s="218">
        <v>75.523570000000007</v>
      </c>
      <c r="I18" s="218">
        <v>76.305260000000004</v>
      </c>
      <c r="J18" s="219">
        <f t="shared" si="1"/>
        <v>0.39084476659694189</v>
      </c>
      <c r="K18" s="91">
        <f t="shared" si="4"/>
        <v>80.813769195579454</v>
      </c>
      <c r="L18" s="91">
        <f t="shared" si="5"/>
        <v>76.579221182485909</v>
      </c>
      <c r="M18" s="213"/>
      <c r="O18" s="213"/>
      <c r="P18" s="214"/>
      <c r="Q18" s="218"/>
      <c r="R18" s="226"/>
      <c r="S18" s="214"/>
      <c r="T18" s="218"/>
      <c r="U18" s="214"/>
    </row>
    <row r="19" spans="1:21">
      <c r="A19" s="105" t="s">
        <v>193</v>
      </c>
      <c r="B19" s="105" t="s">
        <v>194</v>
      </c>
      <c r="C19" s="217">
        <v>80.597728095604438</v>
      </c>
      <c r="D19" s="218">
        <v>80.120480000000001</v>
      </c>
      <c r="E19" s="218">
        <v>81.074979999999996</v>
      </c>
      <c r="F19" s="219">
        <f t="shared" si="0"/>
        <v>0.47724809560443759</v>
      </c>
      <c r="G19" s="217">
        <v>77.244016195948547</v>
      </c>
      <c r="H19" s="218">
        <v>76.707999999999998</v>
      </c>
      <c r="I19" s="218">
        <v>77.780029999999996</v>
      </c>
      <c r="J19" s="219">
        <f t="shared" si="1"/>
        <v>0.5360161959485481</v>
      </c>
      <c r="K19" s="91">
        <f t="shared" si="4"/>
        <v>80.813769195579454</v>
      </c>
      <c r="L19" s="91">
        <f t="shared" si="5"/>
        <v>76.579221182485909</v>
      </c>
      <c r="M19" s="213"/>
      <c r="O19" s="213"/>
      <c r="P19" s="214"/>
      <c r="Q19" s="218"/>
      <c r="R19" s="226"/>
      <c r="S19" s="214"/>
      <c r="T19" s="218"/>
      <c r="U19" s="214"/>
    </row>
    <row r="20" spans="1:21">
      <c r="A20" s="105" t="s">
        <v>185</v>
      </c>
      <c r="B20" s="105" t="s">
        <v>186</v>
      </c>
      <c r="C20" s="217">
        <v>80.809889723207945</v>
      </c>
      <c r="D20" s="218">
        <v>80.178520000000006</v>
      </c>
      <c r="E20" s="218">
        <v>81.441249999999997</v>
      </c>
      <c r="F20" s="219">
        <f t="shared" si="0"/>
        <v>0.63136972320793916</v>
      </c>
      <c r="G20" s="217">
        <v>76.431741081685871</v>
      </c>
      <c r="H20" s="218">
        <v>75.733739999999997</v>
      </c>
      <c r="I20" s="218">
        <v>77.129739999999998</v>
      </c>
      <c r="J20" s="219">
        <f t="shared" si="1"/>
        <v>0.69800108168587371</v>
      </c>
      <c r="K20" s="91">
        <f t="shared" si="4"/>
        <v>80.813769195579454</v>
      </c>
      <c r="L20" s="91">
        <f>G$7</f>
        <v>76.579221182485909</v>
      </c>
      <c r="M20" s="213"/>
      <c r="O20" s="213"/>
      <c r="P20" s="214"/>
      <c r="Q20" s="218"/>
      <c r="R20" s="226"/>
      <c r="S20" s="214"/>
      <c r="T20" s="218"/>
      <c r="U20" s="214"/>
    </row>
    <row r="21" spans="1:21">
      <c r="A21" s="105" t="s">
        <v>131</v>
      </c>
      <c r="B21" s="105" t="s">
        <v>158</v>
      </c>
      <c r="C21" s="217">
        <v>81.030902900889558</v>
      </c>
      <c r="D21" s="218">
        <v>80.575149999999994</v>
      </c>
      <c r="E21" s="218">
        <v>81.486660000000001</v>
      </c>
      <c r="F21" s="219">
        <f t="shared" si="0"/>
        <v>0.45575290088956422</v>
      </c>
      <c r="G21" s="217">
        <v>76.934322324541711</v>
      </c>
      <c r="H21" s="218">
        <v>76.473299999999995</v>
      </c>
      <c r="I21" s="218">
        <v>77.395349999999993</v>
      </c>
      <c r="J21" s="219">
        <f t="shared" si="1"/>
        <v>0.46102232454171599</v>
      </c>
      <c r="K21" s="91">
        <f t="shared" si="4"/>
        <v>80.813769195579454</v>
      </c>
      <c r="L21" s="91">
        <f t="shared" si="5"/>
        <v>76.579221182485909</v>
      </c>
      <c r="M21" s="213"/>
      <c r="O21" s="213"/>
      <c r="P21" s="214"/>
      <c r="Q21" s="218"/>
      <c r="R21" s="226"/>
      <c r="S21" s="214"/>
      <c r="T21" s="218"/>
      <c r="U21" s="214"/>
    </row>
    <row r="22" spans="1:21">
      <c r="A22" s="105" t="s">
        <v>157</v>
      </c>
      <c r="B22" s="105" t="s">
        <v>132</v>
      </c>
      <c r="C22" s="217">
        <v>81.031600168216613</v>
      </c>
      <c r="D22" s="218">
        <v>80.686999999999998</v>
      </c>
      <c r="E22" s="218">
        <v>81.376199999999997</v>
      </c>
      <c r="F22" s="219">
        <f t="shared" si="0"/>
        <v>0.34460016821661554</v>
      </c>
      <c r="G22" s="217">
        <v>76.882731919668871</v>
      </c>
      <c r="H22" s="218">
        <v>76.501549999999995</v>
      </c>
      <c r="I22" s="218">
        <v>77.263919999999999</v>
      </c>
      <c r="J22" s="219">
        <f t="shared" si="1"/>
        <v>0.38118191966887593</v>
      </c>
      <c r="K22" s="91">
        <f t="shared" si="4"/>
        <v>80.813769195579454</v>
      </c>
      <c r="L22" s="91">
        <f t="shared" si="5"/>
        <v>76.579221182485909</v>
      </c>
      <c r="M22" s="213"/>
      <c r="O22" s="213"/>
      <c r="P22" s="214"/>
      <c r="Q22" s="218"/>
      <c r="R22" s="226"/>
      <c r="S22" s="214"/>
      <c r="T22" s="218"/>
      <c r="U22" s="214"/>
    </row>
    <row r="23" spans="1:21">
      <c r="A23" s="105" t="s">
        <v>165</v>
      </c>
      <c r="B23" s="105" t="s">
        <v>166</v>
      </c>
      <c r="C23" s="217">
        <v>81.051001178491788</v>
      </c>
      <c r="D23" s="218">
        <v>80.423400000000001</v>
      </c>
      <c r="E23" s="218">
        <v>81.678610000000006</v>
      </c>
      <c r="F23" s="219">
        <f t="shared" si="0"/>
        <v>0.62760117849178698</v>
      </c>
      <c r="G23" s="217">
        <v>77.642576226487293</v>
      </c>
      <c r="H23" s="218">
        <v>76.931910000000002</v>
      </c>
      <c r="I23" s="218">
        <v>78.35324</v>
      </c>
      <c r="J23" s="219">
        <f t="shared" si="1"/>
        <v>0.71066622648729094</v>
      </c>
      <c r="K23" s="91">
        <f t="shared" si="4"/>
        <v>80.813769195579454</v>
      </c>
      <c r="L23" s="91">
        <f t="shared" si="5"/>
        <v>76.579221182485909</v>
      </c>
      <c r="M23" s="213"/>
      <c r="O23" s="213"/>
      <c r="P23" s="214"/>
      <c r="Q23" s="218"/>
      <c r="R23" s="226"/>
      <c r="S23" s="214"/>
      <c r="T23" s="218"/>
      <c r="U23" s="214"/>
    </row>
    <row r="24" spans="1:21">
      <c r="A24" s="105" t="s">
        <v>143</v>
      </c>
      <c r="B24" s="105" t="s">
        <v>144</v>
      </c>
      <c r="C24" s="217">
        <v>81.172223490162907</v>
      </c>
      <c r="D24" s="218">
        <v>80.610609999999994</v>
      </c>
      <c r="E24" s="218">
        <v>81.733840000000001</v>
      </c>
      <c r="F24" s="219">
        <f t="shared" si="0"/>
        <v>0.5616134901629124</v>
      </c>
      <c r="G24" s="217">
        <v>77.427782027930064</v>
      </c>
      <c r="H24" s="218">
        <v>76.816879999999998</v>
      </c>
      <c r="I24" s="218">
        <v>78.038679999999999</v>
      </c>
      <c r="J24" s="219">
        <f t="shared" si="1"/>
        <v>0.61090202793006654</v>
      </c>
      <c r="K24" s="91">
        <f t="shared" si="4"/>
        <v>80.813769195579454</v>
      </c>
      <c r="L24" s="91">
        <f t="shared" si="5"/>
        <v>76.579221182485909</v>
      </c>
      <c r="M24" s="213"/>
      <c r="O24" s="213"/>
      <c r="P24" s="214"/>
      <c r="Q24" s="218"/>
      <c r="R24" s="226"/>
      <c r="S24" s="214"/>
      <c r="T24" s="218"/>
      <c r="U24" s="214"/>
    </row>
    <row r="25" spans="1:21">
      <c r="A25" s="105" t="s">
        <v>189</v>
      </c>
      <c r="B25" s="105" t="s">
        <v>136</v>
      </c>
      <c r="C25" s="217">
        <v>81.588820033761181</v>
      </c>
      <c r="D25" s="218">
        <v>80.867500000000007</v>
      </c>
      <c r="E25" s="218">
        <v>82.310140000000004</v>
      </c>
      <c r="F25" s="219">
        <f t="shared" si="0"/>
        <v>0.72132003376117382</v>
      </c>
      <c r="G25" s="217">
        <v>77.408735218451412</v>
      </c>
      <c r="H25" s="218">
        <v>76.666480000000007</v>
      </c>
      <c r="I25" s="218">
        <v>78.150989999999993</v>
      </c>
      <c r="J25" s="219">
        <f t="shared" si="1"/>
        <v>0.74225521845140463</v>
      </c>
      <c r="K25" s="91">
        <f t="shared" si="4"/>
        <v>80.813769195579454</v>
      </c>
      <c r="L25" s="91">
        <f t="shared" si="5"/>
        <v>76.579221182485909</v>
      </c>
      <c r="M25" s="213"/>
      <c r="O25" s="213"/>
      <c r="P25" s="214"/>
      <c r="Q25" s="218"/>
      <c r="R25" s="226"/>
      <c r="S25" s="214"/>
      <c r="T25" s="218"/>
      <c r="U25" s="214"/>
    </row>
    <row r="26" spans="1:21">
      <c r="A26" s="105" t="s">
        <v>135</v>
      </c>
      <c r="B26" s="105" t="s">
        <v>190</v>
      </c>
      <c r="C26" s="217">
        <v>81.589878850673401</v>
      </c>
      <c r="D26" s="218">
        <v>80.986320000000006</v>
      </c>
      <c r="E26" s="218">
        <v>82.193439999999995</v>
      </c>
      <c r="F26" s="219">
        <f t="shared" si="0"/>
        <v>0.60355885067339443</v>
      </c>
      <c r="G26" s="217">
        <v>78.262366686420251</v>
      </c>
      <c r="H26" s="218">
        <v>77.617189999999994</v>
      </c>
      <c r="I26" s="218">
        <v>78.907539999999997</v>
      </c>
      <c r="J26" s="219">
        <f t="shared" si="1"/>
        <v>0.64517668642025683</v>
      </c>
      <c r="K26" s="91">
        <f t="shared" si="4"/>
        <v>80.813769195579454</v>
      </c>
      <c r="L26" s="91">
        <f t="shared" si="5"/>
        <v>76.579221182485909</v>
      </c>
      <c r="M26" s="213"/>
      <c r="O26" s="213"/>
      <c r="P26" s="214"/>
      <c r="Q26" s="218"/>
      <c r="R26" s="226"/>
      <c r="S26" s="214"/>
      <c r="T26" s="218"/>
      <c r="U26" s="214"/>
    </row>
    <row r="27" spans="1:21">
      <c r="A27" s="105" t="s">
        <v>137</v>
      </c>
      <c r="B27" s="105" t="s">
        <v>138</v>
      </c>
      <c r="C27" s="217">
        <v>81.976586458296069</v>
      </c>
      <c r="D27" s="218">
        <v>81.328919999999997</v>
      </c>
      <c r="E27" s="218">
        <v>82.624250000000004</v>
      </c>
      <c r="F27" s="219">
        <f t="shared" si="0"/>
        <v>0.64766645829607228</v>
      </c>
      <c r="G27" s="217">
        <v>77.769250530754249</v>
      </c>
      <c r="H27" s="218">
        <v>77.013859999999994</v>
      </c>
      <c r="I27" s="218">
        <v>78.524640000000005</v>
      </c>
      <c r="J27" s="219">
        <f t="shared" si="1"/>
        <v>0.755390530754255</v>
      </c>
      <c r="K27" s="91">
        <f t="shared" si="4"/>
        <v>80.813769195579454</v>
      </c>
      <c r="L27" s="91">
        <f t="shared" si="5"/>
        <v>76.579221182485909</v>
      </c>
      <c r="M27" s="213"/>
      <c r="O27" s="213"/>
      <c r="P27" s="214"/>
      <c r="Q27" s="218"/>
      <c r="R27" s="226"/>
      <c r="S27" s="214"/>
      <c r="T27" s="218"/>
      <c r="U27" s="214"/>
    </row>
    <row r="28" spans="1:21">
      <c r="A28" s="105" t="s">
        <v>161</v>
      </c>
      <c r="B28" s="105" t="s">
        <v>162</v>
      </c>
      <c r="C28" s="217">
        <v>82.025072397100445</v>
      </c>
      <c r="D28" s="218">
        <v>81.579350000000005</v>
      </c>
      <c r="E28" s="218">
        <v>82.470799999999997</v>
      </c>
      <c r="F28" s="219">
        <f t="shared" si="0"/>
        <v>0.44572239710043959</v>
      </c>
      <c r="G28" s="217">
        <v>77.635531468910173</v>
      </c>
      <c r="H28" s="218">
        <v>77.143860000000004</v>
      </c>
      <c r="I28" s="218">
        <v>78.127200000000002</v>
      </c>
      <c r="J28" s="219">
        <f t="shared" si="1"/>
        <v>0.49167146891016955</v>
      </c>
      <c r="K28" s="91">
        <f t="shared" si="4"/>
        <v>80.813769195579454</v>
      </c>
      <c r="L28" s="91">
        <f t="shared" si="5"/>
        <v>76.579221182485909</v>
      </c>
      <c r="M28" s="213"/>
      <c r="O28" s="213"/>
      <c r="P28" s="214"/>
      <c r="Q28" s="218"/>
      <c r="R28" s="226"/>
      <c r="S28" s="214"/>
      <c r="T28" s="218"/>
      <c r="U28" s="214"/>
    </row>
    <row r="29" spans="1:21">
      <c r="A29" s="105" t="s">
        <v>133</v>
      </c>
      <c r="B29" s="105" t="s">
        <v>134</v>
      </c>
      <c r="C29" s="217">
        <v>82.096501997761479</v>
      </c>
      <c r="D29" s="218">
        <v>81.698440000000005</v>
      </c>
      <c r="E29" s="218">
        <v>82.494569999999996</v>
      </c>
      <c r="F29" s="219">
        <f t="shared" si="0"/>
        <v>0.39806199776147366</v>
      </c>
      <c r="G29" s="217">
        <v>78.854367521685006</v>
      </c>
      <c r="H29" s="218">
        <v>78.42286</v>
      </c>
      <c r="I29" s="218">
        <v>79.285880000000006</v>
      </c>
      <c r="J29" s="219">
        <f t="shared" si="1"/>
        <v>0.43150752168500617</v>
      </c>
      <c r="K29" s="91">
        <f t="shared" si="4"/>
        <v>80.813769195579454</v>
      </c>
      <c r="L29" s="91">
        <f t="shared" si="5"/>
        <v>76.579221182485909</v>
      </c>
      <c r="M29" s="213"/>
      <c r="O29" s="213"/>
      <c r="P29" s="214"/>
      <c r="Q29" s="218"/>
      <c r="R29" s="226"/>
      <c r="S29" s="214"/>
      <c r="T29" s="218"/>
      <c r="U29" s="214"/>
    </row>
    <row r="30" spans="1:21">
      <c r="A30" s="105" t="s">
        <v>139</v>
      </c>
      <c r="B30" s="105" t="s">
        <v>168</v>
      </c>
      <c r="C30" s="217">
        <v>82.425622477417676</v>
      </c>
      <c r="D30" s="218">
        <v>82.130870000000002</v>
      </c>
      <c r="E30" s="218">
        <v>82.720380000000006</v>
      </c>
      <c r="F30" s="219">
        <f t="shared" si="0"/>
        <v>0.29475247741767419</v>
      </c>
      <c r="G30" s="217">
        <v>78.002511111382532</v>
      </c>
      <c r="H30" s="218">
        <v>77.689989999999995</v>
      </c>
      <c r="I30" s="218">
        <v>78.315029999999993</v>
      </c>
      <c r="J30" s="219">
        <f t="shared" si="1"/>
        <v>0.31252111138253724</v>
      </c>
      <c r="K30" s="91">
        <f t="shared" si="4"/>
        <v>80.813769195579454</v>
      </c>
      <c r="L30" s="91">
        <f t="shared" si="5"/>
        <v>76.579221182485909</v>
      </c>
      <c r="M30" s="213"/>
      <c r="O30" s="213"/>
      <c r="P30" s="214"/>
      <c r="Q30" s="218"/>
      <c r="R30" s="226"/>
      <c r="S30" s="214"/>
      <c r="T30" s="218"/>
      <c r="U30" s="214"/>
    </row>
    <row r="31" spans="1:21">
      <c r="A31" s="105" t="s">
        <v>167</v>
      </c>
      <c r="B31" s="105" t="s">
        <v>140</v>
      </c>
      <c r="C31" s="217">
        <v>82.448786263184587</v>
      </c>
      <c r="D31" s="218">
        <v>81.810980000000001</v>
      </c>
      <c r="E31" s="218">
        <v>83.086590000000001</v>
      </c>
      <c r="F31" s="219">
        <f t="shared" si="0"/>
        <v>0.63780626318458644</v>
      </c>
      <c r="G31" s="217">
        <v>78.3114215563795</v>
      </c>
      <c r="H31" s="218">
        <v>77.564599999999999</v>
      </c>
      <c r="I31" s="218">
        <v>79.058250000000001</v>
      </c>
      <c r="J31" s="219">
        <f t="shared" si="1"/>
        <v>0.74682155637950132</v>
      </c>
      <c r="K31" s="91">
        <f t="shared" si="4"/>
        <v>80.813769195579454</v>
      </c>
      <c r="L31" s="91">
        <f t="shared" si="5"/>
        <v>76.579221182485909</v>
      </c>
      <c r="M31" s="213"/>
      <c r="O31" s="213"/>
      <c r="P31" s="214"/>
      <c r="Q31" s="218"/>
      <c r="R31" s="226"/>
      <c r="S31" s="214"/>
      <c r="T31" s="218"/>
      <c r="U31" s="214"/>
    </row>
    <row r="32" spans="1:21">
      <c r="A32" s="105" t="s">
        <v>181</v>
      </c>
      <c r="B32" s="105" t="s">
        <v>182</v>
      </c>
      <c r="C32" s="217">
        <v>82.511236545963527</v>
      </c>
      <c r="D32" s="218">
        <v>81.932559999999995</v>
      </c>
      <c r="E32" s="218">
        <v>83.089910000000003</v>
      </c>
      <c r="F32" s="219">
        <f t="shared" si="0"/>
        <v>0.57867654596353191</v>
      </c>
      <c r="G32" s="217">
        <v>79.14214308212965</v>
      </c>
      <c r="H32" s="218">
        <v>78.492289999999997</v>
      </c>
      <c r="I32" s="218">
        <v>79.792000000000002</v>
      </c>
      <c r="J32" s="219">
        <f t="shared" si="1"/>
        <v>0.64985308212965265</v>
      </c>
      <c r="K32" s="91">
        <f t="shared" si="4"/>
        <v>80.813769195579454</v>
      </c>
      <c r="L32" s="91">
        <f t="shared" si="5"/>
        <v>76.579221182485909</v>
      </c>
      <c r="M32" s="213"/>
      <c r="O32" s="213"/>
      <c r="P32" s="214"/>
      <c r="Q32" s="218"/>
      <c r="R32" s="226"/>
      <c r="S32" s="214"/>
      <c r="T32" s="218"/>
      <c r="U32" s="214"/>
    </row>
    <row r="33" spans="1:21">
      <c r="A33" s="105" t="s">
        <v>177</v>
      </c>
      <c r="B33" s="105" t="s">
        <v>152</v>
      </c>
      <c r="C33" s="217">
        <v>82.716456453685254</v>
      </c>
      <c r="D33" s="218">
        <v>82.185959999999994</v>
      </c>
      <c r="E33" s="218">
        <v>83.246960000000001</v>
      </c>
      <c r="F33" s="219">
        <f t="shared" si="0"/>
        <v>0.53049645368525944</v>
      </c>
      <c r="G33" s="217">
        <v>78.931187496916834</v>
      </c>
      <c r="H33" s="218">
        <v>78.330749999999995</v>
      </c>
      <c r="I33" s="218">
        <v>79.531630000000007</v>
      </c>
      <c r="J33" s="219">
        <f t="shared" si="1"/>
        <v>0.60043749691683956</v>
      </c>
      <c r="K33" s="91">
        <f t="shared" si="4"/>
        <v>80.813769195579454</v>
      </c>
      <c r="L33" s="91">
        <f t="shared" si="5"/>
        <v>76.579221182485909</v>
      </c>
      <c r="M33" s="213"/>
      <c r="O33" s="213"/>
      <c r="P33" s="214"/>
      <c r="Q33" s="218"/>
      <c r="R33" s="226"/>
      <c r="S33" s="214"/>
      <c r="T33" s="218"/>
      <c r="U33" s="214"/>
    </row>
    <row r="34" spans="1:21">
      <c r="A34" s="105" t="s">
        <v>151</v>
      </c>
      <c r="B34" s="105" t="s">
        <v>178</v>
      </c>
      <c r="C34" s="217">
        <v>82.73765439337339</v>
      </c>
      <c r="D34" s="218">
        <v>82.137</v>
      </c>
      <c r="E34" s="218">
        <v>83.338310000000007</v>
      </c>
      <c r="F34" s="219">
        <f t="shared" si="0"/>
        <v>0.60065439337338944</v>
      </c>
      <c r="G34" s="217">
        <v>78.970299743904903</v>
      </c>
      <c r="H34" s="218">
        <v>78.290220000000005</v>
      </c>
      <c r="I34" s="218">
        <v>79.650379999999998</v>
      </c>
      <c r="J34" s="219">
        <f t="shared" si="1"/>
        <v>0.68007974390489778</v>
      </c>
      <c r="K34" s="91">
        <f t="shared" si="4"/>
        <v>80.813769195579454</v>
      </c>
      <c r="L34" s="91">
        <f t="shared" si="5"/>
        <v>76.579221182485909</v>
      </c>
      <c r="M34" s="213"/>
      <c r="O34" s="213"/>
      <c r="P34" s="214"/>
      <c r="Q34" s="218"/>
      <c r="R34" s="226"/>
      <c r="S34" s="214"/>
      <c r="T34" s="218"/>
      <c r="U34" s="214"/>
    </row>
    <row r="35" spans="1:21">
      <c r="A35" s="105" t="s">
        <v>169</v>
      </c>
      <c r="B35" s="105" t="s">
        <v>170</v>
      </c>
      <c r="C35" s="217">
        <v>82.746265093113195</v>
      </c>
      <c r="D35" s="218">
        <v>81.506799999999998</v>
      </c>
      <c r="E35" s="218">
        <v>83.985730000000004</v>
      </c>
      <c r="F35" s="219">
        <f t="shared" si="0"/>
        <v>1.2394650931131963</v>
      </c>
      <c r="G35" s="217">
        <v>78.01301115991582</v>
      </c>
      <c r="H35" s="218">
        <v>76.61703</v>
      </c>
      <c r="I35" s="218">
        <v>79.408990000000003</v>
      </c>
      <c r="J35" s="219">
        <f t="shared" si="1"/>
        <v>1.3959811599158201</v>
      </c>
      <c r="K35" s="91">
        <f t="shared" si="4"/>
        <v>80.813769195579454</v>
      </c>
      <c r="L35" s="91">
        <f t="shared" si="5"/>
        <v>76.579221182485909</v>
      </c>
      <c r="M35" s="213"/>
      <c r="O35" s="213"/>
      <c r="P35" s="214"/>
      <c r="Q35" s="218"/>
      <c r="R35" s="226"/>
      <c r="S35" s="214"/>
      <c r="T35" s="218"/>
      <c r="U35" s="214"/>
    </row>
    <row r="36" spans="1:21">
      <c r="A36" s="105" t="s">
        <v>183</v>
      </c>
      <c r="B36" s="105" t="s">
        <v>184</v>
      </c>
      <c r="C36" s="217">
        <v>83.268806922227782</v>
      </c>
      <c r="D36" s="218">
        <v>81.847800000000007</v>
      </c>
      <c r="E36" s="218">
        <v>84.689809999999994</v>
      </c>
      <c r="F36" s="219">
        <f t="shared" si="0"/>
        <v>1.4210069222277752</v>
      </c>
      <c r="G36" s="217">
        <v>79.707367537944663</v>
      </c>
      <c r="H36" s="218">
        <v>78.472130000000007</v>
      </c>
      <c r="I36" s="218">
        <v>80.942610000000002</v>
      </c>
      <c r="J36" s="219">
        <f t="shared" si="1"/>
        <v>1.2352375379446556</v>
      </c>
      <c r="K36" s="91">
        <f t="shared" si="4"/>
        <v>80.813769195579454</v>
      </c>
      <c r="L36" s="91">
        <f t="shared" si="5"/>
        <v>76.579221182485909</v>
      </c>
      <c r="M36" s="213"/>
      <c r="O36" s="213"/>
      <c r="P36" s="214"/>
      <c r="Q36" s="218"/>
      <c r="R36" s="226"/>
      <c r="S36" s="214"/>
      <c r="T36" s="218"/>
      <c r="U36" s="214"/>
    </row>
    <row r="37" spans="1:21">
      <c r="A37" s="214" t="s">
        <v>149</v>
      </c>
      <c r="B37" s="214" t="s">
        <v>150</v>
      </c>
      <c r="C37" s="217">
        <v>83.495204243511196</v>
      </c>
      <c r="D37" s="218">
        <v>82.93</v>
      </c>
      <c r="E37" s="218">
        <v>84.060410000000005</v>
      </c>
      <c r="F37" s="219">
        <f t="shared" si="0"/>
        <v>0.56520424351118947</v>
      </c>
      <c r="G37" s="217">
        <v>80.037015388413948</v>
      </c>
      <c r="H37" s="218">
        <v>79.399659999999997</v>
      </c>
      <c r="I37" s="218">
        <v>80.674369999999996</v>
      </c>
      <c r="J37" s="219">
        <f t="shared" si="1"/>
        <v>0.63735538841395112</v>
      </c>
      <c r="K37" s="91">
        <f t="shared" si="4"/>
        <v>80.813769195579454</v>
      </c>
      <c r="L37" s="91">
        <f t="shared" si="5"/>
        <v>76.579221182485909</v>
      </c>
      <c r="M37" s="213"/>
      <c r="O37" s="213"/>
      <c r="P37" s="214"/>
      <c r="Q37" s="218"/>
      <c r="R37" s="226"/>
      <c r="S37" s="214"/>
      <c r="T37" s="218"/>
      <c r="U37" s="214"/>
    </row>
    <row r="38" spans="1:21">
      <c r="A38" s="214" t="s">
        <v>153</v>
      </c>
      <c r="B38" s="214" t="s">
        <v>154</v>
      </c>
      <c r="C38" s="217">
        <v>83.842557707075827</v>
      </c>
      <c r="D38" s="218">
        <v>83.22184</v>
      </c>
      <c r="E38" s="218">
        <v>84.463279999999997</v>
      </c>
      <c r="F38" s="219">
        <f t="shared" si="0"/>
        <v>0.6207177070758263</v>
      </c>
      <c r="G38" s="217">
        <v>79.440322267762298</v>
      </c>
      <c r="H38" s="218">
        <v>78.763760000000005</v>
      </c>
      <c r="I38" s="218">
        <v>80.116889999999998</v>
      </c>
      <c r="J38" s="219">
        <f t="shared" si="1"/>
        <v>0.67656226776229289</v>
      </c>
      <c r="K38" s="91">
        <f t="shared" si="4"/>
        <v>80.813769195579454</v>
      </c>
      <c r="L38" s="91">
        <f t="shared" si="5"/>
        <v>76.579221182485909</v>
      </c>
      <c r="M38" s="213"/>
      <c r="O38" s="213"/>
      <c r="P38" s="214"/>
      <c r="Q38" s="226"/>
      <c r="R38" s="226"/>
      <c r="S38" s="226"/>
      <c r="T38" s="226"/>
      <c r="U38" s="214"/>
    </row>
    <row r="39" spans="1:21">
      <c r="A39" s="220" t="s">
        <v>175</v>
      </c>
      <c r="B39" s="220" t="s">
        <v>176</v>
      </c>
      <c r="C39" s="221">
        <v>83.902013908026035</v>
      </c>
      <c r="D39" s="222">
        <v>82.751289999999997</v>
      </c>
      <c r="E39" s="222">
        <v>85.05274</v>
      </c>
      <c r="F39" s="223">
        <f t="shared" si="0"/>
        <v>1.1507239080260376</v>
      </c>
      <c r="G39" s="221">
        <v>80.436959751832759</v>
      </c>
      <c r="H39" s="222">
        <v>79.057699999999997</v>
      </c>
      <c r="I39" s="222">
        <v>81.816220000000001</v>
      </c>
      <c r="J39" s="223">
        <f t="shared" si="1"/>
        <v>1.3792597518327625</v>
      </c>
      <c r="K39" s="91">
        <f t="shared" si="4"/>
        <v>80.813769195579454</v>
      </c>
      <c r="L39" s="91">
        <f>G$7</f>
        <v>76.579221182485909</v>
      </c>
      <c r="M39" s="213"/>
      <c r="O39" s="213"/>
      <c r="P39" s="214"/>
      <c r="Q39" s="226"/>
      <c r="R39" s="226"/>
      <c r="S39" s="226"/>
      <c r="T39" s="226"/>
      <c r="U39" s="214"/>
    </row>
    <row r="40" spans="1:21">
      <c r="P40" s="214"/>
      <c r="Q40" s="214"/>
      <c r="R40" s="214"/>
      <c r="S40" s="214"/>
      <c r="T40" s="214"/>
      <c r="U40" s="214"/>
    </row>
    <row r="41" spans="1:21">
      <c r="A41" s="137" t="s">
        <v>287</v>
      </c>
      <c r="P41" s="214"/>
      <c r="Q41" s="214"/>
      <c r="R41" s="214"/>
      <c r="S41" s="214"/>
      <c r="T41" s="214"/>
      <c r="U41" s="214"/>
    </row>
    <row r="42" spans="1:21">
      <c r="A42" s="151" t="s">
        <v>255</v>
      </c>
      <c r="B42" s="151"/>
      <c r="C42" s="151"/>
      <c r="D42" s="151"/>
      <c r="E42" s="151"/>
      <c r="P42" s="214"/>
      <c r="Q42" s="214"/>
      <c r="R42" s="214"/>
      <c r="S42" s="214"/>
      <c r="T42" s="214"/>
      <c r="U42" s="214"/>
    </row>
    <row r="44" spans="1:21">
      <c r="A44" s="148" t="s">
        <v>295</v>
      </c>
      <c r="B44" s="148"/>
    </row>
  </sheetData>
  <sortState xmlns:xlrd2="http://schemas.microsoft.com/office/spreadsheetml/2017/richdata2" ref="P5:Q37">
    <sortCondition ref="Q5:Q37"/>
  </sortState>
  <mergeCells count="16">
    <mergeCell ref="A1:M1"/>
    <mergeCell ref="O1:P1"/>
    <mergeCell ref="C4:C6"/>
    <mergeCell ref="D4:D6"/>
    <mergeCell ref="E4:E6"/>
    <mergeCell ref="F4:F6"/>
    <mergeCell ref="G4:G6"/>
    <mergeCell ref="H4:H6"/>
    <mergeCell ref="I4:I6"/>
    <mergeCell ref="J4:J6"/>
    <mergeCell ref="A44:B44"/>
    <mergeCell ref="A3:A6"/>
    <mergeCell ref="B3:B6"/>
    <mergeCell ref="C3:F3"/>
    <mergeCell ref="G3:J3"/>
    <mergeCell ref="A42:E42"/>
  </mergeCells>
  <hyperlinks>
    <hyperlink ref="O1" location="Contents!A1" display="back to contents" xr:uid="{00000000-0004-0000-17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P47"/>
  <sheetViews>
    <sheetView workbookViewId="0">
      <selection sqref="A1:M1"/>
    </sheetView>
  </sheetViews>
  <sheetFormatPr defaultColWidth="9.21875" defaultRowHeight="13.2"/>
  <cols>
    <col min="1" max="1" width="25.21875" style="105" customWidth="1"/>
    <col min="2" max="2" width="12" style="105" customWidth="1"/>
    <col min="3" max="3" width="12.77734375" style="105" customWidth="1"/>
    <col min="4" max="5" width="12.5546875" style="105" customWidth="1"/>
    <col min="6" max="6" width="8.21875" style="105" customWidth="1"/>
    <col min="7" max="7" width="11.5546875" style="105" customWidth="1"/>
    <col min="8" max="9" width="10.5546875" style="105" customWidth="1"/>
    <col min="10" max="10" width="7.44140625" style="105" customWidth="1"/>
    <col min="11" max="16384" width="9.21875" style="105"/>
  </cols>
  <sheetData>
    <row r="1" spans="1:16" ht="18" customHeight="1">
      <c r="A1" s="292" t="s">
        <v>345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O1" s="149" t="s">
        <v>90</v>
      </c>
      <c r="P1" s="149"/>
    </row>
    <row r="2" spans="1:16" ht="15" customHeight="1"/>
    <row r="3" spans="1:16">
      <c r="A3" s="167" t="s">
        <v>203</v>
      </c>
      <c r="B3" s="167" t="s">
        <v>204</v>
      </c>
      <c r="C3" s="179" t="s">
        <v>45</v>
      </c>
      <c r="D3" s="180"/>
      <c r="E3" s="180"/>
      <c r="F3" s="181"/>
      <c r="G3" s="179" t="s">
        <v>44</v>
      </c>
      <c r="H3" s="180"/>
      <c r="I3" s="180"/>
      <c r="J3" s="181"/>
    </row>
    <row r="4" spans="1:16">
      <c r="A4" s="168"/>
      <c r="B4" s="168"/>
      <c r="C4" s="174" t="s">
        <v>201</v>
      </c>
      <c r="D4" s="168" t="s">
        <v>196</v>
      </c>
      <c r="E4" s="168" t="s">
        <v>197</v>
      </c>
      <c r="F4" s="177" t="s">
        <v>202</v>
      </c>
      <c r="G4" s="174" t="s">
        <v>201</v>
      </c>
      <c r="H4" s="168" t="s">
        <v>196</v>
      </c>
      <c r="I4" s="168" t="s">
        <v>197</v>
      </c>
      <c r="J4" s="177" t="s">
        <v>202</v>
      </c>
    </row>
    <row r="5" spans="1:16">
      <c r="A5" s="168"/>
      <c r="B5" s="168"/>
      <c r="C5" s="174"/>
      <c r="D5" s="168"/>
      <c r="E5" s="168"/>
      <c r="F5" s="177"/>
      <c r="G5" s="174"/>
      <c r="H5" s="168"/>
      <c r="I5" s="168"/>
      <c r="J5" s="177"/>
    </row>
    <row r="6" spans="1:16" s="121" customFormat="1">
      <c r="A6" s="169"/>
      <c r="B6" s="169"/>
      <c r="C6" s="175"/>
      <c r="D6" s="169"/>
      <c r="E6" s="169"/>
      <c r="F6" s="178"/>
      <c r="G6" s="175"/>
      <c r="H6" s="169"/>
      <c r="I6" s="169"/>
      <c r="J6" s="178"/>
      <c r="K6" s="90" t="s">
        <v>276</v>
      </c>
      <c r="L6" s="90" t="s">
        <v>277</v>
      </c>
    </row>
    <row r="7" spans="1:16">
      <c r="A7" s="105" t="s">
        <v>50</v>
      </c>
      <c r="B7" s="105" t="s">
        <v>195</v>
      </c>
      <c r="C7" s="217">
        <v>80.813769195579454</v>
      </c>
      <c r="D7" s="218">
        <v>80.725960000000001</v>
      </c>
      <c r="E7" s="218">
        <v>80.901579999999996</v>
      </c>
      <c r="F7" s="219">
        <v>0.09</v>
      </c>
      <c r="G7" s="217">
        <v>76.579221182485909</v>
      </c>
      <c r="H7" s="218">
        <v>76.483239999999995</v>
      </c>
      <c r="I7" s="218">
        <v>76.675200000000004</v>
      </c>
      <c r="J7" s="219">
        <v>0.1</v>
      </c>
      <c r="K7" s="48"/>
      <c r="L7" s="91"/>
      <c r="M7" s="213"/>
    </row>
    <row r="8" spans="1:16">
      <c r="A8" s="105" t="s">
        <v>209</v>
      </c>
      <c r="B8" s="105" t="s">
        <v>222</v>
      </c>
      <c r="C8" s="217">
        <v>79.513147125250754</v>
      </c>
      <c r="D8" s="218">
        <v>79.321089999999998</v>
      </c>
      <c r="E8" s="218">
        <v>79.705209999999994</v>
      </c>
      <c r="F8" s="219">
        <v>0.19</v>
      </c>
      <c r="G8" s="217">
        <v>74.753893649017627</v>
      </c>
      <c r="H8" s="218">
        <v>74.547250000000005</v>
      </c>
      <c r="I8" s="218">
        <v>74.960530000000006</v>
      </c>
      <c r="J8" s="219">
        <v>0.21</v>
      </c>
      <c r="K8" s="91">
        <f>$C$7</f>
        <v>80.813769195579454</v>
      </c>
      <c r="L8" s="91">
        <f>$G$7</f>
        <v>76.579221182485909</v>
      </c>
      <c r="M8" s="213"/>
    </row>
    <row r="9" spans="1:16">
      <c r="A9" s="105" t="s">
        <v>210</v>
      </c>
      <c r="B9" s="105" t="s">
        <v>224</v>
      </c>
      <c r="C9" s="217">
        <v>79.592507171041689</v>
      </c>
      <c r="D9" s="218">
        <v>79.344430000000003</v>
      </c>
      <c r="E9" s="218">
        <v>79.840590000000006</v>
      </c>
      <c r="F9" s="219">
        <v>0.25</v>
      </c>
      <c r="G9" s="217">
        <v>75.021335193442454</v>
      </c>
      <c r="H9" s="218">
        <v>74.742869999999996</v>
      </c>
      <c r="I9" s="218">
        <v>75.299800000000005</v>
      </c>
      <c r="J9" s="219">
        <v>0.28000000000000003</v>
      </c>
      <c r="K9" s="91">
        <f t="shared" ref="K9:K21" si="0">$C$7</f>
        <v>80.813769195579454</v>
      </c>
      <c r="L9" s="91">
        <f t="shared" ref="L9:L21" si="1">$G$7</f>
        <v>76.579221182485909</v>
      </c>
      <c r="M9" s="213"/>
    </row>
    <row r="10" spans="1:16">
      <c r="A10" s="105" t="s">
        <v>205</v>
      </c>
      <c r="B10" s="105" t="s">
        <v>216</v>
      </c>
      <c r="C10" s="217">
        <v>79.931037224973025</v>
      </c>
      <c r="D10" s="218">
        <v>79.591040000000007</v>
      </c>
      <c r="E10" s="218">
        <v>80.271029999999996</v>
      </c>
      <c r="F10" s="219">
        <v>0.34</v>
      </c>
      <c r="G10" s="217">
        <v>75.236276566096635</v>
      </c>
      <c r="H10" s="218">
        <v>74.850999999999999</v>
      </c>
      <c r="I10" s="218">
        <v>75.621549999999999</v>
      </c>
      <c r="J10" s="219">
        <v>0.38</v>
      </c>
      <c r="K10" s="91">
        <f t="shared" si="0"/>
        <v>80.813769195579454</v>
      </c>
      <c r="L10" s="91">
        <f t="shared" si="1"/>
        <v>76.579221182485909</v>
      </c>
      <c r="M10" s="213"/>
    </row>
    <row r="11" spans="1:16">
      <c r="A11" s="105" t="s">
        <v>207</v>
      </c>
      <c r="B11" s="105" t="s">
        <v>220</v>
      </c>
      <c r="C11" s="217">
        <v>80.603692771134362</v>
      </c>
      <c r="D11" s="218">
        <v>80.235640000000004</v>
      </c>
      <c r="E11" s="218">
        <v>80.971739999999997</v>
      </c>
      <c r="F11" s="219">
        <v>0.37</v>
      </c>
      <c r="G11" s="217">
        <v>76.426645719370399</v>
      </c>
      <c r="H11" s="218">
        <v>76.027919999999995</v>
      </c>
      <c r="I11" s="218">
        <v>76.825370000000007</v>
      </c>
      <c r="J11" s="219">
        <v>0.4</v>
      </c>
      <c r="K11" s="91">
        <f t="shared" si="0"/>
        <v>80.813769195579454</v>
      </c>
      <c r="L11" s="91">
        <f t="shared" si="1"/>
        <v>76.579221182485909</v>
      </c>
      <c r="M11" s="213"/>
    </row>
    <row r="12" spans="1:16">
      <c r="A12" s="105" t="s">
        <v>157</v>
      </c>
      <c r="B12" s="105" t="s">
        <v>219</v>
      </c>
      <c r="C12" s="217">
        <v>81.031600168216613</v>
      </c>
      <c r="D12" s="218">
        <v>80.686999999999998</v>
      </c>
      <c r="E12" s="218">
        <v>81.376199999999997</v>
      </c>
      <c r="F12" s="219">
        <v>0.34</v>
      </c>
      <c r="G12" s="217">
        <v>76.882731919668871</v>
      </c>
      <c r="H12" s="218">
        <v>76.501549999999995</v>
      </c>
      <c r="I12" s="218">
        <v>77.263919999999999</v>
      </c>
      <c r="J12" s="219">
        <v>0.38</v>
      </c>
      <c r="K12" s="91">
        <f t="shared" si="0"/>
        <v>80.813769195579454</v>
      </c>
      <c r="L12" s="91">
        <f t="shared" si="1"/>
        <v>76.579221182485909</v>
      </c>
      <c r="M12" s="213"/>
    </row>
    <row r="13" spans="1:16">
      <c r="A13" s="105" t="s">
        <v>143</v>
      </c>
      <c r="B13" s="105" t="s">
        <v>218</v>
      </c>
      <c r="C13" s="217">
        <v>81.172223490162907</v>
      </c>
      <c r="D13" s="218">
        <v>80.610609999999994</v>
      </c>
      <c r="E13" s="218">
        <v>81.733840000000001</v>
      </c>
      <c r="F13" s="219">
        <v>0.52</v>
      </c>
      <c r="G13" s="217">
        <v>77.427782027930064</v>
      </c>
      <c r="H13" s="218">
        <v>76.816879999999998</v>
      </c>
      <c r="I13" s="218">
        <v>78.038679999999999</v>
      </c>
      <c r="J13" s="219">
        <v>0.61</v>
      </c>
      <c r="K13" s="91">
        <f t="shared" si="0"/>
        <v>80.813769195579454</v>
      </c>
      <c r="L13" s="91">
        <f t="shared" si="1"/>
        <v>76.579221182485909</v>
      </c>
      <c r="M13" s="213"/>
    </row>
    <row r="14" spans="1:16">
      <c r="A14" s="105" t="s">
        <v>214</v>
      </c>
      <c r="B14" s="105" t="s">
        <v>228</v>
      </c>
      <c r="C14" s="217">
        <v>81.217800217270607</v>
      </c>
      <c r="D14" s="218">
        <v>80.892330000000001</v>
      </c>
      <c r="E14" s="218">
        <v>81.543270000000007</v>
      </c>
      <c r="F14" s="219">
        <v>0.32</v>
      </c>
      <c r="G14" s="217">
        <v>76.915297687786406</v>
      </c>
      <c r="H14" s="218">
        <v>76.549260000000004</v>
      </c>
      <c r="I14" s="218">
        <v>77.28134</v>
      </c>
      <c r="J14" s="219">
        <v>0.37</v>
      </c>
      <c r="K14" s="91">
        <f t="shared" si="0"/>
        <v>80.813769195579454</v>
      </c>
      <c r="L14" s="91">
        <f t="shared" si="1"/>
        <v>76.579221182485909</v>
      </c>
      <c r="M14" s="213"/>
    </row>
    <row r="15" spans="1:16">
      <c r="A15" s="105" t="s">
        <v>208</v>
      </c>
      <c r="B15" s="105" t="s">
        <v>221</v>
      </c>
      <c r="C15" s="217">
        <v>81.805914194210359</v>
      </c>
      <c r="D15" s="218">
        <v>81.537030000000001</v>
      </c>
      <c r="E15" s="218">
        <v>82.074789999999993</v>
      </c>
      <c r="F15" s="219">
        <v>0.38</v>
      </c>
      <c r="G15" s="217">
        <v>78.15409595452337</v>
      </c>
      <c r="H15" s="218">
        <v>77.868729999999999</v>
      </c>
      <c r="I15" s="218">
        <v>78.43947</v>
      </c>
      <c r="J15" s="219">
        <v>0.42</v>
      </c>
      <c r="K15" s="91">
        <f t="shared" si="0"/>
        <v>80.813769195579454</v>
      </c>
      <c r="L15" s="91">
        <f t="shared" si="1"/>
        <v>76.579221182485909</v>
      </c>
      <c r="M15" s="213"/>
    </row>
    <row r="16" spans="1:16">
      <c r="A16" s="105" t="s">
        <v>211</v>
      </c>
      <c r="B16" s="105" t="s">
        <v>225</v>
      </c>
      <c r="C16" s="217">
        <v>81.933627566086088</v>
      </c>
      <c r="D16" s="218">
        <v>81.718270000000004</v>
      </c>
      <c r="E16" s="218">
        <v>82.148989999999998</v>
      </c>
      <c r="F16" s="219">
        <v>0.21</v>
      </c>
      <c r="G16" s="217">
        <v>77.990914390092485</v>
      </c>
      <c r="H16" s="218">
        <v>77.758380000000002</v>
      </c>
      <c r="I16" s="218">
        <v>78.223439999999997</v>
      </c>
      <c r="J16" s="219">
        <v>0.23</v>
      </c>
      <c r="K16" s="91">
        <f t="shared" si="0"/>
        <v>80.813769195579454</v>
      </c>
      <c r="L16" s="91">
        <f t="shared" si="1"/>
        <v>76.579221182485909</v>
      </c>
      <c r="M16" s="213"/>
    </row>
    <row r="17" spans="1:13">
      <c r="A17" s="105" t="s">
        <v>161</v>
      </c>
      <c r="B17" s="105" t="s">
        <v>223</v>
      </c>
      <c r="C17" s="217">
        <v>81.985721556809466</v>
      </c>
      <c r="D17" s="218">
        <v>81.614829999999998</v>
      </c>
      <c r="E17" s="218">
        <v>82.356610000000003</v>
      </c>
      <c r="F17" s="219">
        <v>0.26</v>
      </c>
      <c r="G17" s="217">
        <v>77.661635056647469</v>
      </c>
      <c r="H17" s="218">
        <v>77.24933</v>
      </c>
      <c r="I17" s="218">
        <v>78.073939999999993</v>
      </c>
      <c r="J17" s="219">
        <v>0.28000000000000003</v>
      </c>
      <c r="K17" s="91">
        <f t="shared" si="0"/>
        <v>80.813769195579454</v>
      </c>
      <c r="L17" s="91">
        <f t="shared" si="1"/>
        <v>76.579221182485909</v>
      </c>
      <c r="M17" s="213"/>
    </row>
    <row r="18" spans="1:13">
      <c r="A18" s="105" t="s">
        <v>206</v>
      </c>
      <c r="B18" s="105" t="s">
        <v>217</v>
      </c>
      <c r="C18" s="217">
        <v>82.511236545963527</v>
      </c>
      <c r="D18" s="218">
        <v>81.932559999999995</v>
      </c>
      <c r="E18" s="218">
        <v>83.089910000000003</v>
      </c>
      <c r="F18" s="219">
        <v>0.59</v>
      </c>
      <c r="G18" s="217">
        <v>79.14214308212965</v>
      </c>
      <c r="H18" s="218">
        <v>78.492289999999997</v>
      </c>
      <c r="I18" s="218">
        <v>79.792000000000002</v>
      </c>
      <c r="J18" s="219">
        <v>0.68</v>
      </c>
      <c r="K18" s="91">
        <f t="shared" si="0"/>
        <v>80.813769195579454</v>
      </c>
      <c r="L18" s="91">
        <f t="shared" si="1"/>
        <v>76.579221182485909</v>
      </c>
      <c r="M18" s="213"/>
    </row>
    <row r="19" spans="1:13">
      <c r="A19" s="105" t="s">
        <v>215</v>
      </c>
      <c r="B19" s="105" t="s">
        <v>229</v>
      </c>
      <c r="C19" s="217">
        <v>82.746265093113195</v>
      </c>
      <c r="D19" s="218">
        <v>81.506799999999998</v>
      </c>
      <c r="E19" s="218">
        <v>83.985730000000004</v>
      </c>
      <c r="F19" s="219">
        <v>1.17</v>
      </c>
      <c r="G19" s="217">
        <v>78.01301115991582</v>
      </c>
      <c r="H19" s="218">
        <v>76.61703</v>
      </c>
      <c r="I19" s="218">
        <v>79.408990000000003</v>
      </c>
      <c r="J19" s="219">
        <v>1.24</v>
      </c>
      <c r="K19" s="91">
        <f t="shared" si="0"/>
        <v>80.813769195579454</v>
      </c>
      <c r="L19" s="91">
        <f t="shared" si="1"/>
        <v>76.579221182485909</v>
      </c>
      <c r="M19" s="213"/>
    </row>
    <row r="20" spans="1:13">
      <c r="A20" s="105" t="s">
        <v>213</v>
      </c>
      <c r="B20" s="105" t="s">
        <v>227</v>
      </c>
      <c r="C20" s="217">
        <v>83.268806922227782</v>
      </c>
      <c r="D20" s="218">
        <v>81.847800000000007</v>
      </c>
      <c r="E20" s="218">
        <v>84.689809999999994</v>
      </c>
      <c r="F20" s="219">
        <v>1.35</v>
      </c>
      <c r="G20" s="217">
        <v>79.707367537944663</v>
      </c>
      <c r="H20" s="218">
        <v>78.472130000000007</v>
      </c>
      <c r="I20" s="218">
        <v>80.942610000000002</v>
      </c>
      <c r="J20" s="219">
        <v>1.28</v>
      </c>
      <c r="K20" s="91">
        <f t="shared" si="0"/>
        <v>80.813769195579454</v>
      </c>
      <c r="L20" s="91">
        <f t="shared" si="1"/>
        <v>76.579221182485909</v>
      </c>
      <c r="M20" s="213"/>
    </row>
    <row r="21" spans="1:13">
      <c r="A21" s="220" t="s">
        <v>212</v>
      </c>
      <c r="B21" s="220" t="s">
        <v>226</v>
      </c>
      <c r="C21" s="221">
        <v>83.902013908026035</v>
      </c>
      <c r="D21" s="222">
        <v>82.751289999999997</v>
      </c>
      <c r="E21" s="222">
        <v>85.05274</v>
      </c>
      <c r="F21" s="223">
        <v>1.4</v>
      </c>
      <c r="G21" s="221">
        <v>80.436959751832759</v>
      </c>
      <c r="H21" s="222">
        <v>79.057699999999997</v>
      </c>
      <c r="I21" s="222">
        <v>81.816220000000001</v>
      </c>
      <c r="J21" s="223">
        <v>1.37</v>
      </c>
      <c r="K21" s="91">
        <f t="shared" si="0"/>
        <v>80.813769195579454</v>
      </c>
      <c r="L21" s="91">
        <f t="shared" si="1"/>
        <v>76.579221182485909</v>
      </c>
      <c r="M21" s="213"/>
    </row>
    <row r="23" spans="1:13">
      <c r="A23" s="148" t="s">
        <v>295</v>
      </c>
      <c r="B23" s="148"/>
    </row>
    <row r="29" spans="1:13" ht="13.8">
      <c r="J29" s="224"/>
    </row>
    <row r="30" spans="1:13">
      <c r="B30" s="214"/>
      <c r="C30" s="214"/>
      <c r="D30" s="214"/>
      <c r="E30" s="214"/>
    </row>
    <row r="31" spans="1:13">
      <c r="B31" s="214"/>
      <c r="C31" s="214"/>
      <c r="D31" s="214"/>
      <c r="E31" s="214"/>
    </row>
    <row r="32" spans="1:13">
      <c r="B32" s="214"/>
      <c r="C32" s="214"/>
      <c r="D32" s="218"/>
      <c r="E32" s="214"/>
    </row>
    <row r="33" spans="2:5">
      <c r="B33" s="214"/>
      <c r="C33" s="214"/>
      <c r="D33" s="218"/>
      <c r="E33" s="214"/>
    </row>
    <row r="34" spans="2:5">
      <c r="B34" s="214"/>
      <c r="C34" s="214"/>
      <c r="D34" s="218"/>
      <c r="E34" s="214"/>
    </row>
    <row r="35" spans="2:5">
      <c r="B35" s="214"/>
      <c r="C35" s="214"/>
      <c r="D35" s="218"/>
      <c r="E35" s="214"/>
    </row>
    <row r="36" spans="2:5">
      <c r="B36" s="214"/>
      <c r="C36" s="214"/>
      <c r="D36" s="218"/>
      <c r="E36" s="214"/>
    </row>
    <row r="37" spans="2:5">
      <c r="B37" s="214"/>
      <c r="C37" s="214"/>
      <c r="D37" s="218"/>
      <c r="E37" s="214"/>
    </row>
    <row r="38" spans="2:5">
      <c r="B38" s="214"/>
      <c r="C38" s="214"/>
      <c r="D38" s="218"/>
      <c r="E38" s="214"/>
    </row>
    <row r="39" spans="2:5">
      <c r="B39" s="214"/>
      <c r="C39" s="214"/>
      <c r="D39" s="218"/>
      <c r="E39" s="214"/>
    </row>
    <row r="40" spans="2:5">
      <c r="B40" s="214"/>
      <c r="C40" s="214"/>
      <c r="D40" s="218"/>
      <c r="E40" s="214"/>
    </row>
    <row r="41" spans="2:5">
      <c r="B41" s="214"/>
      <c r="C41" s="214"/>
      <c r="D41" s="218"/>
      <c r="E41" s="214"/>
    </row>
    <row r="42" spans="2:5">
      <c r="B42" s="214"/>
      <c r="C42" s="214"/>
      <c r="D42" s="218"/>
      <c r="E42" s="214"/>
    </row>
    <row r="43" spans="2:5">
      <c r="B43" s="214"/>
      <c r="C43" s="214"/>
      <c r="D43" s="218"/>
      <c r="E43" s="214"/>
    </row>
    <row r="44" spans="2:5">
      <c r="B44" s="214"/>
      <c r="C44" s="214"/>
      <c r="D44" s="218"/>
      <c r="E44" s="214"/>
    </row>
    <row r="45" spans="2:5">
      <c r="B45" s="214"/>
      <c r="C45" s="214"/>
      <c r="D45" s="218"/>
      <c r="E45" s="214"/>
    </row>
    <row r="46" spans="2:5">
      <c r="B46" s="214"/>
      <c r="C46" s="214"/>
      <c r="D46" s="218"/>
      <c r="E46" s="214"/>
    </row>
    <row r="47" spans="2:5">
      <c r="B47" s="214"/>
      <c r="C47" s="214"/>
      <c r="D47" s="214"/>
      <c r="E47" s="214"/>
    </row>
  </sheetData>
  <sortState xmlns:xlrd2="http://schemas.microsoft.com/office/spreadsheetml/2017/richdata2" ref="C33:D46">
    <sortCondition ref="D33:D46"/>
  </sortState>
  <mergeCells count="15">
    <mergeCell ref="O1:P1"/>
    <mergeCell ref="A1:M1"/>
    <mergeCell ref="C4:C6"/>
    <mergeCell ref="D4:D6"/>
    <mergeCell ref="E4:E6"/>
    <mergeCell ref="F4:F6"/>
    <mergeCell ref="G4:G6"/>
    <mergeCell ref="H4:H6"/>
    <mergeCell ref="I4:I6"/>
    <mergeCell ref="J4:J6"/>
    <mergeCell ref="A23:B23"/>
    <mergeCell ref="A3:A6"/>
    <mergeCell ref="B3:B6"/>
    <mergeCell ref="C3:F3"/>
    <mergeCell ref="G3:J3"/>
  </mergeCells>
  <hyperlinks>
    <hyperlink ref="O1" location="Contents!A1" display="back to contents" xr:uid="{00000000-0004-0000-19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:AK77"/>
  <sheetViews>
    <sheetView zoomScaleNormal="100" workbookViewId="0">
      <selection sqref="A1:H1"/>
    </sheetView>
  </sheetViews>
  <sheetFormatPr defaultColWidth="9.21875" defaultRowHeight="13.2"/>
  <cols>
    <col min="1" max="1" width="24.5546875" style="214" customWidth="1"/>
    <col min="2" max="2" width="13.77734375" style="214" customWidth="1"/>
    <col min="3" max="4" width="14.44140625" style="214" customWidth="1"/>
    <col min="5" max="5" width="15.77734375" style="214" customWidth="1"/>
    <col min="6" max="11" width="14.44140625" style="214" customWidth="1"/>
    <col min="12" max="15" width="9.21875" style="28"/>
    <col min="16" max="25" width="9.21875" style="7"/>
    <col min="26" max="16384" width="9.21875" style="214"/>
  </cols>
  <sheetData>
    <row r="1" spans="1:37" ht="18" customHeight="1">
      <c r="A1" s="295" t="s">
        <v>346</v>
      </c>
      <c r="B1" s="295"/>
      <c r="C1" s="295"/>
      <c r="D1" s="295"/>
      <c r="E1" s="295"/>
      <c r="F1" s="295"/>
      <c r="G1" s="295"/>
      <c r="H1" s="295"/>
      <c r="I1" s="99"/>
      <c r="J1" s="149" t="s">
        <v>90</v>
      </c>
      <c r="K1" s="149"/>
    </row>
    <row r="2" spans="1:37" s="16" customFormat="1" ht="15" customHeight="1">
      <c r="L2" s="10"/>
      <c r="M2" s="10"/>
      <c r="N2" s="10"/>
      <c r="O2" s="10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>
      <c r="A3" s="184" t="s">
        <v>198</v>
      </c>
      <c r="B3" s="187" t="s">
        <v>44</v>
      </c>
      <c r="C3" s="188"/>
      <c r="D3" s="188"/>
      <c r="E3" s="188"/>
      <c r="F3" s="189"/>
      <c r="G3" s="188" t="s">
        <v>45</v>
      </c>
      <c r="H3" s="188"/>
      <c r="I3" s="188"/>
      <c r="J3" s="188"/>
      <c r="K3" s="189"/>
    </row>
    <row r="4" spans="1:37" ht="15" customHeight="1">
      <c r="A4" s="185"/>
      <c r="B4" s="190" t="s">
        <v>230</v>
      </c>
      <c r="C4" s="193" t="s">
        <v>333</v>
      </c>
      <c r="D4" s="193" t="s">
        <v>323</v>
      </c>
      <c r="E4" s="193" t="s">
        <v>334</v>
      </c>
      <c r="F4" s="182" t="s">
        <v>335</v>
      </c>
      <c r="G4" s="190" t="s">
        <v>230</v>
      </c>
      <c r="H4" s="193" t="s">
        <v>333</v>
      </c>
      <c r="I4" s="193" t="s">
        <v>323</v>
      </c>
      <c r="J4" s="193" t="s">
        <v>334</v>
      </c>
      <c r="K4" s="182" t="s">
        <v>335</v>
      </c>
    </row>
    <row r="5" spans="1:37">
      <c r="A5" s="185"/>
      <c r="B5" s="191"/>
      <c r="C5" s="194"/>
      <c r="D5" s="194"/>
      <c r="E5" s="194"/>
      <c r="F5" s="183"/>
      <c r="G5" s="191"/>
      <c r="H5" s="194"/>
      <c r="I5" s="194"/>
      <c r="J5" s="194"/>
      <c r="K5" s="183"/>
    </row>
    <row r="6" spans="1:37">
      <c r="A6" s="185"/>
      <c r="B6" s="191"/>
      <c r="C6" s="194"/>
      <c r="D6" s="194"/>
      <c r="E6" s="194"/>
      <c r="F6" s="183"/>
      <c r="G6" s="191"/>
      <c r="H6" s="194"/>
      <c r="I6" s="194"/>
      <c r="J6" s="194"/>
      <c r="K6" s="183"/>
    </row>
    <row r="7" spans="1:37" s="215" customFormat="1">
      <c r="A7" s="186"/>
      <c r="B7" s="192"/>
      <c r="C7" s="195"/>
      <c r="D7" s="195"/>
      <c r="E7" s="194"/>
      <c r="F7" s="183"/>
      <c r="G7" s="192"/>
      <c r="H7" s="195"/>
      <c r="I7" s="195"/>
      <c r="J7" s="195"/>
      <c r="K7" s="183"/>
      <c r="L7" s="130"/>
      <c r="M7" s="130"/>
      <c r="N7" s="130"/>
      <c r="O7" s="130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37">
      <c r="A8" s="21" t="s">
        <v>231</v>
      </c>
      <c r="B8" s="19">
        <v>77.081479999999999</v>
      </c>
      <c r="C8" s="20">
        <v>77.156059999999997</v>
      </c>
      <c r="D8" s="20">
        <v>76.579221182485909</v>
      </c>
      <c r="E8" s="20">
        <f>(C8-B8)/5*52.2</f>
        <v>0.7786151999999732</v>
      </c>
      <c r="F8" s="126">
        <f>(D8-C8)/2*52.2</f>
        <v>-15.055493137117672</v>
      </c>
      <c r="G8" s="20">
        <v>81.073030000000003</v>
      </c>
      <c r="H8" s="20">
        <v>81.138390000000001</v>
      </c>
      <c r="I8" s="20">
        <v>80.813769195579454</v>
      </c>
      <c r="J8" s="20">
        <f>(H8-G8)/5*52.2</f>
        <v>0.68235839999998238</v>
      </c>
      <c r="K8" s="126">
        <f>(I8-H8)/2*52.2</f>
        <v>-8.4726029953762882</v>
      </c>
      <c r="L8" s="28">
        <f>IF(E8&gt;F8,F8-(E8-0.7),0)</f>
        <v>-15.134108337117645</v>
      </c>
      <c r="M8" s="28">
        <f>IF(E8&lt;F8,E8-F8,0)</f>
        <v>0</v>
      </c>
      <c r="N8" s="28">
        <f>IF(J8&gt;K8,K8-(J8-0.7),0)</f>
        <v>-8.4549613953762712</v>
      </c>
      <c r="O8" s="28">
        <f>IF(J8&lt;K8,J8-K8,0)</f>
        <v>0</v>
      </c>
    </row>
    <row r="9" spans="1:37">
      <c r="A9" s="21" t="s">
        <v>131</v>
      </c>
      <c r="B9" s="22">
        <v>76.729529999999997</v>
      </c>
      <c r="C9" s="23">
        <v>77.068089999999998</v>
      </c>
      <c r="D9" s="23">
        <v>76.934322324541711</v>
      </c>
      <c r="E9" s="23">
        <f t="shared" ref="E9:E40" si="0">(C9-B9)/5*52.2</f>
        <v>3.5345664000000117</v>
      </c>
      <c r="F9" s="127">
        <f t="shared" ref="F9:F40" si="1">(D9-C9)/2*52.2</f>
        <v>-3.4913363294612978</v>
      </c>
      <c r="G9" s="23">
        <v>81.002529999999993</v>
      </c>
      <c r="H9" s="23">
        <v>81.404780000000002</v>
      </c>
      <c r="I9" s="23">
        <v>81.030902900889558</v>
      </c>
      <c r="J9" s="23">
        <f t="shared" ref="J9:J40" si="2">(H9-G9)/5*52.2</f>
        <v>4.1994900000000976</v>
      </c>
      <c r="K9" s="127">
        <f t="shared" ref="K9:K40" si="3">(I9-H9)/2*52.2</f>
        <v>-9.7581922867826023</v>
      </c>
      <c r="L9" s="28">
        <f t="shared" ref="L9:L40" si="4">IF(E9&gt;F9,F9-(E9-0.7),0)</f>
        <v>-6.3259027294613093</v>
      </c>
      <c r="M9" s="28">
        <f t="shared" ref="M9:M40" si="5">IF(E9&lt;F9,E9-F9,0)</f>
        <v>0</v>
      </c>
      <c r="N9" s="28">
        <f t="shared" ref="N9:N40" si="6">IF(J9&gt;K9,K9-(J9-0.7),0)</f>
        <v>-13.2576822867827</v>
      </c>
      <c r="O9" s="28">
        <f t="shared" ref="O9:O40" si="7">IF(J9&lt;K9,J9-K9,0)</f>
        <v>0</v>
      </c>
    </row>
    <row r="10" spans="1:37">
      <c r="A10" s="21" t="s">
        <v>133</v>
      </c>
      <c r="B10" s="22">
        <v>79.335030000000003</v>
      </c>
      <c r="C10" s="23">
        <v>79.288200000000003</v>
      </c>
      <c r="D10" s="23">
        <v>78.854367521685006</v>
      </c>
      <c r="E10" s="23">
        <f t="shared" si="0"/>
        <v>-0.48890519999999926</v>
      </c>
      <c r="F10" s="127">
        <f t="shared" si="1"/>
        <v>-11.323027684021426</v>
      </c>
      <c r="G10" s="23">
        <v>82.182079999999999</v>
      </c>
      <c r="H10" s="23">
        <v>82.518810000000002</v>
      </c>
      <c r="I10" s="23">
        <v>82.096501997761479</v>
      </c>
      <c r="J10" s="23">
        <f t="shared" si="2"/>
        <v>3.51546120000003</v>
      </c>
      <c r="K10" s="127">
        <f t="shared" si="3"/>
        <v>-11.022238858425458</v>
      </c>
      <c r="L10" s="28">
        <f t="shared" si="4"/>
        <v>-10.134122484021427</v>
      </c>
      <c r="M10" s="28">
        <f t="shared" si="5"/>
        <v>0</v>
      </c>
      <c r="N10" s="28">
        <f t="shared" si="6"/>
        <v>-13.837700058425488</v>
      </c>
      <c r="O10" s="28">
        <f t="shared" si="7"/>
        <v>0</v>
      </c>
    </row>
    <row r="11" spans="1:37">
      <c r="A11" s="21" t="s">
        <v>135</v>
      </c>
      <c r="B11" s="22">
        <v>78.582999999999998</v>
      </c>
      <c r="C11" s="23">
        <v>78.334450000000004</v>
      </c>
      <c r="D11" s="23">
        <v>78.262366686420251</v>
      </c>
      <c r="E11" s="23">
        <f t="shared" si="0"/>
        <v>-2.5948619999999427</v>
      </c>
      <c r="F11" s="127">
        <f t="shared" si="1"/>
        <v>-1.8813744844315636</v>
      </c>
      <c r="G11" s="23">
        <v>81.738029999999995</v>
      </c>
      <c r="H11" s="23">
        <v>82.261510000000001</v>
      </c>
      <c r="I11" s="23">
        <v>81.589878850673401</v>
      </c>
      <c r="J11" s="23">
        <f t="shared" si="2"/>
        <v>5.4651312000000667</v>
      </c>
      <c r="K11" s="127">
        <f t="shared" si="3"/>
        <v>-17.529572997424275</v>
      </c>
      <c r="L11" s="28">
        <f t="shared" si="4"/>
        <v>0</v>
      </c>
      <c r="M11" s="28">
        <f t="shared" si="5"/>
        <v>-0.71348751556837908</v>
      </c>
      <c r="N11" s="28">
        <f t="shared" si="6"/>
        <v>-22.294704197424341</v>
      </c>
      <c r="O11" s="28">
        <f t="shared" si="7"/>
        <v>0</v>
      </c>
    </row>
    <row r="12" spans="1:37">
      <c r="A12" s="21" t="s">
        <v>137</v>
      </c>
      <c r="B12" s="22">
        <v>78.218959999999996</v>
      </c>
      <c r="C12" s="23">
        <v>78.336730000000003</v>
      </c>
      <c r="D12" s="23">
        <v>77.769250530754249</v>
      </c>
      <c r="E12" s="23">
        <f t="shared" si="0"/>
        <v>1.2295188000000759</v>
      </c>
      <c r="F12" s="127">
        <f t="shared" si="1"/>
        <v>-14.811214147314177</v>
      </c>
      <c r="G12" s="23">
        <v>81.883610000000004</v>
      </c>
      <c r="H12" s="23">
        <v>81.685100000000006</v>
      </c>
      <c r="I12" s="23">
        <v>81.976586458296069</v>
      </c>
      <c r="J12" s="23">
        <f t="shared" si="2"/>
        <v>-2.0724443999999882</v>
      </c>
      <c r="K12" s="127">
        <f t="shared" si="3"/>
        <v>7.6077965615272509</v>
      </c>
      <c r="L12" s="28">
        <f t="shared" si="4"/>
        <v>-15.340732947314253</v>
      </c>
      <c r="M12" s="28">
        <f t="shared" si="5"/>
        <v>0</v>
      </c>
      <c r="N12" s="28">
        <f t="shared" si="6"/>
        <v>0</v>
      </c>
      <c r="O12" s="28">
        <f t="shared" si="7"/>
        <v>-9.6802409615272396</v>
      </c>
    </row>
    <row r="13" spans="1:37">
      <c r="A13" s="21" t="s">
        <v>139</v>
      </c>
      <c r="B13" s="22">
        <v>77.809899999999999</v>
      </c>
      <c r="C13" s="23">
        <v>78.381140000000002</v>
      </c>
      <c r="D13" s="23">
        <v>78.002511111382532</v>
      </c>
      <c r="E13" s="23">
        <f t="shared" si="0"/>
        <v>5.9637456000000322</v>
      </c>
      <c r="F13" s="127">
        <f t="shared" si="1"/>
        <v>-9.8822139929159736</v>
      </c>
      <c r="G13" s="23">
        <v>82.1006</v>
      </c>
      <c r="H13" s="23">
        <v>82.503219999999999</v>
      </c>
      <c r="I13" s="23">
        <v>82.425622477417676</v>
      </c>
      <c r="J13" s="23">
        <f t="shared" si="2"/>
        <v>4.2033527999999887</v>
      </c>
      <c r="K13" s="127">
        <f t="shared" si="3"/>
        <v>-2.025295339398633</v>
      </c>
      <c r="L13" s="28">
        <f t="shared" si="4"/>
        <v>-15.145959592916006</v>
      </c>
      <c r="M13" s="28">
        <f>IF(E13&lt;F13,E13-F13,0)</f>
        <v>0</v>
      </c>
      <c r="N13" s="28">
        <f t="shared" si="6"/>
        <v>-5.5286481393986211</v>
      </c>
      <c r="O13" s="28">
        <f t="shared" si="7"/>
        <v>0</v>
      </c>
    </row>
    <row r="14" spans="1:37">
      <c r="A14" s="21" t="s">
        <v>141</v>
      </c>
      <c r="B14" s="22">
        <v>77.118440000000007</v>
      </c>
      <c r="C14" s="23">
        <v>76.597909999999999</v>
      </c>
      <c r="D14" s="23">
        <v>75.386053814673119</v>
      </c>
      <c r="E14" s="23">
        <f t="shared" si="0"/>
        <v>-5.4343332000000828</v>
      </c>
      <c r="F14" s="127">
        <f t="shared" si="1"/>
        <v>-31.629446437031572</v>
      </c>
      <c r="G14" s="23">
        <v>80.199430000000007</v>
      </c>
      <c r="H14" s="23">
        <v>80.695509999999999</v>
      </c>
      <c r="I14" s="23">
        <v>80.253153811359113</v>
      </c>
      <c r="J14" s="23">
        <f t="shared" si="2"/>
        <v>5.1790751999999181</v>
      </c>
      <c r="K14" s="127">
        <f t="shared" si="3"/>
        <v>-11.545496523527131</v>
      </c>
      <c r="L14" s="28">
        <f t="shared" si="4"/>
        <v>-25.495113237031489</v>
      </c>
      <c r="M14" s="28">
        <f>IF(E14&lt;F14,E14-F14,0)</f>
        <v>0</v>
      </c>
      <c r="N14" s="28">
        <f t="shared" si="6"/>
        <v>-16.02457172352705</v>
      </c>
      <c r="O14" s="28">
        <f t="shared" si="7"/>
        <v>0</v>
      </c>
    </row>
    <row r="15" spans="1:37">
      <c r="A15" s="21" t="s">
        <v>143</v>
      </c>
      <c r="B15" s="22">
        <v>77.962540000000004</v>
      </c>
      <c r="C15" s="23">
        <v>78.191689999999994</v>
      </c>
      <c r="D15" s="23">
        <v>77.427782027930064</v>
      </c>
      <c r="E15" s="23">
        <f t="shared" si="0"/>
        <v>2.3923259999998954</v>
      </c>
      <c r="F15" s="127">
        <f t="shared" si="1"/>
        <v>-19.937998071025174</v>
      </c>
      <c r="G15" s="23">
        <v>81.442869999999999</v>
      </c>
      <c r="H15" s="23">
        <v>81.439480000000003</v>
      </c>
      <c r="I15" s="23">
        <v>81.172223490162907</v>
      </c>
      <c r="J15" s="23">
        <f t="shared" si="2"/>
        <v>-3.539159999995832E-2</v>
      </c>
      <c r="K15" s="127">
        <f t="shared" si="3"/>
        <v>-6.9753949067482246</v>
      </c>
      <c r="L15" s="28">
        <f t="shared" si="4"/>
        <v>-21.630324071025068</v>
      </c>
      <c r="M15" s="28">
        <f t="shared" si="5"/>
        <v>0</v>
      </c>
      <c r="N15" s="28">
        <f t="shared" si="6"/>
        <v>-6.2400033067482665</v>
      </c>
      <c r="O15" s="28">
        <f t="shared" si="7"/>
        <v>0</v>
      </c>
    </row>
    <row r="16" spans="1:37">
      <c r="A16" s="21" t="s">
        <v>145</v>
      </c>
      <c r="B16" s="22">
        <v>75.261269999999996</v>
      </c>
      <c r="C16" s="23">
        <v>73.921610000000001</v>
      </c>
      <c r="D16" s="23">
        <v>73.537174565200928</v>
      </c>
      <c r="E16" s="23">
        <f t="shared" si="0"/>
        <v>-13.986050399999948</v>
      </c>
      <c r="F16" s="127">
        <f t="shared" si="1"/>
        <v>-10.033764848255807</v>
      </c>
      <c r="G16" s="23">
        <v>80.053280000000001</v>
      </c>
      <c r="H16" s="23">
        <v>79.481359999999995</v>
      </c>
      <c r="I16" s="23">
        <v>79.112298018300052</v>
      </c>
      <c r="J16" s="23">
        <f t="shared" si="2"/>
        <v>-5.9708448000000605</v>
      </c>
      <c r="K16" s="127">
        <f t="shared" si="3"/>
        <v>-9.6325177223685117</v>
      </c>
      <c r="L16" s="28">
        <f t="shared" si="4"/>
        <v>0</v>
      </c>
      <c r="M16" s="28">
        <f t="shared" si="5"/>
        <v>-3.9522855517441418</v>
      </c>
      <c r="N16" s="28">
        <f t="shared" si="6"/>
        <v>-2.961672922368451</v>
      </c>
      <c r="O16" s="28">
        <f t="shared" si="7"/>
        <v>0</v>
      </c>
    </row>
    <row r="17" spans="1:15">
      <c r="A17" s="21" t="s">
        <v>147</v>
      </c>
      <c r="B17" s="22">
        <v>75.820909999999998</v>
      </c>
      <c r="C17" s="23">
        <v>75.881169999999997</v>
      </c>
      <c r="D17" s="23">
        <v>74.928285487893405</v>
      </c>
      <c r="E17" s="23">
        <f t="shared" si="0"/>
        <v>0.62911439999999519</v>
      </c>
      <c r="F17" s="127">
        <f t="shared" si="1"/>
        <v>-24.870285765982072</v>
      </c>
      <c r="G17" s="23">
        <v>79.632679999999993</v>
      </c>
      <c r="H17" s="23">
        <v>79.810869999999994</v>
      </c>
      <c r="I17" s="23">
        <v>79.326830143104189</v>
      </c>
      <c r="J17" s="23">
        <f t="shared" si="2"/>
        <v>1.8603036000000079</v>
      </c>
      <c r="K17" s="127">
        <f t="shared" si="3"/>
        <v>-12.633440264980514</v>
      </c>
      <c r="L17" s="28">
        <f t="shared" si="4"/>
        <v>-24.799400165982068</v>
      </c>
      <c r="M17" s="28">
        <f t="shared" si="5"/>
        <v>0</v>
      </c>
      <c r="N17" s="28">
        <f t="shared" si="6"/>
        <v>-13.793743864980522</v>
      </c>
      <c r="O17" s="28">
        <f t="shared" si="7"/>
        <v>0</v>
      </c>
    </row>
    <row r="18" spans="1:15">
      <c r="A18" s="21" t="s">
        <v>149</v>
      </c>
      <c r="B18" s="22">
        <v>80.516840000000002</v>
      </c>
      <c r="C18" s="23">
        <v>80.541619999999995</v>
      </c>
      <c r="D18" s="23">
        <v>80.037015388413948</v>
      </c>
      <c r="E18" s="23">
        <f t="shared" si="0"/>
        <v>0.25870319999992381</v>
      </c>
      <c r="F18" s="127">
        <f t="shared" si="1"/>
        <v>-13.17018036239581</v>
      </c>
      <c r="G18" s="23">
        <v>83.525120000000001</v>
      </c>
      <c r="H18" s="23">
        <v>83.648439999999994</v>
      </c>
      <c r="I18" s="23">
        <v>83.495204243511196</v>
      </c>
      <c r="J18" s="23">
        <f t="shared" si="2"/>
        <v>1.2874607999999224</v>
      </c>
      <c r="K18" s="127">
        <f t="shared" si="3"/>
        <v>-3.9994532443576123</v>
      </c>
      <c r="L18" s="28">
        <f t="shared" si="4"/>
        <v>-12.728883562395733</v>
      </c>
      <c r="M18" s="28">
        <f t="shared" si="5"/>
        <v>0</v>
      </c>
      <c r="N18" s="28">
        <f t="shared" si="6"/>
        <v>-4.5869140443575347</v>
      </c>
      <c r="O18" s="28">
        <f t="shared" si="7"/>
        <v>0</v>
      </c>
    </row>
    <row r="19" spans="1:15">
      <c r="A19" s="21" t="s">
        <v>151</v>
      </c>
      <c r="B19" s="22">
        <v>78.431730000000002</v>
      </c>
      <c r="C19" s="23">
        <v>79.08954</v>
      </c>
      <c r="D19" s="23">
        <v>78.970299743904903</v>
      </c>
      <c r="E19" s="23">
        <f t="shared" si="0"/>
        <v>6.8675363999999774</v>
      </c>
      <c r="F19" s="127">
        <f t="shared" si="1"/>
        <v>-3.1121706840820238</v>
      </c>
      <c r="G19" s="23">
        <v>82.076440000000005</v>
      </c>
      <c r="H19" s="23">
        <v>82.717259999999996</v>
      </c>
      <c r="I19" s="23">
        <v>82.73765439337339</v>
      </c>
      <c r="J19" s="23">
        <f t="shared" si="2"/>
        <v>6.6901607999999051</v>
      </c>
      <c r="K19" s="127">
        <f t="shared" si="3"/>
        <v>0.53229366704558034</v>
      </c>
      <c r="L19" s="28">
        <f t="shared" si="4"/>
        <v>-9.279707084082002</v>
      </c>
      <c r="M19" s="28">
        <f t="shared" si="5"/>
        <v>0</v>
      </c>
      <c r="N19" s="28">
        <f t="shared" si="6"/>
        <v>-5.4578671329543242</v>
      </c>
      <c r="O19" s="28">
        <f t="shared" si="7"/>
        <v>0</v>
      </c>
    </row>
    <row r="20" spans="1:15">
      <c r="A20" s="21" t="s">
        <v>153</v>
      </c>
      <c r="B20" s="22">
        <v>79.663570000000007</v>
      </c>
      <c r="C20" s="23">
        <v>80.329470000000001</v>
      </c>
      <c r="D20" s="23">
        <v>79.440322267762298</v>
      </c>
      <c r="E20" s="23">
        <f t="shared" si="0"/>
        <v>6.9519959999999319</v>
      </c>
      <c r="F20" s="127">
        <f t="shared" si="1"/>
        <v>-23.206755811404044</v>
      </c>
      <c r="G20" s="23">
        <v>82.674369999999996</v>
      </c>
      <c r="H20" s="23">
        <v>83.955640000000002</v>
      </c>
      <c r="I20" s="23">
        <v>83.842557707075827</v>
      </c>
      <c r="J20" s="23">
        <f t="shared" si="2"/>
        <v>13.376458800000066</v>
      </c>
      <c r="K20" s="127">
        <f t="shared" si="3"/>
        <v>-2.9514478453209918</v>
      </c>
      <c r="L20" s="28">
        <f t="shared" si="4"/>
        <v>-29.458751811403975</v>
      </c>
      <c r="M20" s="28">
        <f t="shared" si="5"/>
        <v>0</v>
      </c>
      <c r="N20" s="28">
        <f t="shared" si="6"/>
        <v>-15.627906645321058</v>
      </c>
      <c r="O20" s="28">
        <f t="shared" si="7"/>
        <v>0</v>
      </c>
    </row>
    <row r="21" spans="1:15">
      <c r="A21" s="21" t="s">
        <v>155</v>
      </c>
      <c r="B21" s="22">
        <v>77.222120000000004</v>
      </c>
      <c r="C21" s="23">
        <v>77.33229</v>
      </c>
      <c r="D21" s="23">
        <v>76.242685711450974</v>
      </c>
      <c r="E21" s="23">
        <f t="shared" si="0"/>
        <v>1.1501747999999641</v>
      </c>
      <c r="F21" s="127">
        <f t="shared" si="1"/>
        <v>-28.43867193112958</v>
      </c>
      <c r="G21" s="23">
        <v>80.954419999999999</v>
      </c>
      <c r="H21" s="23">
        <v>80.464299999999994</v>
      </c>
      <c r="I21" s="23">
        <v>80.158453373034305</v>
      </c>
      <c r="J21" s="23">
        <f t="shared" si="2"/>
        <v>-5.1168528000000482</v>
      </c>
      <c r="K21" s="127">
        <f t="shared" si="3"/>
        <v>-7.9825969638044825</v>
      </c>
      <c r="L21" s="28">
        <f t="shared" si="4"/>
        <v>-28.888846731129544</v>
      </c>
      <c r="M21" s="28">
        <f t="shared" si="5"/>
        <v>0</v>
      </c>
      <c r="N21" s="28">
        <f t="shared" si="6"/>
        <v>-2.1657441638044341</v>
      </c>
      <c r="O21" s="28">
        <f t="shared" si="7"/>
        <v>0</v>
      </c>
    </row>
    <row r="22" spans="1:15">
      <c r="A22" s="21" t="s">
        <v>157</v>
      </c>
      <c r="B22" s="22">
        <v>77.584159999999997</v>
      </c>
      <c r="C22" s="23">
        <v>77.298090000000002</v>
      </c>
      <c r="D22" s="23">
        <v>76.882731919668871</v>
      </c>
      <c r="E22" s="23">
        <f t="shared" si="0"/>
        <v>-2.9865707999999493</v>
      </c>
      <c r="F22" s="127">
        <f t="shared" si="1"/>
        <v>-10.840845896642531</v>
      </c>
      <c r="G22" s="23">
        <v>81.370500000000007</v>
      </c>
      <c r="H22" s="23">
        <v>81.146770000000004</v>
      </c>
      <c r="I22" s="23">
        <v>81.031600168216613</v>
      </c>
      <c r="J22" s="23">
        <f t="shared" si="2"/>
        <v>-2.3357412000000344</v>
      </c>
      <c r="K22" s="127">
        <f t="shared" si="3"/>
        <v>-3.0059326095464911</v>
      </c>
      <c r="L22" s="28">
        <f t="shared" si="4"/>
        <v>-7.1542750966425812</v>
      </c>
      <c r="M22" s="28">
        <f t="shared" si="5"/>
        <v>0</v>
      </c>
      <c r="N22" s="28">
        <f t="shared" si="6"/>
        <v>2.9808590453543005E-2</v>
      </c>
      <c r="O22" s="28">
        <f t="shared" si="7"/>
        <v>0</v>
      </c>
    </row>
    <row r="23" spans="1:15">
      <c r="A23" s="21" t="s">
        <v>159</v>
      </c>
      <c r="B23" s="22">
        <v>73.345209999999994</v>
      </c>
      <c r="C23" s="23">
        <v>73.595969999999994</v>
      </c>
      <c r="D23" s="23">
        <v>72.960560069451262</v>
      </c>
      <c r="E23" s="23">
        <f t="shared" si="0"/>
        <v>2.6179343999999967</v>
      </c>
      <c r="F23" s="127">
        <f t="shared" si="1"/>
        <v>-16.584199187321918</v>
      </c>
      <c r="G23" s="23">
        <v>78.703360000000004</v>
      </c>
      <c r="H23" s="23">
        <v>78.503399999999999</v>
      </c>
      <c r="I23" s="23">
        <v>78.017654956229578</v>
      </c>
      <c r="J23" s="23">
        <f t="shared" si="2"/>
        <v>-2.0875824000000458</v>
      </c>
      <c r="K23" s="127">
        <f t="shared" si="3"/>
        <v>-12.677945642408005</v>
      </c>
      <c r="L23" s="28">
        <f t="shared" si="4"/>
        <v>-18.502133587321914</v>
      </c>
      <c r="M23" s="28">
        <f t="shared" si="5"/>
        <v>0</v>
      </c>
      <c r="N23" s="28">
        <f t="shared" si="6"/>
        <v>-9.8903632424079593</v>
      </c>
      <c r="O23" s="28">
        <f t="shared" si="7"/>
        <v>0</v>
      </c>
    </row>
    <row r="24" spans="1:15">
      <c r="A24" s="21" t="s">
        <v>161</v>
      </c>
      <c r="B24" s="22">
        <v>78.217560000000006</v>
      </c>
      <c r="C24" s="23">
        <v>77.804779999999994</v>
      </c>
      <c r="D24" s="23">
        <v>77.635531468910173</v>
      </c>
      <c r="E24" s="23">
        <f t="shared" si="0"/>
        <v>-4.3094232000001274</v>
      </c>
      <c r="F24" s="127">
        <f t="shared" si="1"/>
        <v>-4.4173866614443185</v>
      </c>
      <c r="G24" s="23">
        <v>82.708539999999999</v>
      </c>
      <c r="H24" s="23">
        <v>81.910700000000006</v>
      </c>
      <c r="I24" s="23">
        <v>82.025072397100445</v>
      </c>
      <c r="J24" s="23">
        <f t="shared" si="2"/>
        <v>-8.3294495999999345</v>
      </c>
      <c r="K24" s="127">
        <f t="shared" si="3"/>
        <v>2.9851195643214612</v>
      </c>
      <c r="L24" s="28">
        <f t="shared" si="4"/>
        <v>0.59203653855580907</v>
      </c>
      <c r="M24" s="28">
        <f t="shared" si="5"/>
        <v>0</v>
      </c>
      <c r="N24" s="28">
        <f t="shared" si="6"/>
        <v>0</v>
      </c>
      <c r="O24" s="28">
        <f t="shared" si="7"/>
        <v>-11.314569164321396</v>
      </c>
    </row>
    <row r="25" spans="1:15">
      <c r="A25" s="21" t="s">
        <v>163</v>
      </c>
      <c r="B25" s="22">
        <v>75.474549999999994</v>
      </c>
      <c r="C25" s="23">
        <v>74.867649999999998</v>
      </c>
      <c r="D25" s="23">
        <v>74.076589212053563</v>
      </c>
      <c r="E25" s="23">
        <f t="shared" si="0"/>
        <v>-6.3360359999999583</v>
      </c>
      <c r="F25" s="127">
        <f t="shared" si="1"/>
        <v>-20.646686565401957</v>
      </c>
      <c r="G25" s="23">
        <v>80.735749999999996</v>
      </c>
      <c r="H25" s="23">
        <v>79.007490000000004</v>
      </c>
      <c r="I25" s="23">
        <v>78.919492164709951</v>
      </c>
      <c r="J25" s="23">
        <f t="shared" si="2"/>
        <v>-18.043034399999915</v>
      </c>
      <c r="K25" s="127">
        <f t="shared" si="3"/>
        <v>-2.2967435010704009</v>
      </c>
      <c r="L25" s="28">
        <f t="shared" si="4"/>
        <v>-13.610650565401999</v>
      </c>
      <c r="M25" s="28">
        <f t="shared" si="5"/>
        <v>0</v>
      </c>
      <c r="N25" s="28">
        <f t="shared" si="6"/>
        <v>0</v>
      </c>
      <c r="O25" s="28">
        <f t="shared" si="7"/>
        <v>-15.746290898929514</v>
      </c>
    </row>
    <row r="26" spans="1:15">
      <c r="A26" s="21" t="s">
        <v>165</v>
      </c>
      <c r="B26" s="22">
        <v>77.334739999999996</v>
      </c>
      <c r="C26" s="23">
        <v>77.705699999999993</v>
      </c>
      <c r="D26" s="23">
        <v>77.642576226487293</v>
      </c>
      <c r="E26" s="23">
        <f t="shared" si="0"/>
        <v>3.8728223999999649</v>
      </c>
      <c r="F26" s="127">
        <f t="shared" si="1"/>
        <v>-1.6475304886814741</v>
      </c>
      <c r="G26" s="23">
        <v>81.536540000000002</v>
      </c>
      <c r="H26" s="23">
        <v>81.501220000000004</v>
      </c>
      <c r="I26" s="23">
        <v>81.051001178491788</v>
      </c>
      <c r="J26" s="23">
        <f t="shared" si="2"/>
        <v>-0.36874079999998632</v>
      </c>
      <c r="K26" s="127">
        <f t="shared" si="3"/>
        <v>-11.75071124136443</v>
      </c>
      <c r="L26" s="28">
        <f t="shared" si="4"/>
        <v>-4.8203528886814393</v>
      </c>
      <c r="M26" s="28">
        <f t="shared" si="5"/>
        <v>0</v>
      </c>
      <c r="N26" s="28">
        <f t="shared" si="6"/>
        <v>-10.681970441364443</v>
      </c>
      <c r="O26" s="28">
        <f t="shared" si="7"/>
        <v>0</v>
      </c>
    </row>
    <row r="27" spans="1:15">
      <c r="A27" s="21" t="s">
        <v>167</v>
      </c>
      <c r="B27" s="22">
        <v>78.505979999999994</v>
      </c>
      <c r="C27" s="23">
        <v>79.135199999999998</v>
      </c>
      <c r="D27" s="23">
        <v>78.3114215563795</v>
      </c>
      <c r="E27" s="23">
        <f t="shared" si="0"/>
        <v>6.5690568000000384</v>
      </c>
      <c r="F27" s="127">
        <f t="shared" si="1"/>
        <v>-21.500617378494987</v>
      </c>
      <c r="G27" s="23">
        <v>81.689359999999994</v>
      </c>
      <c r="H27" s="23">
        <v>81.466139999999996</v>
      </c>
      <c r="I27" s="23">
        <v>82.448786263184587</v>
      </c>
      <c r="J27" s="23">
        <f t="shared" si="2"/>
        <v>-2.3304167999999765</v>
      </c>
      <c r="K27" s="127">
        <f t="shared" si="3"/>
        <v>25.647067469117836</v>
      </c>
      <c r="L27" s="28">
        <f t="shared" si="4"/>
        <v>-27.369674178495025</v>
      </c>
      <c r="M27" s="28">
        <f t="shared" si="5"/>
        <v>0</v>
      </c>
      <c r="N27" s="28">
        <f t="shared" si="6"/>
        <v>0</v>
      </c>
      <c r="O27" s="28">
        <f t="shared" si="7"/>
        <v>-27.977484269117813</v>
      </c>
    </row>
    <row r="28" spans="1:15">
      <c r="A28" s="21" t="s">
        <v>169</v>
      </c>
      <c r="B28" s="22">
        <v>76.877020000000002</v>
      </c>
      <c r="C28" s="23">
        <v>77.835610000000003</v>
      </c>
      <c r="D28" s="23">
        <v>78.01301115991582</v>
      </c>
      <c r="E28" s="23">
        <f t="shared" si="0"/>
        <v>10.00767960000001</v>
      </c>
      <c r="F28" s="127">
        <f t="shared" si="1"/>
        <v>4.6301702738028281</v>
      </c>
      <c r="G28" s="23">
        <v>82.134569999999997</v>
      </c>
      <c r="H28" s="23">
        <v>83.390559999999994</v>
      </c>
      <c r="I28" s="23">
        <v>82.746265093113195</v>
      </c>
      <c r="J28" s="23">
        <f t="shared" si="2"/>
        <v>13.112535599999971</v>
      </c>
      <c r="K28" s="127">
        <f t="shared" si="3"/>
        <v>-16.816097069745453</v>
      </c>
      <c r="L28" s="28">
        <f t="shared" si="4"/>
        <v>-4.6775093261971827</v>
      </c>
      <c r="M28" s="28">
        <f t="shared" si="5"/>
        <v>0</v>
      </c>
      <c r="N28" s="28">
        <f t="shared" si="6"/>
        <v>-29.228632669745423</v>
      </c>
      <c r="O28" s="28">
        <f t="shared" si="7"/>
        <v>0</v>
      </c>
    </row>
    <row r="29" spans="1:15">
      <c r="A29" s="21" t="s">
        <v>171</v>
      </c>
      <c r="B29" s="22">
        <v>76.393289999999993</v>
      </c>
      <c r="C29" s="23">
        <v>76.070589999999996</v>
      </c>
      <c r="D29" s="23">
        <v>74.472409055003425</v>
      </c>
      <c r="E29" s="23">
        <f t="shared" si="0"/>
        <v>-3.368987999999975</v>
      </c>
      <c r="F29" s="127">
        <f t="shared" si="1"/>
        <v>-41.712522664410507</v>
      </c>
      <c r="G29" s="23">
        <v>80.975080000000005</v>
      </c>
      <c r="H29" s="23">
        <v>79.984340000000003</v>
      </c>
      <c r="I29" s="23">
        <v>79.680812701060731</v>
      </c>
      <c r="J29" s="23">
        <f t="shared" si="2"/>
        <v>-10.343325600000027</v>
      </c>
      <c r="K29" s="127">
        <f t="shared" si="3"/>
        <v>-7.9220625023150077</v>
      </c>
      <c r="L29" s="28">
        <f t="shared" si="4"/>
        <v>-37.643534664410531</v>
      </c>
      <c r="M29" s="28">
        <f t="shared" si="5"/>
        <v>0</v>
      </c>
      <c r="N29" s="28">
        <f t="shared" si="6"/>
        <v>0</v>
      </c>
      <c r="O29" s="28">
        <f t="shared" si="7"/>
        <v>-2.4212630976850189</v>
      </c>
    </row>
    <row r="30" spans="1:15">
      <c r="A30" s="21" t="s">
        <v>173</v>
      </c>
      <c r="B30" s="22">
        <v>75.370149999999995</v>
      </c>
      <c r="C30" s="23">
        <v>75.196039999999996</v>
      </c>
      <c r="D30" s="23">
        <v>74.180334240234515</v>
      </c>
      <c r="E30" s="23">
        <f t="shared" si="0"/>
        <v>-1.8177083999999883</v>
      </c>
      <c r="F30" s="127">
        <f t="shared" si="1"/>
        <v>-26.509920329879062</v>
      </c>
      <c r="G30" s="23">
        <v>79.616590000000002</v>
      </c>
      <c r="H30" s="23">
        <v>79.598399999999998</v>
      </c>
      <c r="I30" s="23">
        <v>78.780787118892903</v>
      </c>
      <c r="J30" s="23">
        <f t="shared" si="2"/>
        <v>-0.1899036000000433</v>
      </c>
      <c r="K30" s="127">
        <f t="shared" si="3"/>
        <v>-21.33969619689519</v>
      </c>
      <c r="L30" s="28">
        <f t="shared" si="4"/>
        <v>-23.992211929879073</v>
      </c>
      <c r="M30" s="28">
        <f t="shared" si="5"/>
        <v>0</v>
      </c>
      <c r="N30" s="28">
        <f t="shared" si="6"/>
        <v>-20.449792596895147</v>
      </c>
      <c r="O30" s="28">
        <f t="shared" si="7"/>
        <v>0</v>
      </c>
    </row>
    <row r="31" spans="1:15">
      <c r="A31" s="24" t="s">
        <v>175</v>
      </c>
      <c r="B31" s="22">
        <v>78.650800000000004</v>
      </c>
      <c r="C31" s="23">
        <v>79.041610000000006</v>
      </c>
      <c r="D31" s="23">
        <v>80.436959751832759</v>
      </c>
      <c r="E31" s="23">
        <f t="shared" si="0"/>
        <v>4.0800564000000197</v>
      </c>
      <c r="F31" s="127">
        <f t="shared" si="1"/>
        <v>36.418628522834872</v>
      </c>
      <c r="G31" s="23">
        <v>82.867729999999995</v>
      </c>
      <c r="H31" s="23">
        <v>82.262889999999999</v>
      </c>
      <c r="I31" s="23">
        <v>83.902013908026035</v>
      </c>
      <c r="J31" s="23">
        <f t="shared" si="2"/>
        <v>-6.3145295999999567</v>
      </c>
      <c r="K31" s="127">
        <f t="shared" si="3"/>
        <v>42.78113399947955</v>
      </c>
      <c r="L31" s="28">
        <f t="shared" si="4"/>
        <v>0</v>
      </c>
      <c r="M31" s="28">
        <f t="shared" si="5"/>
        <v>-32.338572122834854</v>
      </c>
      <c r="N31" s="28">
        <f t="shared" si="6"/>
        <v>0</v>
      </c>
      <c r="O31" s="28">
        <f t="shared" si="7"/>
        <v>-49.095663599479508</v>
      </c>
    </row>
    <row r="32" spans="1:15">
      <c r="A32" s="24" t="s">
        <v>177</v>
      </c>
      <c r="B32" s="22">
        <v>79.393330000000006</v>
      </c>
      <c r="C32" s="23">
        <v>79.051659999999998</v>
      </c>
      <c r="D32" s="23">
        <v>78.931187496916834</v>
      </c>
      <c r="E32" s="23">
        <f t="shared" si="0"/>
        <v>-3.56703480000008</v>
      </c>
      <c r="F32" s="127">
        <f t="shared" si="1"/>
        <v>-3.1443323304705788</v>
      </c>
      <c r="G32" s="23">
        <v>82.821060000000003</v>
      </c>
      <c r="H32" s="23">
        <v>83.26052</v>
      </c>
      <c r="I32" s="23">
        <v>82.716456453685254</v>
      </c>
      <c r="J32" s="23">
        <f t="shared" si="2"/>
        <v>4.5879623999999675</v>
      </c>
      <c r="K32" s="127">
        <f t="shared" si="3"/>
        <v>-14.200058558814867</v>
      </c>
      <c r="L32" s="28">
        <f t="shared" si="4"/>
        <v>0</v>
      </c>
      <c r="M32" s="28">
        <f t="shared" si="5"/>
        <v>-0.42270246952950119</v>
      </c>
      <c r="N32" s="28">
        <f t="shared" si="6"/>
        <v>-18.088020958814834</v>
      </c>
      <c r="O32" s="28">
        <f t="shared" si="7"/>
        <v>0</v>
      </c>
    </row>
    <row r="33" spans="1:15">
      <c r="A33" s="24" t="s">
        <v>179</v>
      </c>
      <c r="B33" s="22">
        <v>75.849649999999997</v>
      </c>
      <c r="C33" s="23">
        <v>75.884820000000005</v>
      </c>
      <c r="D33" s="23">
        <v>75.551707566562285</v>
      </c>
      <c r="E33" s="23">
        <f t="shared" si="0"/>
        <v>0.36717480000008268</v>
      </c>
      <c r="F33" s="127">
        <f t="shared" si="1"/>
        <v>-8.694234512724476</v>
      </c>
      <c r="G33" s="23">
        <v>80.623390000000001</v>
      </c>
      <c r="H33" s="23">
        <v>80.704409999999996</v>
      </c>
      <c r="I33" s="23">
        <v>80.01619263586899</v>
      </c>
      <c r="J33" s="23">
        <f t="shared" si="2"/>
        <v>0.84584879999995</v>
      </c>
      <c r="K33" s="127">
        <f t="shared" si="3"/>
        <v>-17.962473203819261</v>
      </c>
      <c r="L33" s="28">
        <f t="shared" si="4"/>
        <v>-8.3614093127245592</v>
      </c>
      <c r="M33" s="28">
        <f t="shared" si="5"/>
        <v>0</v>
      </c>
      <c r="N33" s="28">
        <f t="shared" si="6"/>
        <v>-18.108322003819211</v>
      </c>
      <c r="O33" s="28">
        <f t="shared" si="7"/>
        <v>0</v>
      </c>
    </row>
    <row r="34" spans="1:15">
      <c r="A34" s="24" t="s">
        <v>181</v>
      </c>
      <c r="B34" s="22">
        <v>79.2333</v>
      </c>
      <c r="C34" s="23">
        <v>79.149199999999993</v>
      </c>
      <c r="D34" s="23">
        <v>79.14214308212965</v>
      </c>
      <c r="E34" s="23">
        <f t="shared" si="0"/>
        <v>-0.87800400000006784</v>
      </c>
      <c r="F34" s="127">
        <f t="shared" si="1"/>
        <v>-0.18418555641597012</v>
      </c>
      <c r="G34" s="23">
        <v>82.443929999999995</v>
      </c>
      <c r="H34" s="23">
        <v>81.931790000000007</v>
      </c>
      <c r="I34" s="23">
        <v>82.511236545963527</v>
      </c>
      <c r="J34" s="23">
        <f t="shared" si="2"/>
        <v>-5.3467415999998753</v>
      </c>
      <c r="K34" s="127">
        <f t="shared" si="3"/>
        <v>15.123554849647887</v>
      </c>
      <c r="L34" s="28">
        <f t="shared" si="4"/>
        <v>0</v>
      </c>
      <c r="M34" s="28">
        <f t="shared" si="5"/>
        <v>-0.69381844358409772</v>
      </c>
      <c r="N34" s="28">
        <f t="shared" si="6"/>
        <v>0</v>
      </c>
      <c r="O34" s="28">
        <f t="shared" si="7"/>
        <v>-20.470296449647762</v>
      </c>
    </row>
    <row r="35" spans="1:15">
      <c r="A35" s="24" t="s">
        <v>183</v>
      </c>
      <c r="B35" s="22">
        <v>77.827399999999997</v>
      </c>
      <c r="C35" s="23">
        <v>80.160650000000004</v>
      </c>
      <c r="D35" s="23">
        <v>79.707367537944663</v>
      </c>
      <c r="E35" s="23">
        <f t="shared" si="0"/>
        <v>24.359130000000071</v>
      </c>
      <c r="F35" s="127">
        <f t="shared" si="1"/>
        <v>-11.830672259644409</v>
      </c>
      <c r="G35" s="23">
        <v>82.387969999999996</v>
      </c>
      <c r="H35" s="23">
        <v>83.212559999999996</v>
      </c>
      <c r="I35" s="23">
        <v>83.268806922227782</v>
      </c>
      <c r="J35" s="23">
        <f t="shared" si="2"/>
        <v>8.6087196000000059</v>
      </c>
      <c r="K35" s="127">
        <f t="shared" si="3"/>
        <v>1.4680446701452015</v>
      </c>
      <c r="L35" s="28">
        <f t="shared" si="4"/>
        <v>-35.489802259644478</v>
      </c>
      <c r="M35" s="28">
        <f t="shared" si="5"/>
        <v>0</v>
      </c>
      <c r="N35" s="28">
        <f t="shared" si="6"/>
        <v>-6.4406749298548043</v>
      </c>
      <c r="O35" s="28">
        <f t="shared" si="7"/>
        <v>0</v>
      </c>
    </row>
    <row r="36" spans="1:15">
      <c r="A36" s="24" t="s">
        <v>185</v>
      </c>
      <c r="B36" s="22">
        <v>78.150530000000003</v>
      </c>
      <c r="C36" s="23">
        <v>77.276079999999993</v>
      </c>
      <c r="D36" s="23">
        <v>76.431741081685871</v>
      </c>
      <c r="E36" s="23">
        <f t="shared" si="0"/>
        <v>-9.1292580000001067</v>
      </c>
      <c r="F36" s="127">
        <f t="shared" si="1"/>
        <v>-22.037245767998588</v>
      </c>
      <c r="G36" s="23">
        <v>80.911010000000005</v>
      </c>
      <c r="H36" s="23">
        <v>81.638999999999996</v>
      </c>
      <c r="I36" s="23">
        <v>80.809889723207945</v>
      </c>
      <c r="J36" s="23">
        <f t="shared" si="2"/>
        <v>7.6002155999999097</v>
      </c>
      <c r="K36" s="127">
        <f t="shared" si="3"/>
        <v>-21.639778224272522</v>
      </c>
      <c r="L36" s="28">
        <f t="shared" si="4"/>
        <v>-12.207987767998482</v>
      </c>
      <c r="M36" s="28">
        <f t="shared" si="5"/>
        <v>0</v>
      </c>
      <c r="N36" s="28">
        <f t="shared" si="6"/>
        <v>-28.539993824272432</v>
      </c>
      <c r="O36" s="28">
        <f t="shared" si="7"/>
        <v>0</v>
      </c>
    </row>
    <row r="37" spans="1:15">
      <c r="A37" s="24" t="s">
        <v>187</v>
      </c>
      <c r="B37" s="22">
        <v>76.612960000000001</v>
      </c>
      <c r="C37" s="23">
        <v>76.917199999999994</v>
      </c>
      <c r="D37" s="23">
        <v>75.914414766596948</v>
      </c>
      <c r="E37" s="23">
        <f t="shared" si="0"/>
        <v>3.1762655999999265</v>
      </c>
      <c r="F37" s="127">
        <f t="shared" si="1"/>
        <v>-26.172694591819493</v>
      </c>
      <c r="G37" s="23">
        <v>80.807339999999996</v>
      </c>
      <c r="H37" s="23">
        <v>81.058689999999999</v>
      </c>
      <c r="I37" s="23">
        <v>80.440185341285641</v>
      </c>
      <c r="J37" s="23">
        <f t="shared" si="2"/>
        <v>2.624094000000023</v>
      </c>
      <c r="K37" s="127">
        <f t="shared" si="3"/>
        <v>-16.142971592444731</v>
      </c>
      <c r="L37" s="28">
        <f t="shared" si="4"/>
        <v>-28.64896019181942</v>
      </c>
      <c r="M37" s="28">
        <f t="shared" si="5"/>
        <v>0</v>
      </c>
      <c r="N37" s="28">
        <f t="shared" si="6"/>
        <v>-18.067065592444752</v>
      </c>
      <c r="O37" s="28">
        <f t="shared" si="7"/>
        <v>0</v>
      </c>
    </row>
    <row r="38" spans="1:15">
      <c r="A38" s="24" t="s">
        <v>189</v>
      </c>
      <c r="B38" s="22">
        <v>78.317809999999994</v>
      </c>
      <c r="C38" s="23">
        <v>78.302599999999998</v>
      </c>
      <c r="D38" s="23">
        <v>77.408735218451412</v>
      </c>
      <c r="E38" s="23">
        <f t="shared" si="0"/>
        <v>-0.15879239999996003</v>
      </c>
      <c r="F38" s="127">
        <f t="shared" si="1"/>
        <v>-23.32987079841811</v>
      </c>
      <c r="G38" s="23">
        <v>81.922240000000002</v>
      </c>
      <c r="H38" s="23">
        <v>82.559150000000002</v>
      </c>
      <c r="I38" s="23">
        <v>81.588820033761181</v>
      </c>
      <c r="J38" s="23">
        <f t="shared" si="2"/>
        <v>6.6493404000000034</v>
      </c>
      <c r="K38" s="127">
        <f t="shared" si="3"/>
        <v>-25.325612118833252</v>
      </c>
      <c r="L38" s="28">
        <f t="shared" si="4"/>
        <v>-22.47107839841815</v>
      </c>
      <c r="M38" s="28">
        <f t="shared" si="5"/>
        <v>0</v>
      </c>
      <c r="N38" s="28">
        <f t="shared" si="6"/>
        <v>-31.274952518833256</v>
      </c>
      <c r="O38" s="28">
        <f t="shared" si="7"/>
        <v>0</v>
      </c>
    </row>
    <row r="39" spans="1:15">
      <c r="A39" s="24" t="s">
        <v>191</v>
      </c>
      <c r="B39" s="22">
        <v>74.631010000000003</v>
      </c>
      <c r="C39" s="23">
        <v>75.062529999999995</v>
      </c>
      <c r="D39" s="23">
        <v>73.419874259540251</v>
      </c>
      <c r="E39" s="23">
        <f t="shared" si="0"/>
        <v>4.5050687999999157</v>
      </c>
      <c r="F39" s="127">
        <f t="shared" si="1"/>
        <v>-42.873314825999337</v>
      </c>
      <c r="G39" s="23">
        <v>78.617859999999993</v>
      </c>
      <c r="H39" s="23">
        <v>79.207859999999997</v>
      </c>
      <c r="I39" s="23">
        <v>78.424937096089707</v>
      </c>
      <c r="J39" s="23">
        <f t="shared" si="2"/>
        <v>6.1596000000000366</v>
      </c>
      <c r="K39" s="127">
        <f t="shared" si="3"/>
        <v>-20.434287792058566</v>
      </c>
      <c r="L39" s="28">
        <f t="shared" si="4"/>
        <v>-46.678383625999253</v>
      </c>
      <c r="M39" s="28">
        <f t="shared" si="5"/>
        <v>0</v>
      </c>
      <c r="N39" s="28">
        <f t="shared" si="6"/>
        <v>-25.893887792058603</v>
      </c>
      <c r="O39" s="28">
        <f t="shared" si="7"/>
        <v>0</v>
      </c>
    </row>
    <row r="40" spans="1:15">
      <c r="A40" s="25" t="s">
        <v>193</v>
      </c>
      <c r="B40" s="26">
        <v>77.779979999999995</v>
      </c>
      <c r="C40" s="27">
        <v>77.871660000000006</v>
      </c>
      <c r="D40" s="27">
        <v>77.244016195948547</v>
      </c>
      <c r="E40" s="27">
        <f t="shared" si="0"/>
        <v>0.95713920000011354</v>
      </c>
      <c r="F40" s="128">
        <f t="shared" si="1"/>
        <v>-16.381503285743083</v>
      </c>
      <c r="G40" s="27">
        <v>80.501019999999997</v>
      </c>
      <c r="H40" s="27">
        <v>80.972489999999993</v>
      </c>
      <c r="I40" s="27">
        <v>80.597728095604438</v>
      </c>
      <c r="J40" s="27">
        <f t="shared" si="2"/>
        <v>4.9221467999999637</v>
      </c>
      <c r="K40" s="128">
        <f t="shared" si="3"/>
        <v>-9.7812857047239916</v>
      </c>
      <c r="L40" s="28">
        <f t="shared" si="4"/>
        <v>-16.638642485743198</v>
      </c>
      <c r="M40" s="28">
        <f t="shared" si="5"/>
        <v>0</v>
      </c>
      <c r="N40" s="28">
        <f t="shared" si="6"/>
        <v>-14.003432504723955</v>
      </c>
      <c r="O40" s="28">
        <f t="shared" si="7"/>
        <v>0</v>
      </c>
    </row>
    <row r="41" spans="1:15">
      <c r="E41" s="28" t="s">
        <v>232</v>
      </c>
      <c r="F41" s="28" t="s">
        <v>233</v>
      </c>
      <c r="G41" s="28"/>
    </row>
    <row r="42" spans="1:15">
      <c r="A42" s="141" t="s">
        <v>295</v>
      </c>
    </row>
    <row r="45" spans="1:15">
      <c r="A45" s="29"/>
      <c r="B45" s="30"/>
      <c r="C45" s="30"/>
      <c r="D45" s="216"/>
      <c r="E45" s="216"/>
      <c r="F45" s="216"/>
      <c r="G45" s="30"/>
      <c r="H45" s="216"/>
      <c r="I45" s="216"/>
      <c r="J45" s="216"/>
      <c r="K45" s="216"/>
    </row>
    <row r="46" spans="1:15">
      <c r="A46" s="31"/>
      <c r="B46" s="30"/>
      <c r="C46" s="30"/>
      <c r="D46" s="30"/>
      <c r="E46" s="216"/>
      <c r="F46" s="216"/>
      <c r="G46" s="30"/>
      <c r="H46" s="216"/>
      <c r="I46" s="30"/>
      <c r="J46" s="216"/>
      <c r="K46" s="216"/>
    </row>
    <row r="47" spans="1:15">
      <c r="A47" s="31"/>
      <c r="B47" s="30"/>
      <c r="C47" s="30"/>
      <c r="D47" s="30"/>
      <c r="E47" s="216"/>
      <c r="F47" s="216"/>
      <c r="G47" s="30"/>
      <c r="H47" s="216"/>
      <c r="I47" s="30"/>
      <c r="J47" s="216"/>
      <c r="K47" s="216"/>
    </row>
    <row r="48" spans="1:15">
      <c r="A48" s="31"/>
      <c r="B48" s="30"/>
      <c r="C48" s="30"/>
      <c r="D48" s="30"/>
      <c r="E48" s="216"/>
      <c r="F48" s="216"/>
      <c r="G48" s="30"/>
      <c r="H48" s="216"/>
      <c r="I48" s="30"/>
      <c r="J48" s="216"/>
      <c r="K48" s="216"/>
    </row>
    <row r="49" spans="1:11">
      <c r="A49" s="31"/>
      <c r="B49" s="30"/>
      <c r="C49" s="30"/>
      <c r="D49" s="30"/>
      <c r="E49" s="216"/>
      <c r="F49" s="216"/>
      <c r="G49" s="30"/>
      <c r="H49" s="216"/>
      <c r="I49" s="30"/>
      <c r="J49" s="216"/>
      <c r="K49" s="216"/>
    </row>
    <row r="50" spans="1:11">
      <c r="A50" s="31"/>
      <c r="B50" s="30"/>
      <c r="C50" s="30"/>
      <c r="D50" s="30"/>
      <c r="E50" s="216"/>
      <c r="F50" s="216"/>
      <c r="G50" s="30"/>
      <c r="H50" s="216"/>
      <c r="I50" s="30"/>
      <c r="J50" s="216"/>
      <c r="K50" s="216"/>
    </row>
    <row r="51" spans="1:11">
      <c r="A51" s="31"/>
      <c r="B51" s="30"/>
      <c r="C51" s="30"/>
      <c r="D51" s="30"/>
      <c r="E51" s="216"/>
      <c r="F51" s="216"/>
      <c r="G51" s="30"/>
      <c r="H51" s="216"/>
      <c r="I51" s="30"/>
      <c r="J51" s="216"/>
      <c r="K51" s="216"/>
    </row>
    <row r="52" spans="1:11">
      <c r="A52" s="31"/>
      <c r="B52" s="30"/>
      <c r="C52" s="30"/>
      <c r="D52" s="30"/>
      <c r="E52" s="216"/>
      <c r="F52" s="216"/>
      <c r="G52" s="30"/>
      <c r="H52" s="216"/>
      <c r="I52" s="30"/>
      <c r="J52" s="216"/>
      <c r="K52" s="216"/>
    </row>
    <row r="53" spans="1:11">
      <c r="A53" s="31"/>
      <c r="B53" s="30"/>
      <c r="C53" s="30"/>
      <c r="D53" s="30"/>
      <c r="E53" s="216"/>
      <c r="F53" s="216"/>
      <c r="G53" s="30"/>
      <c r="H53" s="216"/>
      <c r="I53" s="30"/>
      <c r="J53" s="216"/>
      <c r="K53" s="216"/>
    </row>
    <row r="54" spans="1:11">
      <c r="A54" s="31"/>
      <c r="B54" s="30"/>
      <c r="C54" s="30"/>
      <c r="D54" s="30"/>
      <c r="E54" s="216"/>
      <c r="F54" s="216"/>
      <c r="G54" s="30"/>
      <c r="H54" s="216"/>
      <c r="I54" s="30"/>
      <c r="J54" s="216"/>
      <c r="K54" s="216"/>
    </row>
    <row r="55" spans="1:11">
      <c r="A55" s="31"/>
      <c r="B55" s="30"/>
      <c r="C55" s="30"/>
      <c r="D55" s="30"/>
      <c r="E55" s="216"/>
      <c r="F55" s="216"/>
      <c r="G55" s="30"/>
      <c r="H55" s="216"/>
      <c r="I55" s="30"/>
      <c r="J55" s="216"/>
      <c r="K55" s="216"/>
    </row>
    <row r="56" spans="1:11">
      <c r="A56" s="31"/>
      <c r="B56" s="30"/>
      <c r="C56" s="30"/>
      <c r="D56" s="30"/>
      <c r="E56" s="216"/>
      <c r="F56" s="216"/>
      <c r="G56" s="30"/>
      <c r="H56" s="216"/>
      <c r="I56" s="30"/>
      <c r="J56" s="216"/>
      <c r="K56" s="216"/>
    </row>
    <row r="57" spans="1:11">
      <c r="A57" s="31"/>
      <c r="B57" s="30"/>
      <c r="C57" s="30"/>
      <c r="D57" s="30"/>
      <c r="E57" s="216"/>
      <c r="F57" s="216"/>
      <c r="G57" s="30"/>
      <c r="H57" s="216"/>
      <c r="I57" s="30"/>
      <c r="J57" s="216"/>
      <c r="K57" s="216"/>
    </row>
    <row r="58" spans="1:11">
      <c r="A58" s="31"/>
      <c r="B58" s="30"/>
      <c r="C58" s="30"/>
      <c r="D58" s="30"/>
      <c r="E58" s="216"/>
      <c r="F58" s="216"/>
      <c r="G58" s="30"/>
      <c r="H58" s="216"/>
      <c r="I58" s="30"/>
      <c r="J58" s="216"/>
      <c r="K58" s="216"/>
    </row>
    <row r="59" spans="1:11">
      <c r="A59" s="31"/>
      <c r="B59" s="30"/>
      <c r="C59" s="30"/>
      <c r="D59" s="30"/>
      <c r="E59" s="216"/>
      <c r="F59" s="216"/>
      <c r="G59" s="30"/>
      <c r="H59" s="216"/>
      <c r="I59" s="30"/>
      <c r="J59" s="216"/>
      <c r="K59" s="216"/>
    </row>
    <row r="60" spans="1:11">
      <c r="A60" s="31"/>
      <c r="B60" s="30"/>
      <c r="C60" s="30"/>
      <c r="D60" s="30"/>
      <c r="E60" s="216"/>
      <c r="F60" s="216"/>
      <c r="G60" s="30"/>
      <c r="H60" s="216"/>
      <c r="I60" s="30"/>
      <c r="J60" s="216"/>
      <c r="K60" s="216"/>
    </row>
    <row r="61" spans="1:11">
      <c r="A61" s="31"/>
      <c r="B61" s="30"/>
      <c r="C61" s="30"/>
      <c r="D61" s="30"/>
      <c r="E61" s="216"/>
      <c r="F61" s="216"/>
      <c r="G61" s="30"/>
      <c r="H61" s="216"/>
      <c r="I61" s="30"/>
      <c r="J61" s="216"/>
      <c r="K61" s="216"/>
    </row>
    <row r="62" spans="1:11">
      <c r="A62" s="31"/>
      <c r="B62" s="30"/>
      <c r="C62" s="30"/>
      <c r="D62" s="30"/>
      <c r="E62" s="216"/>
      <c r="F62" s="216"/>
      <c r="G62" s="30"/>
      <c r="H62" s="216"/>
      <c r="I62" s="30"/>
      <c r="J62" s="216"/>
      <c r="K62" s="216"/>
    </row>
    <row r="63" spans="1:11">
      <c r="A63" s="31"/>
      <c r="B63" s="30"/>
      <c r="C63" s="30"/>
      <c r="D63" s="30"/>
      <c r="E63" s="216"/>
      <c r="F63" s="216"/>
      <c r="G63" s="30"/>
      <c r="H63" s="216"/>
      <c r="I63" s="30"/>
      <c r="J63" s="216"/>
      <c r="K63" s="216"/>
    </row>
    <row r="64" spans="1:11">
      <c r="A64" s="31"/>
      <c r="B64" s="30"/>
      <c r="C64" s="30"/>
      <c r="D64" s="30"/>
      <c r="E64" s="216"/>
      <c r="F64" s="216"/>
      <c r="G64" s="30"/>
      <c r="H64" s="216"/>
      <c r="I64" s="30"/>
      <c r="J64" s="216"/>
      <c r="K64" s="216"/>
    </row>
    <row r="65" spans="1:11">
      <c r="A65" s="31"/>
      <c r="B65" s="30"/>
      <c r="C65" s="30"/>
      <c r="D65" s="30"/>
      <c r="E65" s="216"/>
      <c r="F65" s="216"/>
      <c r="G65" s="30"/>
      <c r="H65" s="216"/>
      <c r="I65" s="30"/>
      <c r="J65" s="216"/>
      <c r="K65" s="216"/>
    </row>
    <row r="66" spans="1:11">
      <c r="A66" s="31"/>
      <c r="B66" s="30"/>
      <c r="C66" s="30"/>
      <c r="D66" s="30"/>
      <c r="E66" s="216"/>
      <c r="F66" s="216"/>
      <c r="G66" s="30"/>
      <c r="H66" s="216"/>
      <c r="I66" s="30"/>
      <c r="J66" s="216"/>
      <c r="K66" s="216"/>
    </row>
    <row r="67" spans="1:11">
      <c r="A67" s="31"/>
      <c r="B67" s="30"/>
      <c r="C67" s="30"/>
      <c r="D67" s="30"/>
      <c r="E67" s="216"/>
      <c r="F67" s="216"/>
      <c r="G67" s="30"/>
      <c r="H67" s="216"/>
      <c r="I67" s="30"/>
      <c r="J67" s="216"/>
      <c r="K67" s="216"/>
    </row>
    <row r="68" spans="1:11">
      <c r="A68" s="32"/>
      <c r="B68" s="30"/>
      <c r="C68" s="30"/>
      <c r="D68" s="30"/>
      <c r="E68" s="216"/>
      <c r="F68" s="216"/>
      <c r="G68" s="30"/>
      <c r="H68" s="216"/>
      <c r="I68" s="30"/>
      <c r="J68" s="216"/>
      <c r="K68" s="216"/>
    </row>
    <row r="69" spans="1:11">
      <c r="A69" s="32"/>
      <c r="B69" s="30"/>
      <c r="C69" s="30"/>
      <c r="D69" s="30"/>
      <c r="E69" s="216"/>
      <c r="F69" s="216"/>
      <c r="G69" s="30"/>
      <c r="H69" s="216"/>
      <c r="I69" s="30"/>
      <c r="J69" s="216"/>
      <c r="K69" s="216"/>
    </row>
    <row r="70" spans="1:11">
      <c r="A70" s="32"/>
      <c r="B70" s="30"/>
      <c r="C70" s="30"/>
      <c r="D70" s="30"/>
      <c r="E70" s="216"/>
      <c r="F70" s="216"/>
      <c r="G70" s="30"/>
      <c r="H70" s="216"/>
      <c r="I70" s="30"/>
      <c r="J70" s="216"/>
      <c r="K70" s="216"/>
    </row>
    <row r="71" spans="1:11">
      <c r="A71" s="32"/>
      <c r="B71" s="30"/>
      <c r="C71" s="30"/>
      <c r="D71" s="30"/>
      <c r="E71" s="216"/>
      <c r="F71" s="216"/>
      <c r="G71" s="30"/>
      <c r="H71" s="216"/>
      <c r="I71" s="30"/>
      <c r="J71" s="216"/>
      <c r="K71" s="216"/>
    </row>
    <row r="72" spans="1:11">
      <c r="A72" s="32"/>
      <c r="B72" s="30"/>
      <c r="C72" s="30"/>
      <c r="D72" s="30"/>
      <c r="E72" s="216"/>
      <c r="F72" s="216"/>
      <c r="G72" s="30"/>
      <c r="H72" s="216"/>
      <c r="I72" s="30"/>
      <c r="J72" s="216"/>
      <c r="K72" s="216"/>
    </row>
    <row r="73" spans="1:11">
      <c r="A73" s="32"/>
      <c r="B73" s="30"/>
      <c r="C73" s="30"/>
      <c r="D73" s="30"/>
      <c r="E73" s="216"/>
      <c r="F73" s="216"/>
      <c r="G73" s="30"/>
      <c r="H73" s="216"/>
      <c r="I73" s="30"/>
      <c r="J73" s="216"/>
      <c r="K73" s="216"/>
    </row>
    <row r="74" spans="1:11">
      <c r="A74" s="32"/>
      <c r="B74" s="30"/>
      <c r="C74" s="30"/>
      <c r="D74" s="30"/>
      <c r="E74" s="216"/>
      <c r="F74" s="216"/>
      <c r="G74" s="30"/>
      <c r="H74" s="216"/>
      <c r="I74" s="30"/>
      <c r="J74" s="216"/>
      <c r="K74" s="216"/>
    </row>
    <row r="75" spans="1:11">
      <c r="A75" s="32"/>
      <c r="B75" s="30"/>
      <c r="C75" s="30"/>
      <c r="D75" s="30"/>
      <c r="E75" s="216"/>
      <c r="F75" s="216"/>
      <c r="G75" s="30"/>
      <c r="H75" s="216"/>
      <c r="I75" s="30"/>
      <c r="J75" s="216"/>
      <c r="K75" s="216"/>
    </row>
    <row r="76" spans="1:11">
      <c r="A76" s="32"/>
      <c r="B76" s="30"/>
      <c r="C76" s="30"/>
      <c r="D76" s="30"/>
      <c r="E76" s="216"/>
      <c r="F76" s="216"/>
      <c r="G76" s="30"/>
      <c r="H76" s="216"/>
      <c r="I76" s="30"/>
      <c r="J76" s="216"/>
      <c r="K76" s="216"/>
    </row>
    <row r="77" spans="1:11">
      <c r="A77" s="32"/>
      <c r="B77" s="30"/>
      <c r="C77" s="30"/>
      <c r="D77" s="30"/>
      <c r="E77" s="216"/>
      <c r="F77" s="216"/>
      <c r="G77" s="30"/>
      <c r="H77" s="216"/>
      <c r="I77" s="30"/>
      <c r="J77" s="216"/>
      <c r="K77" s="216"/>
    </row>
  </sheetData>
  <mergeCells count="15">
    <mergeCell ref="K4:K7"/>
    <mergeCell ref="A3:A7"/>
    <mergeCell ref="B3:F3"/>
    <mergeCell ref="G3:K3"/>
    <mergeCell ref="A1:H1"/>
    <mergeCell ref="J1:K1"/>
    <mergeCell ref="B4:B7"/>
    <mergeCell ref="C4:C7"/>
    <mergeCell ref="D4:D7"/>
    <mergeCell ref="E4:E7"/>
    <mergeCell ref="F4:F7"/>
    <mergeCell ref="G4:G7"/>
    <mergeCell ref="H4:H7"/>
    <mergeCell ref="I4:I7"/>
    <mergeCell ref="J4:J7"/>
  </mergeCells>
  <hyperlinks>
    <hyperlink ref="J1" location="Contents!A1" display="back to contents" xr:uid="{00000000-0004-0000-1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:Y33"/>
  <sheetViews>
    <sheetView workbookViewId="0">
      <selection sqref="A1:E1"/>
    </sheetView>
  </sheetViews>
  <sheetFormatPr defaultColWidth="9.21875" defaultRowHeight="13.2"/>
  <cols>
    <col min="1" max="1" width="25.77734375" style="105" customWidth="1"/>
    <col min="2" max="2" width="26.5546875" style="105" customWidth="1"/>
    <col min="3" max="4" width="13" style="105" customWidth="1"/>
    <col min="5" max="5" width="14.5546875" style="105" customWidth="1"/>
    <col min="6" max="16384" width="9.21875" style="105"/>
  </cols>
  <sheetData>
    <row r="1" spans="1:25" s="16" customFormat="1" ht="18" customHeight="1">
      <c r="A1" s="296" t="s">
        <v>362</v>
      </c>
      <c r="B1" s="296"/>
      <c r="C1" s="296"/>
      <c r="D1" s="296"/>
      <c r="E1" s="296"/>
      <c r="F1" s="132"/>
      <c r="G1" s="149" t="s">
        <v>90</v>
      </c>
      <c r="H1" s="14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6" customFormat="1" ht="15" customHeight="1">
      <c r="B2" s="63"/>
      <c r="C2" s="63"/>
      <c r="D2" s="6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6" customFormat="1" ht="15" customHeight="1">
      <c r="A3" s="172" t="s">
        <v>243</v>
      </c>
      <c r="B3" s="198" t="s">
        <v>242</v>
      </c>
      <c r="C3" s="201" t="s">
        <v>201</v>
      </c>
      <c r="D3" s="201" t="s">
        <v>196</v>
      </c>
      <c r="E3" s="204" t="s">
        <v>197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>
      <c r="A4" s="207"/>
      <c r="B4" s="199"/>
      <c r="C4" s="202"/>
      <c r="D4" s="202"/>
      <c r="E4" s="205"/>
    </row>
    <row r="5" spans="1:25">
      <c r="A5" s="208"/>
      <c r="B5" s="200"/>
      <c r="C5" s="203"/>
      <c r="D5" s="203"/>
      <c r="E5" s="206"/>
    </row>
    <row r="6" spans="1:25">
      <c r="A6" s="209" t="s">
        <v>44</v>
      </c>
      <c r="B6" s="65"/>
      <c r="C6" s="66"/>
      <c r="D6" s="142"/>
      <c r="E6" s="143"/>
    </row>
    <row r="7" spans="1:25">
      <c r="A7" s="209"/>
      <c r="B7" s="210" t="s">
        <v>244</v>
      </c>
      <c r="C7" s="67">
        <v>68.610286489103572</v>
      </c>
      <c r="D7" s="49">
        <v>68.276449999999997</v>
      </c>
      <c r="E7" s="68">
        <v>68.944130000000001</v>
      </c>
      <c r="F7" s="211"/>
      <c r="G7" s="211"/>
    </row>
    <row r="8" spans="1:25">
      <c r="A8" s="209"/>
      <c r="B8" s="210" t="s">
        <v>234</v>
      </c>
      <c r="C8" s="67">
        <v>71.314113623904674</v>
      </c>
      <c r="D8" s="49">
        <v>70.998540000000006</v>
      </c>
      <c r="E8" s="68">
        <v>71.629689999999997</v>
      </c>
      <c r="F8" s="211"/>
      <c r="G8" s="211"/>
    </row>
    <row r="9" spans="1:25">
      <c r="A9" s="209"/>
      <c r="B9" s="210" t="s">
        <v>235</v>
      </c>
      <c r="C9" s="67">
        <v>73.240351172973263</v>
      </c>
      <c r="D9" s="49">
        <v>72.917199999999994</v>
      </c>
      <c r="E9" s="68">
        <v>73.563500000000005</v>
      </c>
      <c r="F9" s="211"/>
      <c r="G9" s="211"/>
    </row>
    <row r="10" spans="1:25">
      <c r="A10" s="209"/>
      <c r="B10" s="210" t="s">
        <v>236</v>
      </c>
      <c r="C10" s="67">
        <v>75.274061727078887</v>
      </c>
      <c r="D10" s="49">
        <v>74.973070000000007</v>
      </c>
      <c r="E10" s="68">
        <v>75.575059999999993</v>
      </c>
      <c r="F10" s="211"/>
      <c r="G10" s="211"/>
    </row>
    <row r="11" spans="1:25">
      <c r="A11" s="209"/>
      <c r="B11" s="210" t="s">
        <v>237</v>
      </c>
      <c r="C11" s="67">
        <v>77.118134268298832</v>
      </c>
      <c r="D11" s="49">
        <v>76.825249999999997</v>
      </c>
      <c r="E11" s="68">
        <v>77.411019999999994</v>
      </c>
      <c r="F11" s="211"/>
      <c r="G11" s="211"/>
    </row>
    <row r="12" spans="1:25">
      <c r="A12" s="209"/>
      <c r="B12" s="210" t="s">
        <v>238</v>
      </c>
      <c r="C12" s="67">
        <v>77.932478333785056</v>
      </c>
      <c r="D12" s="49">
        <v>77.640839999999997</v>
      </c>
      <c r="E12" s="68">
        <v>78.224119999999999</v>
      </c>
      <c r="F12" s="211"/>
      <c r="G12" s="211"/>
    </row>
    <row r="13" spans="1:25">
      <c r="A13" s="209"/>
      <c r="B13" s="210" t="s">
        <v>239</v>
      </c>
      <c r="C13" s="67">
        <v>79.408165107810063</v>
      </c>
      <c r="D13" s="49">
        <v>79.129930000000002</v>
      </c>
      <c r="E13" s="68">
        <v>79.686400000000006</v>
      </c>
      <c r="F13" s="211"/>
      <c r="G13" s="211"/>
    </row>
    <row r="14" spans="1:25">
      <c r="A14" s="209"/>
      <c r="B14" s="210" t="s">
        <v>240</v>
      </c>
      <c r="C14" s="67">
        <v>80.266883974427074</v>
      </c>
      <c r="D14" s="49">
        <v>80.004639999999995</v>
      </c>
      <c r="E14" s="68">
        <v>80.529129999999995</v>
      </c>
      <c r="F14" s="211"/>
      <c r="G14" s="211"/>
    </row>
    <row r="15" spans="1:25">
      <c r="A15" s="209"/>
      <c r="B15" s="210" t="s">
        <v>241</v>
      </c>
      <c r="C15" s="67">
        <v>81.393792485825927</v>
      </c>
      <c r="D15" s="49">
        <v>81.126949999999994</v>
      </c>
      <c r="E15" s="68">
        <v>81.660629999999998</v>
      </c>
      <c r="F15" s="211"/>
      <c r="G15" s="211"/>
    </row>
    <row r="16" spans="1:25">
      <c r="A16" s="209"/>
      <c r="B16" s="210" t="s">
        <v>245</v>
      </c>
      <c r="C16" s="67">
        <v>82.30379502279402</v>
      </c>
      <c r="D16" s="49">
        <v>82.036619999999999</v>
      </c>
      <c r="E16" s="68">
        <v>82.570970000000003</v>
      </c>
      <c r="F16" s="211"/>
      <c r="G16" s="211"/>
      <c r="H16" s="213"/>
      <c r="I16" s="213"/>
    </row>
    <row r="17" spans="1:9" s="48" customFormat="1">
      <c r="A17" s="196" t="s">
        <v>45</v>
      </c>
      <c r="B17" s="69"/>
      <c r="C17" s="70"/>
      <c r="D17" s="71"/>
      <c r="E17" s="72"/>
      <c r="F17" s="211"/>
      <c r="G17" s="211"/>
      <c r="H17" s="105"/>
    </row>
    <row r="18" spans="1:9" s="48" customFormat="1">
      <c r="A18" s="196"/>
      <c r="B18" s="210" t="s">
        <v>244</v>
      </c>
      <c r="C18" s="67">
        <v>74.995227398748497</v>
      </c>
      <c r="D18" s="49">
        <v>74.686940000000007</v>
      </c>
      <c r="E18" s="68">
        <v>75.303510000000003</v>
      </c>
      <c r="F18" s="211"/>
      <c r="G18" s="211"/>
    </row>
    <row r="19" spans="1:9">
      <c r="A19" s="196"/>
      <c r="B19" s="210" t="s">
        <v>234</v>
      </c>
      <c r="C19" s="67">
        <v>76.615189619647936</v>
      </c>
      <c r="D19" s="49">
        <v>76.319119999999998</v>
      </c>
      <c r="E19" s="68">
        <v>76.911259999999999</v>
      </c>
      <c r="F19" s="211"/>
      <c r="G19" s="211"/>
      <c r="H19" s="48"/>
    </row>
    <row r="20" spans="1:9">
      <c r="A20" s="196"/>
      <c r="B20" s="210" t="s">
        <v>235</v>
      </c>
      <c r="C20" s="67">
        <v>78.430918549552871</v>
      </c>
      <c r="D20" s="49">
        <v>78.136989999999997</v>
      </c>
      <c r="E20" s="68">
        <v>78.724850000000004</v>
      </c>
      <c r="F20" s="211"/>
      <c r="G20" s="211"/>
    </row>
    <row r="21" spans="1:9">
      <c r="A21" s="196"/>
      <c r="B21" s="210" t="s">
        <v>236</v>
      </c>
      <c r="C21" s="67">
        <v>79.910359456721324</v>
      </c>
      <c r="D21" s="49">
        <v>79.628529999999998</v>
      </c>
      <c r="E21" s="68">
        <v>80.192189999999997</v>
      </c>
      <c r="F21" s="211"/>
      <c r="G21" s="211"/>
    </row>
    <row r="22" spans="1:9">
      <c r="A22" s="196"/>
      <c r="B22" s="210" t="s">
        <v>237</v>
      </c>
      <c r="C22" s="67">
        <v>80.971501018011267</v>
      </c>
      <c r="D22" s="49">
        <v>80.703999999999994</v>
      </c>
      <c r="E22" s="68">
        <v>81.239000000000004</v>
      </c>
      <c r="F22" s="211"/>
      <c r="G22" s="211"/>
    </row>
    <row r="23" spans="1:9">
      <c r="A23" s="196"/>
      <c r="B23" s="210" t="s">
        <v>238</v>
      </c>
      <c r="C23" s="67">
        <v>81.718723056967917</v>
      </c>
      <c r="D23" s="49">
        <v>81.448099999999997</v>
      </c>
      <c r="E23" s="68">
        <v>81.989350000000002</v>
      </c>
      <c r="F23" s="211"/>
      <c r="G23" s="211"/>
    </row>
    <row r="24" spans="1:9">
      <c r="A24" s="196"/>
      <c r="B24" s="210" t="s">
        <v>239</v>
      </c>
      <c r="C24" s="67">
        <v>82.670414447091318</v>
      </c>
      <c r="D24" s="49">
        <v>82.404889999999995</v>
      </c>
      <c r="E24" s="68">
        <v>82.935940000000002</v>
      </c>
      <c r="F24" s="211"/>
      <c r="G24" s="211"/>
    </row>
    <row r="25" spans="1:9">
      <c r="A25" s="196"/>
      <c r="B25" s="210" t="s">
        <v>240</v>
      </c>
      <c r="C25" s="67">
        <v>83.496125191900646</v>
      </c>
      <c r="D25" s="49">
        <v>83.242710000000002</v>
      </c>
      <c r="E25" s="68">
        <v>83.749539999999996</v>
      </c>
      <c r="F25" s="211"/>
      <c r="G25" s="211"/>
    </row>
    <row r="26" spans="1:9">
      <c r="A26" s="196"/>
      <c r="B26" s="210" t="s">
        <v>241</v>
      </c>
      <c r="C26" s="67">
        <v>84.204018692101386</v>
      </c>
      <c r="D26" s="49">
        <v>83.960880000000003</v>
      </c>
      <c r="E26" s="68">
        <v>84.447159999999997</v>
      </c>
      <c r="F26" s="211"/>
      <c r="G26" s="211"/>
    </row>
    <row r="27" spans="1:9">
      <c r="A27" s="196"/>
      <c r="B27" s="210" t="s">
        <v>245</v>
      </c>
      <c r="C27" s="67">
        <v>85.496870988244652</v>
      </c>
      <c r="D27" s="49">
        <v>85.255930000000006</v>
      </c>
      <c r="E27" s="68">
        <v>85.737809999999996</v>
      </c>
      <c r="F27" s="211"/>
      <c r="G27" s="211"/>
      <c r="H27" s="213"/>
      <c r="I27" s="213"/>
    </row>
    <row r="28" spans="1:9">
      <c r="A28" s="196"/>
      <c r="B28" s="212"/>
      <c r="C28" s="74"/>
      <c r="D28" s="75"/>
      <c r="E28" s="76"/>
      <c r="F28" s="211"/>
      <c r="G28" s="211"/>
    </row>
    <row r="29" spans="1:9">
      <c r="A29" s="16"/>
      <c r="B29" s="15"/>
      <c r="C29" s="15"/>
      <c r="D29" s="15"/>
    </row>
    <row r="30" spans="1:9">
      <c r="A30" s="141" t="s">
        <v>287</v>
      </c>
      <c r="B30" s="73"/>
      <c r="C30" s="73"/>
      <c r="D30" s="73"/>
    </row>
    <row r="31" spans="1:9">
      <c r="A31" s="197" t="s">
        <v>247</v>
      </c>
      <c r="B31" s="197"/>
      <c r="C31" s="73"/>
      <c r="D31" s="73"/>
    </row>
    <row r="32" spans="1:9">
      <c r="A32" s="141"/>
      <c r="B32" s="73"/>
      <c r="C32" s="73"/>
      <c r="D32" s="73"/>
    </row>
    <row r="33" spans="1:1">
      <c r="A33" s="134" t="s">
        <v>295</v>
      </c>
    </row>
  </sheetData>
  <mergeCells count="10">
    <mergeCell ref="G1:H1"/>
    <mergeCell ref="A6:A16"/>
    <mergeCell ref="A17:A28"/>
    <mergeCell ref="A31:B31"/>
    <mergeCell ref="A1:E1"/>
    <mergeCell ref="A3:A5"/>
    <mergeCell ref="B3:B5"/>
    <mergeCell ref="C3:C5"/>
    <mergeCell ref="D3:D5"/>
    <mergeCell ref="E3:E5"/>
  </mergeCells>
  <hyperlinks>
    <hyperlink ref="G1" location="Contents!A1" display="back to contents" xr:uid="{00000000-0004-0000-1E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:Y26"/>
  <sheetViews>
    <sheetView workbookViewId="0">
      <selection sqref="A1:G1"/>
    </sheetView>
  </sheetViews>
  <sheetFormatPr defaultColWidth="9.21875" defaultRowHeight="13.2"/>
  <cols>
    <col min="1" max="1" width="25.77734375" style="105" customWidth="1"/>
    <col min="2" max="2" width="26.5546875" style="105" customWidth="1"/>
    <col min="3" max="4" width="13" style="105" customWidth="1"/>
    <col min="5" max="5" width="14.5546875" style="105" customWidth="1"/>
    <col min="6" max="16384" width="9.21875" style="105"/>
  </cols>
  <sheetData>
    <row r="1" spans="1:25" s="16" customFormat="1" ht="18" customHeight="1">
      <c r="A1" s="296" t="s">
        <v>363</v>
      </c>
      <c r="B1" s="296"/>
      <c r="C1" s="296"/>
      <c r="D1" s="296"/>
      <c r="E1" s="296"/>
      <c r="F1" s="296"/>
      <c r="G1" s="296"/>
      <c r="H1" s="9"/>
      <c r="I1" s="149" t="s">
        <v>90</v>
      </c>
      <c r="J1" s="14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" customHeight="1">
      <c r="A2" s="64"/>
    </row>
    <row r="3" spans="1:25" ht="15" customHeight="1">
      <c r="A3" s="172" t="s">
        <v>243</v>
      </c>
      <c r="B3" s="198" t="s">
        <v>254</v>
      </c>
      <c r="C3" s="201" t="s">
        <v>201</v>
      </c>
      <c r="D3" s="201" t="s">
        <v>196</v>
      </c>
      <c r="E3" s="204" t="s">
        <v>197</v>
      </c>
    </row>
    <row r="4" spans="1:25">
      <c r="A4" s="207"/>
      <c r="B4" s="199"/>
      <c r="C4" s="202"/>
      <c r="D4" s="202"/>
      <c r="E4" s="205"/>
    </row>
    <row r="5" spans="1:25">
      <c r="A5" s="208"/>
      <c r="B5" s="200"/>
      <c r="C5" s="203"/>
      <c r="D5" s="203"/>
      <c r="E5" s="206"/>
    </row>
    <row r="6" spans="1:25">
      <c r="A6" s="209" t="s">
        <v>44</v>
      </c>
      <c r="B6" s="65"/>
      <c r="C6" s="66"/>
      <c r="D6" s="142"/>
      <c r="E6" s="143"/>
    </row>
    <row r="7" spans="1:25">
      <c r="A7" s="209"/>
      <c r="B7" s="210" t="s">
        <v>248</v>
      </c>
      <c r="C7" s="93">
        <v>75.532603337675013</v>
      </c>
      <c r="D7" s="73">
        <v>75.369579999999999</v>
      </c>
      <c r="E7" s="94">
        <v>75.695629999999994</v>
      </c>
      <c r="F7" s="211"/>
    </row>
    <row r="8" spans="1:25">
      <c r="A8" s="209"/>
      <c r="B8" s="210" t="s">
        <v>249</v>
      </c>
      <c r="C8" s="93">
        <v>75.72128445849782</v>
      </c>
      <c r="D8" s="73">
        <v>75.556579999999997</v>
      </c>
      <c r="E8" s="94">
        <v>75.885990000000007</v>
      </c>
      <c r="F8" s="211"/>
    </row>
    <row r="9" spans="1:25">
      <c r="A9" s="209"/>
      <c r="B9" s="210" t="s">
        <v>250</v>
      </c>
      <c r="C9" s="93">
        <v>77.723113608162905</v>
      </c>
      <c r="D9" s="73">
        <v>77.398089999999996</v>
      </c>
      <c r="E9" s="94">
        <v>78.048140000000004</v>
      </c>
      <c r="F9" s="211"/>
    </row>
    <row r="10" spans="1:25">
      <c r="A10" s="209"/>
      <c r="B10" s="210" t="s">
        <v>251</v>
      </c>
      <c r="C10" s="93">
        <v>76.29724612728856</v>
      </c>
      <c r="D10" s="73">
        <v>75.762559999999993</v>
      </c>
      <c r="E10" s="94">
        <v>76.83193</v>
      </c>
      <c r="F10" s="211"/>
    </row>
    <row r="11" spans="1:25">
      <c r="A11" s="209"/>
      <c r="B11" s="210" t="s">
        <v>252</v>
      </c>
      <c r="C11" s="93">
        <v>79.099630015422406</v>
      </c>
      <c r="D11" s="73">
        <v>78.819869999999995</v>
      </c>
      <c r="E11" s="94">
        <v>79.379390000000001</v>
      </c>
      <c r="F11" s="211"/>
    </row>
    <row r="12" spans="1:25">
      <c r="A12" s="209"/>
      <c r="B12" s="210" t="s">
        <v>253</v>
      </c>
      <c r="C12" s="93">
        <v>79.640168393797225</v>
      </c>
      <c r="D12" s="73">
        <v>79.251540000000006</v>
      </c>
      <c r="E12" s="94">
        <v>80.028800000000004</v>
      </c>
      <c r="F12" s="211"/>
    </row>
    <row r="13" spans="1:25" s="48" customFormat="1">
      <c r="A13" s="196" t="s">
        <v>45</v>
      </c>
      <c r="B13" s="69"/>
      <c r="C13" s="95"/>
      <c r="D13" s="96"/>
      <c r="E13" s="97"/>
      <c r="F13" s="211"/>
      <c r="G13" s="73"/>
      <c r="H13" s="105"/>
    </row>
    <row r="14" spans="1:25" s="48" customFormat="1">
      <c r="A14" s="196"/>
      <c r="B14" s="210" t="s">
        <v>248</v>
      </c>
      <c r="C14" s="93">
        <v>80.234036144184401</v>
      </c>
      <c r="D14" s="73">
        <v>80.079759999999993</v>
      </c>
      <c r="E14" s="94">
        <v>80.388319999999993</v>
      </c>
      <c r="F14" s="211"/>
    </row>
    <row r="15" spans="1:25">
      <c r="A15" s="196"/>
      <c r="B15" s="210" t="s">
        <v>249</v>
      </c>
      <c r="C15" s="93">
        <v>80.039233352215334</v>
      </c>
      <c r="D15" s="73">
        <v>79.891840000000002</v>
      </c>
      <c r="E15" s="94">
        <v>80.186620000000005</v>
      </c>
      <c r="F15" s="211"/>
      <c r="G15" s="15"/>
      <c r="H15" s="48"/>
    </row>
    <row r="16" spans="1:25">
      <c r="A16" s="196"/>
      <c r="B16" s="210" t="s">
        <v>250</v>
      </c>
      <c r="C16" s="93">
        <v>81.433811498888858</v>
      </c>
      <c r="D16" s="73">
        <v>81.134069999999994</v>
      </c>
      <c r="E16" s="94">
        <v>81.733559999999997</v>
      </c>
      <c r="F16" s="211"/>
      <c r="G16" s="15"/>
    </row>
    <row r="17" spans="1:7">
      <c r="A17" s="196"/>
      <c r="B17" s="210" t="s">
        <v>251</v>
      </c>
      <c r="C17" s="93">
        <v>80.860667348378399</v>
      </c>
      <c r="D17" s="73">
        <v>80.407250000000005</v>
      </c>
      <c r="E17" s="94">
        <v>81.314080000000004</v>
      </c>
      <c r="F17" s="211"/>
      <c r="G17" s="15"/>
    </row>
    <row r="18" spans="1:7">
      <c r="A18" s="196"/>
      <c r="B18" s="210" t="s">
        <v>252</v>
      </c>
      <c r="C18" s="93">
        <v>82.934635661738383</v>
      </c>
      <c r="D18" s="73">
        <v>82.678470000000004</v>
      </c>
      <c r="E18" s="94">
        <v>83.190799999999996</v>
      </c>
      <c r="F18" s="211"/>
      <c r="G18" s="15"/>
    </row>
    <row r="19" spans="1:7">
      <c r="A19" s="196"/>
      <c r="B19" s="212" t="s">
        <v>253</v>
      </c>
      <c r="C19" s="74">
        <v>83.279006989890675</v>
      </c>
      <c r="D19" s="75">
        <v>82.950649999999996</v>
      </c>
      <c r="E19" s="76">
        <v>83.60736</v>
      </c>
      <c r="F19" s="211"/>
      <c r="G19" s="15"/>
    </row>
    <row r="20" spans="1:7">
      <c r="A20" s="16"/>
      <c r="B20" s="15"/>
      <c r="C20" s="15"/>
      <c r="D20" s="15"/>
    </row>
    <row r="21" spans="1:7">
      <c r="A21" s="141" t="s">
        <v>287</v>
      </c>
      <c r="B21" s="15"/>
      <c r="C21" s="15"/>
      <c r="D21" s="15"/>
    </row>
    <row r="22" spans="1:7">
      <c r="A22" s="141" t="s">
        <v>246</v>
      </c>
      <c r="B22" s="15"/>
      <c r="C22" s="15"/>
      <c r="D22" s="15"/>
    </row>
    <row r="23" spans="1:7">
      <c r="A23" s="16"/>
      <c r="B23" s="15"/>
      <c r="C23" s="15"/>
      <c r="D23" s="15"/>
    </row>
    <row r="24" spans="1:7">
      <c r="A24" s="134" t="s">
        <v>295</v>
      </c>
      <c r="B24" s="73"/>
      <c r="C24" s="73"/>
      <c r="D24" s="73"/>
    </row>
    <row r="25" spans="1:7">
      <c r="B25" s="73"/>
      <c r="C25" s="73"/>
      <c r="D25" s="73"/>
    </row>
    <row r="26" spans="1:7">
      <c r="B26" s="73"/>
      <c r="C26" s="73"/>
      <c r="D26" s="73"/>
    </row>
  </sheetData>
  <mergeCells count="9">
    <mergeCell ref="I1:J1"/>
    <mergeCell ref="A6:A12"/>
    <mergeCell ref="A13:A19"/>
    <mergeCell ref="A1:G1"/>
    <mergeCell ref="A3:A5"/>
    <mergeCell ref="B3:B5"/>
    <mergeCell ref="C3:C5"/>
    <mergeCell ref="D3:D5"/>
    <mergeCell ref="E3:E5"/>
  </mergeCells>
  <hyperlinks>
    <hyperlink ref="I1" location="Contents!A1" display="back to contents" xr:uid="{00000000-0004-0000-2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S78"/>
  <sheetViews>
    <sheetView workbookViewId="0">
      <selection sqref="A1:F1"/>
    </sheetView>
  </sheetViews>
  <sheetFormatPr defaultColWidth="9.21875" defaultRowHeight="13.2"/>
  <cols>
    <col min="1" max="1" width="15.21875" style="9" customWidth="1"/>
    <col min="2" max="2" width="13.44140625" style="9" customWidth="1"/>
    <col min="3" max="3" width="13.77734375" style="9" customWidth="1"/>
    <col min="4" max="6" width="9.21875" style="9"/>
    <col min="7" max="7" width="16.44140625" style="9" bestFit="1" customWidth="1"/>
    <col min="8" max="8" width="9.21875" style="10"/>
    <col min="9" max="10" width="9.21875" style="8"/>
    <col min="11" max="16384" width="9.21875" style="9"/>
  </cols>
  <sheetData>
    <row r="1" spans="1:45" s="102" customFormat="1" ht="18" customHeight="1">
      <c r="A1" s="288" t="s">
        <v>337</v>
      </c>
      <c r="B1" s="288"/>
      <c r="C1" s="288"/>
      <c r="D1" s="288"/>
      <c r="E1" s="288"/>
      <c r="F1" s="288"/>
      <c r="G1" s="132"/>
      <c r="H1" s="149" t="s">
        <v>90</v>
      </c>
      <c r="I1" s="149"/>
      <c r="J1" s="101"/>
      <c r="K1" s="146"/>
      <c r="L1" s="146"/>
      <c r="M1" s="147"/>
      <c r="N1" s="147"/>
    </row>
    <row r="2" spans="1:45" ht="15" customHeight="1">
      <c r="B2" s="98"/>
      <c r="C2" s="98"/>
      <c r="D2" s="98"/>
      <c r="E2" s="98"/>
      <c r="F2" s="98"/>
      <c r="G2" s="98"/>
      <c r="H2" s="98"/>
    </row>
    <row r="3" spans="1:45" ht="17.25" customHeight="1">
      <c r="A3" s="114" t="s">
        <v>324</v>
      </c>
      <c r="B3" s="114" t="s">
        <v>39</v>
      </c>
      <c r="C3" s="114" t="s">
        <v>40</v>
      </c>
      <c r="D3" s="88"/>
      <c r="E3" s="89"/>
      <c r="AS3" s="100"/>
    </row>
    <row r="4" spans="1:45" ht="16.5" customHeight="1">
      <c r="A4" s="55" t="s">
        <v>55</v>
      </c>
      <c r="B4" s="122">
        <v>69.11</v>
      </c>
      <c r="C4" s="122">
        <v>75.31</v>
      </c>
      <c r="D4" s="11">
        <f>B4</f>
        <v>69.11</v>
      </c>
      <c r="E4" s="12">
        <f>C4</f>
        <v>75.31</v>
      </c>
      <c r="F4" s="12"/>
      <c r="G4" s="87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8"/>
      <c r="AP4" s="59"/>
      <c r="AQ4" s="59"/>
      <c r="AR4" s="59"/>
      <c r="AS4" s="59"/>
    </row>
    <row r="5" spans="1:45">
      <c r="A5" s="55" t="s">
        <v>0</v>
      </c>
      <c r="B5" s="122">
        <v>69.33650747571788</v>
      </c>
      <c r="C5" s="122">
        <v>75.468581526336195</v>
      </c>
      <c r="D5" s="11">
        <f t="shared" ref="D5:D43" si="0">B5</f>
        <v>69.33650747571788</v>
      </c>
      <c r="E5" s="12">
        <f t="shared" ref="E5:E43" si="1">C5</f>
        <v>75.468581526336195</v>
      </c>
      <c r="F5" s="14"/>
      <c r="G5" s="87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7"/>
      <c r="AC5" s="57"/>
      <c r="AD5" s="57"/>
      <c r="AE5" s="57"/>
      <c r="AF5" s="57"/>
      <c r="AG5" s="57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</row>
    <row r="6" spans="1:45">
      <c r="A6" s="55" t="s">
        <v>1</v>
      </c>
      <c r="B6" s="122">
        <v>69.596227703522047</v>
      </c>
      <c r="C6" s="122">
        <v>75.622649686496956</v>
      </c>
      <c r="D6" s="11">
        <f t="shared" si="0"/>
        <v>69.596227703522047</v>
      </c>
      <c r="E6" s="12">
        <f t="shared" si="1"/>
        <v>75.622649686496956</v>
      </c>
      <c r="F6" s="14"/>
      <c r="G6" s="87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  <c r="AC6" s="57"/>
      <c r="AD6" s="57"/>
      <c r="AE6" s="57"/>
      <c r="AF6" s="57"/>
      <c r="AG6" s="57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</row>
    <row r="7" spans="1:45">
      <c r="A7" s="55" t="s">
        <v>2</v>
      </c>
      <c r="B7" s="122">
        <v>69.873867235565655</v>
      </c>
      <c r="C7" s="122">
        <v>75.819375395020558</v>
      </c>
      <c r="D7" s="11">
        <f t="shared" si="0"/>
        <v>69.873867235565655</v>
      </c>
      <c r="E7" s="12">
        <f t="shared" si="1"/>
        <v>75.819375395020558</v>
      </c>
      <c r="F7" s="14"/>
      <c r="G7" s="85"/>
      <c r="H7" s="12"/>
      <c r="I7" s="13"/>
      <c r="J7" s="13"/>
      <c r="AS7" s="100"/>
    </row>
    <row r="8" spans="1:45">
      <c r="A8" s="55" t="s">
        <v>3</v>
      </c>
      <c r="B8" s="122">
        <v>70.014503338845486</v>
      </c>
      <c r="C8" s="122">
        <v>76.001748975619464</v>
      </c>
      <c r="D8" s="11">
        <f t="shared" si="0"/>
        <v>70.014503338845486</v>
      </c>
      <c r="E8" s="12">
        <f t="shared" si="1"/>
        <v>76.001748975619464</v>
      </c>
      <c r="F8" s="14"/>
      <c r="G8" s="85"/>
      <c r="H8" s="12"/>
      <c r="I8" s="13"/>
      <c r="J8" s="13"/>
      <c r="AS8" s="100"/>
    </row>
    <row r="9" spans="1:45">
      <c r="A9" s="55" t="s">
        <v>4</v>
      </c>
      <c r="B9" s="122">
        <v>70.210050396449176</v>
      </c>
      <c r="C9" s="122">
        <v>76.209667725931467</v>
      </c>
      <c r="D9" s="11">
        <f t="shared" si="0"/>
        <v>70.210050396449176</v>
      </c>
      <c r="E9" s="12">
        <f t="shared" si="1"/>
        <v>76.209667725931467</v>
      </c>
      <c r="F9" s="14"/>
      <c r="G9" s="85"/>
      <c r="H9" s="281"/>
      <c r="I9" s="13"/>
      <c r="J9" s="13"/>
      <c r="AS9" s="100"/>
    </row>
    <row r="10" spans="1:45">
      <c r="A10" s="55" t="s">
        <v>5</v>
      </c>
      <c r="B10" s="122">
        <v>70.348907548584961</v>
      </c>
      <c r="C10" s="122">
        <v>76.500336331999762</v>
      </c>
      <c r="D10" s="11">
        <f t="shared" si="0"/>
        <v>70.348907548584961</v>
      </c>
      <c r="E10" s="12">
        <f t="shared" si="1"/>
        <v>76.500336331999762</v>
      </c>
      <c r="F10" s="14"/>
      <c r="G10" s="12"/>
      <c r="H10" s="12"/>
      <c r="I10" s="13"/>
      <c r="J10" s="13"/>
    </row>
    <row r="11" spans="1:45">
      <c r="A11" s="55" t="s">
        <v>6</v>
      </c>
      <c r="B11" s="122">
        <v>70.546121794844993</v>
      </c>
      <c r="C11" s="122">
        <v>76.466166788036318</v>
      </c>
      <c r="D11" s="11">
        <f t="shared" si="0"/>
        <v>70.546121794844993</v>
      </c>
      <c r="E11" s="12">
        <f t="shared" si="1"/>
        <v>76.466166788036318</v>
      </c>
      <c r="F11" s="14"/>
      <c r="G11" s="12"/>
      <c r="H11" s="12"/>
      <c r="I11" s="282"/>
      <c r="J11" s="13"/>
    </row>
    <row r="12" spans="1:45">
      <c r="A12" s="55" t="s">
        <v>7</v>
      </c>
      <c r="B12" s="122">
        <v>70.760335632470088</v>
      </c>
      <c r="C12" s="122">
        <v>76.597883249108833</v>
      </c>
      <c r="D12" s="11">
        <f t="shared" si="0"/>
        <v>70.760335632470088</v>
      </c>
      <c r="E12" s="12">
        <f t="shared" si="1"/>
        <v>76.597883249108833</v>
      </c>
      <c r="F12" s="14"/>
      <c r="G12" s="12"/>
      <c r="H12" s="12"/>
      <c r="I12" s="13"/>
      <c r="J12" s="13"/>
    </row>
    <row r="13" spans="1:45">
      <c r="A13" s="55" t="s">
        <v>8</v>
      </c>
      <c r="B13" s="122">
        <v>71.062759107227791</v>
      </c>
      <c r="C13" s="122">
        <v>76.737875385690941</v>
      </c>
      <c r="D13" s="11">
        <f t="shared" si="0"/>
        <v>71.062759107227791</v>
      </c>
      <c r="E13" s="12">
        <f t="shared" si="1"/>
        <v>76.737875385690941</v>
      </c>
      <c r="F13" s="14"/>
      <c r="G13" s="12"/>
      <c r="H13" s="12"/>
      <c r="I13" s="13"/>
      <c r="J13" s="13"/>
    </row>
    <row r="14" spans="1:45">
      <c r="A14" s="55" t="s">
        <v>9</v>
      </c>
      <c r="B14" s="122">
        <v>71.378149349840001</v>
      </c>
      <c r="C14" s="122">
        <v>77.112352058091915</v>
      </c>
      <c r="D14" s="11">
        <f t="shared" si="0"/>
        <v>71.378149349840001</v>
      </c>
      <c r="E14" s="12">
        <f t="shared" si="1"/>
        <v>77.112352058091915</v>
      </c>
      <c r="F14" s="14"/>
      <c r="G14" s="12"/>
      <c r="H14" s="12"/>
      <c r="I14" s="13"/>
      <c r="J14" s="13"/>
    </row>
    <row r="15" spans="1:45">
      <c r="A15" s="55" t="s">
        <v>10</v>
      </c>
      <c r="B15" s="122">
        <v>71.46613825157128</v>
      </c>
      <c r="C15" s="122">
        <v>77.123245269441043</v>
      </c>
      <c r="D15" s="11">
        <f t="shared" si="0"/>
        <v>71.46613825157128</v>
      </c>
      <c r="E15" s="12">
        <f t="shared" si="1"/>
        <v>77.123245269441043</v>
      </c>
      <c r="F15" s="14"/>
      <c r="G15" s="12"/>
      <c r="H15" s="12"/>
      <c r="I15" s="13"/>
      <c r="J15" s="13"/>
    </row>
    <row r="16" spans="1:45">
      <c r="A16" s="55" t="s">
        <v>11</v>
      </c>
      <c r="B16" s="122">
        <v>71.70206693484846</v>
      </c>
      <c r="C16" s="122">
        <v>77.310290356993718</v>
      </c>
      <c r="D16" s="11">
        <f t="shared" si="0"/>
        <v>71.70206693484846</v>
      </c>
      <c r="E16" s="12">
        <f t="shared" si="1"/>
        <v>77.310290356993718</v>
      </c>
      <c r="F16" s="14"/>
      <c r="G16" s="12"/>
      <c r="H16" s="12"/>
      <c r="I16" s="13"/>
      <c r="J16" s="13"/>
    </row>
    <row r="17" spans="1:10">
      <c r="A17" s="55" t="s">
        <v>12</v>
      </c>
      <c r="B17" s="122">
        <v>71.879347459891349</v>
      </c>
      <c r="C17" s="122">
        <v>77.438629665572833</v>
      </c>
      <c r="D17" s="11">
        <f t="shared" si="0"/>
        <v>71.879347459891349</v>
      </c>
      <c r="E17" s="12">
        <f t="shared" si="1"/>
        <v>77.438629665572833</v>
      </c>
      <c r="F17" s="14"/>
      <c r="G17" s="12"/>
      <c r="H17" s="12"/>
      <c r="I17" s="13"/>
      <c r="J17" s="13"/>
    </row>
    <row r="18" spans="1:10">
      <c r="A18" s="55" t="s">
        <v>13</v>
      </c>
      <c r="B18" s="122">
        <v>72.084359353540535</v>
      </c>
      <c r="C18" s="122">
        <v>77.725657530338381</v>
      </c>
      <c r="D18" s="11">
        <f t="shared" si="0"/>
        <v>72.084359353540535</v>
      </c>
      <c r="E18" s="12">
        <f t="shared" si="1"/>
        <v>77.725657530338381</v>
      </c>
      <c r="F18" s="14"/>
      <c r="G18" s="12"/>
      <c r="H18" s="12"/>
      <c r="I18" s="13"/>
      <c r="J18" s="13"/>
    </row>
    <row r="19" spans="1:10">
      <c r="A19" s="55" t="s">
        <v>14</v>
      </c>
      <c r="B19" s="122">
        <v>72.234268850288601</v>
      </c>
      <c r="C19" s="122">
        <v>77.854517419026479</v>
      </c>
      <c r="D19" s="11">
        <f t="shared" si="0"/>
        <v>72.234268850288601</v>
      </c>
      <c r="E19" s="12">
        <f t="shared" si="1"/>
        <v>77.854517419026479</v>
      </c>
      <c r="F19" s="14"/>
      <c r="G19" s="12"/>
      <c r="H19" s="12"/>
      <c r="I19" s="13"/>
      <c r="J19" s="13"/>
    </row>
    <row r="20" spans="1:10">
      <c r="A20" s="55" t="s">
        <v>15</v>
      </c>
      <c r="B20" s="122">
        <v>72.404306781468861</v>
      </c>
      <c r="C20" s="122">
        <v>78.035720771391738</v>
      </c>
      <c r="D20" s="11">
        <f t="shared" si="0"/>
        <v>72.404306781468861</v>
      </c>
      <c r="E20" s="12">
        <f t="shared" si="1"/>
        <v>78.035720771391738</v>
      </c>
      <c r="F20" s="14"/>
      <c r="G20" s="12"/>
      <c r="H20" s="12"/>
      <c r="I20" s="13"/>
      <c r="J20" s="13"/>
    </row>
    <row r="21" spans="1:10">
      <c r="A21" s="55" t="s">
        <v>16</v>
      </c>
      <c r="B21" s="122">
        <v>72.64006064757335</v>
      </c>
      <c r="C21" s="122">
        <v>78.178735230742618</v>
      </c>
      <c r="D21" s="11">
        <f t="shared" si="0"/>
        <v>72.64006064757335</v>
      </c>
      <c r="E21" s="12">
        <f t="shared" si="1"/>
        <v>78.178735230742618</v>
      </c>
      <c r="F21" s="14"/>
      <c r="G21" s="12"/>
      <c r="H21" s="12"/>
      <c r="I21" s="13"/>
      <c r="J21" s="13"/>
    </row>
    <row r="22" spans="1:10">
      <c r="A22" s="55" t="s">
        <v>17</v>
      </c>
      <c r="B22" s="122">
        <v>72.846568983642427</v>
      </c>
      <c r="C22" s="122">
        <v>78.358139120194664</v>
      </c>
      <c r="D22" s="11">
        <f t="shared" si="0"/>
        <v>72.846568983642427</v>
      </c>
      <c r="E22" s="12">
        <f t="shared" si="1"/>
        <v>78.358139120194664</v>
      </c>
      <c r="F22" s="14"/>
      <c r="G22" s="12"/>
      <c r="H22" s="12"/>
      <c r="I22" s="13"/>
      <c r="J22" s="13"/>
    </row>
    <row r="23" spans="1:10">
      <c r="A23" s="55" t="s">
        <v>18</v>
      </c>
      <c r="B23" s="122">
        <v>73.099820591626752</v>
      </c>
      <c r="C23" s="122">
        <v>78.563082531201218</v>
      </c>
      <c r="D23" s="11">
        <f t="shared" si="0"/>
        <v>73.099820591626752</v>
      </c>
      <c r="E23" s="12">
        <f t="shared" si="1"/>
        <v>78.563082531201218</v>
      </c>
      <c r="F23" s="14"/>
      <c r="G23" s="12"/>
      <c r="H23" s="12"/>
      <c r="I23" s="13"/>
      <c r="J23" s="13"/>
    </row>
    <row r="24" spans="1:10">
      <c r="A24" s="55" t="s">
        <v>19</v>
      </c>
      <c r="B24" s="123">
        <v>73.319483669435556</v>
      </c>
      <c r="C24" s="123">
        <v>78.784263342872677</v>
      </c>
      <c r="D24" s="11">
        <f t="shared" si="0"/>
        <v>73.319483669435556</v>
      </c>
      <c r="E24" s="12">
        <f t="shared" si="1"/>
        <v>78.784263342872677</v>
      </c>
      <c r="F24" s="14"/>
      <c r="G24" s="12"/>
      <c r="H24" s="12"/>
      <c r="I24" s="13"/>
      <c r="J24" s="13"/>
    </row>
    <row r="25" spans="1:10">
      <c r="A25" s="55" t="s">
        <v>20</v>
      </c>
      <c r="B25" s="123">
        <v>73.50650672048738</v>
      </c>
      <c r="C25" s="123">
        <v>78.870733308363356</v>
      </c>
      <c r="D25" s="11">
        <f t="shared" si="0"/>
        <v>73.50650672048738</v>
      </c>
      <c r="E25" s="12">
        <f t="shared" si="1"/>
        <v>78.870733308363356</v>
      </c>
      <c r="F25" s="14"/>
      <c r="G25" s="12"/>
      <c r="H25" s="12"/>
      <c r="I25" s="13"/>
      <c r="J25" s="13"/>
    </row>
    <row r="26" spans="1:10">
      <c r="A26" s="55" t="s">
        <v>21</v>
      </c>
      <c r="B26" s="123">
        <v>73.789675385177702</v>
      </c>
      <c r="C26" s="123">
        <v>79.06342797292443</v>
      </c>
      <c r="D26" s="11">
        <f t="shared" si="0"/>
        <v>73.789675385177702</v>
      </c>
      <c r="E26" s="12">
        <f t="shared" si="1"/>
        <v>79.06342797292443</v>
      </c>
      <c r="F26" s="14"/>
      <c r="G26" s="12"/>
      <c r="H26" s="12"/>
      <c r="I26" s="13"/>
      <c r="J26" s="13"/>
    </row>
    <row r="27" spans="1:10">
      <c r="A27" s="55" t="s">
        <v>22</v>
      </c>
      <c r="B27" s="123">
        <v>74.232536933857318</v>
      </c>
      <c r="C27" s="123">
        <v>79.259545701141363</v>
      </c>
      <c r="D27" s="11">
        <f t="shared" si="0"/>
        <v>74.232536933857318</v>
      </c>
      <c r="E27" s="12">
        <f t="shared" si="1"/>
        <v>79.259545701141363</v>
      </c>
      <c r="F27" s="14"/>
      <c r="G27" s="12"/>
      <c r="H27" s="12"/>
      <c r="I27" s="13"/>
      <c r="J27" s="13"/>
    </row>
    <row r="28" spans="1:10">
      <c r="A28" s="55" t="s">
        <v>23</v>
      </c>
      <c r="B28" s="123">
        <v>74.5989660030192</v>
      </c>
      <c r="C28" s="123">
        <v>79.552515975394755</v>
      </c>
      <c r="D28" s="11">
        <f t="shared" si="0"/>
        <v>74.5989660030192</v>
      </c>
      <c r="E28" s="12">
        <f t="shared" si="1"/>
        <v>79.552515975394755</v>
      </c>
      <c r="F28" s="14"/>
      <c r="G28" s="12"/>
      <c r="H28" s="12"/>
      <c r="I28" s="13"/>
    </row>
    <row r="29" spans="1:10">
      <c r="A29" s="55" t="s">
        <v>24</v>
      </c>
      <c r="B29" s="123">
        <v>74.798845191833919</v>
      </c>
      <c r="C29" s="123">
        <v>79.686955427106184</v>
      </c>
      <c r="D29" s="11">
        <f t="shared" si="0"/>
        <v>74.798845191833919</v>
      </c>
      <c r="E29" s="12">
        <f t="shared" si="1"/>
        <v>79.686955427106184</v>
      </c>
      <c r="F29" s="14"/>
      <c r="G29" s="12"/>
      <c r="H29" s="12"/>
      <c r="I29" s="13"/>
    </row>
    <row r="30" spans="1:10">
      <c r="A30" s="55" t="s">
        <v>25</v>
      </c>
      <c r="B30" s="260">
        <v>74.996418684512562</v>
      </c>
      <c r="C30" s="260">
        <v>79.842851912538919</v>
      </c>
      <c r="D30" s="11">
        <f t="shared" si="0"/>
        <v>74.996418684512562</v>
      </c>
      <c r="E30" s="12">
        <f t="shared" si="1"/>
        <v>79.842851912538919</v>
      </c>
      <c r="F30" s="14"/>
      <c r="G30" s="12"/>
      <c r="H30" s="12"/>
      <c r="I30" s="13"/>
    </row>
    <row r="31" spans="1:10">
      <c r="A31" s="55" t="s">
        <v>26</v>
      </c>
      <c r="B31" s="260">
        <v>75.34791338519598</v>
      </c>
      <c r="C31" s="260">
        <v>80.055613916948872</v>
      </c>
      <c r="D31" s="11">
        <f t="shared" si="0"/>
        <v>75.34791338519598</v>
      </c>
      <c r="E31" s="12">
        <f t="shared" si="1"/>
        <v>80.055613916948872</v>
      </c>
      <c r="F31" s="14"/>
      <c r="G31" s="12"/>
      <c r="H31" s="13"/>
      <c r="I31" s="13"/>
      <c r="J31" s="13"/>
    </row>
    <row r="32" spans="1:10">
      <c r="A32" s="55" t="s">
        <v>27</v>
      </c>
      <c r="B32" s="260">
        <v>75.799710831249953</v>
      </c>
      <c r="C32" s="260">
        <v>80.31865239809791</v>
      </c>
      <c r="D32" s="11">
        <f t="shared" si="0"/>
        <v>75.799710831249953</v>
      </c>
      <c r="E32" s="12">
        <f t="shared" si="1"/>
        <v>80.31865239809791</v>
      </c>
      <c r="F32" s="14"/>
      <c r="G32" s="12"/>
      <c r="H32" s="13"/>
      <c r="I32" s="13"/>
      <c r="J32" s="13"/>
    </row>
    <row r="33" spans="1:44">
      <c r="A33" s="55" t="s">
        <v>28</v>
      </c>
      <c r="B33" s="260">
        <v>76.210500391586407</v>
      </c>
      <c r="C33" s="260">
        <v>80.618831486747411</v>
      </c>
      <c r="D33" s="11">
        <f t="shared" si="0"/>
        <v>76.210500391586407</v>
      </c>
      <c r="E33" s="12">
        <f t="shared" si="1"/>
        <v>80.618831486747411</v>
      </c>
      <c r="F33" s="14"/>
      <c r="G33" s="12"/>
      <c r="H33" s="13"/>
      <c r="I33" s="13"/>
      <c r="J33" s="13"/>
    </row>
    <row r="34" spans="1:44">
      <c r="A34" s="55" t="s">
        <v>29</v>
      </c>
      <c r="B34" s="260">
        <v>76.506366023825606</v>
      </c>
      <c r="C34" s="260">
        <v>80.746273437911455</v>
      </c>
      <c r="D34" s="11">
        <f t="shared" si="0"/>
        <v>76.506366023825606</v>
      </c>
      <c r="E34" s="12">
        <f t="shared" si="1"/>
        <v>80.746273437911455</v>
      </c>
      <c r="F34" s="14"/>
      <c r="G34" s="12"/>
      <c r="H34" s="13"/>
      <c r="I34" s="13"/>
      <c r="J34" s="13"/>
    </row>
    <row r="35" spans="1:44">
      <c r="A35" s="55" t="s">
        <v>30</v>
      </c>
      <c r="B35" s="260">
        <v>76.77089525325502</v>
      </c>
      <c r="C35" s="260">
        <v>80.88849716026219</v>
      </c>
      <c r="D35" s="11">
        <f t="shared" si="0"/>
        <v>76.77089525325502</v>
      </c>
      <c r="E35" s="12">
        <f t="shared" si="1"/>
        <v>80.88849716026219</v>
      </c>
      <c r="F35" s="14"/>
      <c r="G35" s="12"/>
      <c r="H35" s="13"/>
      <c r="I35" s="13"/>
      <c r="J35" s="13"/>
    </row>
    <row r="36" spans="1:44">
      <c r="A36" s="55" t="s">
        <v>31</v>
      </c>
      <c r="B36" s="260">
        <v>77.050126269592553</v>
      </c>
      <c r="C36" s="260">
        <v>81.063303713261575</v>
      </c>
      <c r="D36" s="11">
        <f t="shared" si="0"/>
        <v>77.050126269592553</v>
      </c>
      <c r="E36" s="12">
        <f t="shared" si="1"/>
        <v>81.063303713261575</v>
      </c>
      <c r="F36" s="14"/>
      <c r="G36" s="10"/>
      <c r="H36" s="13"/>
      <c r="I36" s="13"/>
      <c r="J36" s="13"/>
    </row>
    <row r="37" spans="1:44">
      <c r="A37" s="58" t="s">
        <v>32</v>
      </c>
      <c r="B37" s="260">
        <v>77.098100861793881</v>
      </c>
      <c r="C37" s="260">
        <v>81.133788990726373</v>
      </c>
      <c r="D37" s="11">
        <f t="shared" si="0"/>
        <v>77.098100861793881</v>
      </c>
      <c r="E37" s="12">
        <f t="shared" si="1"/>
        <v>81.133788990726373</v>
      </c>
      <c r="F37" s="14"/>
      <c r="G37" s="10"/>
      <c r="H37" s="13"/>
      <c r="I37" s="13"/>
      <c r="J37" s="13"/>
      <c r="L37" s="46"/>
      <c r="M37" s="46"/>
    </row>
    <row r="38" spans="1:44">
      <c r="A38" s="59" t="s">
        <v>33</v>
      </c>
      <c r="B38" s="260">
        <v>77.07788645306789</v>
      </c>
      <c r="C38" s="260">
        <v>81.148303307331602</v>
      </c>
      <c r="D38" s="11">
        <f t="shared" si="0"/>
        <v>77.07788645306789</v>
      </c>
      <c r="E38" s="12">
        <f t="shared" si="1"/>
        <v>81.148303307331602</v>
      </c>
      <c r="F38" s="12"/>
      <c r="G38" s="12"/>
      <c r="H38" s="8"/>
      <c r="I38" s="13"/>
      <c r="J38" s="13"/>
      <c r="L38" s="41"/>
      <c r="M38" s="41"/>
    </row>
    <row r="39" spans="1:44">
      <c r="A39" s="59" t="s">
        <v>47</v>
      </c>
      <c r="B39" s="260">
        <v>77.016991593321308</v>
      </c>
      <c r="C39" s="260">
        <v>81.090772915011485</v>
      </c>
      <c r="D39" s="11">
        <f t="shared" si="0"/>
        <v>77.016991593321308</v>
      </c>
      <c r="E39" s="12">
        <f t="shared" si="1"/>
        <v>81.090772915011485</v>
      </c>
      <c r="F39" s="10"/>
      <c r="G39" s="10"/>
      <c r="H39" s="8"/>
      <c r="I39" s="13"/>
      <c r="J39" s="13"/>
    </row>
    <row r="40" spans="1:44">
      <c r="A40" s="59" t="s">
        <v>92</v>
      </c>
      <c r="B40" s="260">
        <v>77.046569140827913</v>
      </c>
      <c r="C40" s="260">
        <v>81.085222096798105</v>
      </c>
      <c r="D40" s="11">
        <f t="shared" si="0"/>
        <v>77.046569140827913</v>
      </c>
      <c r="E40" s="12">
        <f t="shared" si="1"/>
        <v>81.085222096798105</v>
      </c>
      <c r="F40" s="10"/>
      <c r="G40" s="10"/>
      <c r="H40" s="8"/>
      <c r="I40" s="13"/>
      <c r="J40" s="13"/>
    </row>
    <row r="41" spans="1:44">
      <c r="A41" s="59" t="s">
        <v>129</v>
      </c>
      <c r="B41" s="260">
        <v>77.134226865382772</v>
      </c>
      <c r="C41" s="260">
        <v>81.138329562920575</v>
      </c>
      <c r="D41" s="11">
        <f t="shared" si="0"/>
        <v>77.134226865382772</v>
      </c>
      <c r="E41" s="12">
        <f t="shared" si="1"/>
        <v>81.138329562920575</v>
      </c>
      <c r="F41" s="10"/>
      <c r="G41" s="10"/>
      <c r="H41" s="8"/>
      <c r="I41" s="13"/>
      <c r="J41" s="13"/>
    </row>
    <row r="42" spans="1:44">
      <c r="A42" s="59" t="s">
        <v>274</v>
      </c>
      <c r="B42" s="260">
        <v>76.790876654430193</v>
      </c>
      <c r="C42" s="260">
        <v>80.986780929543485</v>
      </c>
      <c r="D42" s="11">
        <f t="shared" si="0"/>
        <v>76.790876654430193</v>
      </c>
      <c r="E42" s="12">
        <f t="shared" si="1"/>
        <v>80.986780929543485</v>
      </c>
      <c r="F42" s="10"/>
      <c r="G42" s="10"/>
      <c r="H42" s="8"/>
      <c r="I42" s="13"/>
      <c r="J42" s="129"/>
      <c r="K42" s="129"/>
    </row>
    <row r="43" spans="1:44">
      <c r="A43" s="60" t="s">
        <v>293</v>
      </c>
      <c r="B43" s="261">
        <v>76.573294358403984</v>
      </c>
      <c r="C43" s="261">
        <v>80.835523702075562</v>
      </c>
      <c r="D43" s="11">
        <f t="shared" si="0"/>
        <v>76.573294358403984</v>
      </c>
      <c r="E43" s="12">
        <f t="shared" si="1"/>
        <v>80.835523702075562</v>
      </c>
      <c r="F43" s="10"/>
      <c r="G43" s="46"/>
      <c r="H43" s="46"/>
      <c r="I43" s="13"/>
      <c r="J43" s="13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44">
      <c r="A44" s="55"/>
      <c r="B44" s="46"/>
      <c r="C44" s="46"/>
      <c r="D44" s="11"/>
      <c r="E44" s="11"/>
      <c r="F44" s="12"/>
      <c r="G44" s="12"/>
      <c r="H44" s="12"/>
      <c r="I44" s="13"/>
    </row>
    <row r="45" spans="1:44">
      <c r="A45" s="55" t="s">
        <v>296</v>
      </c>
      <c r="B45" s="46">
        <v>77.172034348277705</v>
      </c>
      <c r="C45" s="46">
        <v>81.205171362245395</v>
      </c>
      <c r="D45" s="11"/>
      <c r="E45" s="11"/>
      <c r="F45" s="12">
        <f t="shared" ref="F45:F68" si="2">B45</f>
        <v>77.172034348277705</v>
      </c>
      <c r="G45" s="12">
        <f t="shared" ref="G45:G68" si="3">C45</f>
        <v>81.205171362245395</v>
      </c>
      <c r="H45" s="12"/>
      <c r="I45" s="13"/>
    </row>
    <row r="46" spans="1:44">
      <c r="A46" s="55" t="s">
        <v>297</v>
      </c>
      <c r="B46" s="46">
        <v>77.592429300033402</v>
      </c>
      <c r="C46" s="46">
        <v>81.459851366016807</v>
      </c>
      <c r="D46" s="11"/>
      <c r="E46" s="11"/>
      <c r="F46" s="12">
        <f t="shared" si="2"/>
        <v>77.592429300033402</v>
      </c>
      <c r="G46" s="12">
        <f t="shared" si="3"/>
        <v>81.459851366016807</v>
      </c>
      <c r="H46" s="12"/>
      <c r="I46" s="13"/>
    </row>
    <row r="47" spans="1:44">
      <c r="A47" s="55" t="s">
        <v>298</v>
      </c>
      <c r="B47" s="46">
        <v>77.689702109635903</v>
      </c>
      <c r="C47" s="46">
        <v>81.521669654233094</v>
      </c>
      <c r="D47" s="11"/>
      <c r="E47" s="11"/>
      <c r="F47" s="12">
        <f t="shared" si="2"/>
        <v>77.689702109635903</v>
      </c>
      <c r="G47" s="12">
        <f t="shared" si="3"/>
        <v>81.521669654233094</v>
      </c>
      <c r="H47" s="12"/>
      <c r="I47" s="13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>
      <c r="A48" s="55" t="s">
        <v>299</v>
      </c>
      <c r="B48" s="46">
        <v>77.787721195211702</v>
      </c>
      <c r="C48" s="46">
        <v>81.584867024139896</v>
      </c>
      <c r="D48" s="11"/>
      <c r="E48" s="11"/>
      <c r="F48" s="12">
        <f t="shared" si="2"/>
        <v>77.787721195211702</v>
      </c>
      <c r="G48" s="12">
        <f t="shared" si="3"/>
        <v>81.584867024139896</v>
      </c>
      <c r="H48" s="12"/>
      <c r="I48" s="13"/>
      <c r="N48" s="4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14">
      <c r="A49" s="55" t="s">
        <v>300</v>
      </c>
      <c r="B49" s="46">
        <v>77.886677514675895</v>
      </c>
      <c r="C49" s="46">
        <v>81.649629545169702</v>
      </c>
      <c r="D49" s="11"/>
      <c r="E49" s="11"/>
      <c r="F49" s="12">
        <f t="shared" si="2"/>
        <v>77.886677514675895</v>
      </c>
      <c r="G49" s="12">
        <f t="shared" si="3"/>
        <v>81.649629545169702</v>
      </c>
      <c r="H49" s="12"/>
      <c r="I49" s="13"/>
      <c r="N49" s="46"/>
    </row>
    <row r="50" spans="1:14">
      <c r="A50" s="55" t="s">
        <v>301</v>
      </c>
      <c r="B50" s="46">
        <v>77.986752737505199</v>
      </c>
      <c r="C50" s="46">
        <v>81.716148481364598</v>
      </c>
      <c r="D50" s="11"/>
      <c r="E50" s="11"/>
      <c r="F50" s="12">
        <f t="shared" si="2"/>
        <v>77.986752737505199</v>
      </c>
      <c r="G50" s="12">
        <f t="shared" si="3"/>
        <v>81.716148481364598</v>
      </c>
      <c r="H50" s="12"/>
      <c r="I50" s="13"/>
    </row>
    <row r="51" spans="1:14">
      <c r="A51" s="55" t="s">
        <v>302</v>
      </c>
      <c r="B51" s="46">
        <v>78.088113096704902</v>
      </c>
      <c r="C51" s="46">
        <v>81.784618156054705</v>
      </c>
      <c r="D51" s="11"/>
      <c r="E51" s="11"/>
      <c r="F51" s="12">
        <f t="shared" si="2"/>
        <v>78.088113096704902</v>
      </c>
      <c r="G51" s="12">
        <f t="shared" si="3"/>
        <v>81.784618156054705</v>
      </c>
      <c r="H51" s="12"/>
      <c r="I51" s="13"/>
    </row>
    <row r="52" spans="1:14">
      <c r="A52" s="55" t="s">
        <v>303</v>
      </c>
      <c r="B52" s="46">
        <v>78.190902688662604</v>
      </c>
      <c r="C52" s="46">
        <v>81.855229891001997</v>
      </c>
      <c r="D52" s="11"/>
      <c r="E52" s="11"/>
      <c r="F52" s="12">
        <f t="shared" si="2"/>
        <v>78.190902688662604</v>
      </c>
      <c r="G52" s="12">
        <f t="shared" si="3"/>
        <v>81.855229891001997</v>
      </c>
      <c r="H52" s="12"/>
      <c r="I52" s="13"/>
    </row>
    <row r="53" spans="1:14">
      <c r="A53" s="55" t="s">
        <v>304</v>
      </c>
      <c r="B53" s="46">
        <v>78.295240300277996</v>
      </c>
      <c r="C53" s="46">
        <v>81.928164879089493</v>
      </c>
      <c r="D53" s="11"/>
      <c r="E53" s="11"/>
      <c r="F53" s="12">
        <f t="shared" si="2"/>
        <v>78.295240300277996</v>
      </c>
      <c r="G53" s="12">
        <f t="shared" si="3"/>
        <v>81.928164879089493</v>
      </c>
      <c r="H53" s="12"/>
      <c r="I53" s="13"/>
    </row>
    <row r="54" spans="1:14">
      <c r="A54" s="55" t="s">
        <v>305</v>
      </c>
      <c r="B54" s="46">
        <v>78.401218427742904</v>
      </c>
      <c r="C54" s="46">
        <v>82.003588791153405</v>
      </c>
      <c r="D54" s="11"/>
      <c r="E54" s="11"/>
      <c r="F54" s="12">
        <f t="shared" si="2"/>
        <v>78.401218427742904</v>
      </c>
      <c r="G54" s="12">
        <f t="shared" si="3"/>
        <v>82.003588791153405</v>
      </c>
      <c r="H54" s="12"/>
      <c r="I54" s="13"/>
    </row>
    <row r="55" spans="1:14">
      <c r="A55" s="55" t="s">
        <v>306</v>
      </c>
      <c r="B55" s="46">
        <v>78.508903569463996</v>
      </c>
      <c r="C55" s="46">
        <v>82.081646056941693</v>
      </c>
      <c r="D55" s="11"/>
      <c r="E55" s="11"/>
      <c r="F55" s="12">
        <f t="shared" si="2"/>
        <v>78.508903569463996</v>
      </c>
      <c r="G55" s="12">
        <f t="shared" si="3"/>
        <v>82.081646056941693</v>
      </c>
      <c r="H55" s="12"/>
    </row>
    <row r="56" spans="1:14">
      <c r="A56" s="55" t="s">
        <v>307</v>
      </c>
      <c r="B56" s="46">
        <v>78.618340197246297</v>
      </c>
      <c r="C56" s="46">
        <v>82.162454586815898</v>
      </c>
      <c r="D56" s="11"/>
      <c r="E56" s="11"/>
      <c r="F56" s="12">
        <f t="shared" si="2"/>
        <v>78.618340197246297</v>
      </c>
      <c r="G56" s="12">
        <f t="shared" si="3"/>
        <v>82.162454586815898</v>
      </c>
    </row>
    <row r="57" spans="1:14">
      <c r="A57" s="55" t="s">
        <v>308</v>
      </c>
      <c r="B57" s="46">
        <v>78.729555818506498</v>
      </c>
      <c r="C57" s="46">
        <v>82.246103924694197</v>
      </c>
      <c r="D57" s="11"/>
      <c r="E57" s="11"/>
      <c r="F57" s="12">
        <f t="shared" si="2"/>
        <v>78.729555818506498</v>
      </c>
      <c r="G57" s="12">
        <f t="shared" si="3"/>
        <v>82.246103924694197</v>
      </c>
    </row>
    <row r="58" spans="1:14">
      <c r="A58" s="55" t="s">
        <v>309</v>
      </c>
      <c r="B58" s="46">
        <v>78.8425628622403</v>
      </c>
      <c r="C58" s="46">
        <v>82.332655350613294</v>
      </c>
      <c r="D58" s="11"/>
      <c r="E58" s="11"/>
      <c r="F58" s="12">
        <f t="shared" si="2"/>
        <v>78.8425628622403</v>
      </c>
      <c r="G58" s="12">
        <f t="shared" si="3"/>
        <v>82.332655350613294</v>
      </c>
    </row>
    <row r="59" spans="1:14">
      <c r="A59" s="55" t="s">
        <v>310</v>
      </c>
      <c r="B59" s="46">
        <v>78.957359417812896</v>
      </c>
      <c r="C59" s="46">
        <v>82.422141985055902</v>
      </c>
      <c r="D59" s="11"/>
      <c r="E59" s="11"/>
      <c r="F59" s="12">
        <f t="shared" si="2"/>
        <v>78.957359417812896</v>
      </c>
      <c r="G59" s="12">
        <f t="shared" si="3"/>
        <v>82.422141985055902</v>
      </c>
    </row>
    <row r="60" spans="1:14">
      <c r="A60" s="55" t="s">
        <v>311</v>
      </c>
      <c r="B60" s="46">
        <v>79.073929869417199</v>
      </c>
      <c r="C60" s="46">
        <v>82.514569912291606</v>
      </c>
      <c r="D60" s="11"/>
      <c r="E60" s="11"/>
      <c r="F60" s="12">
        <f t="shared" si="2"/>
        <v>79.073929869417199</v>
      </c>
      <c r="G60" s="12">
        <f t="shared" si="3"/>
        <v>82.514569912291606</v>
      </c>
    </row>
    <row r="61" spans="1:14">
      <c r="A61" s="55" t="s">
        <v>312</v>
      </c>
      <c r="B61" s="46">
        <v>79.192244011822098</v>
      </c>
      <c r="C61" s="46">
        <v>82.609918965915298</v>
      </c>
      <c r="D61" s="11"/>
      <c r="E61" s="11"/>
      <c r="F61" s="12">
        <f t="shared" si="2"/>
        <v>79.192244011822098</v>
      </c>
      <c r="G61" s="12">
        <f t="shared" si="3"/>
        <v>82.609918965915298</v>
      </c>
    </row>
    <row r="62" spans="1:14">
      <c r="A62" s="59" t="s">
        <v>313</v>
      </c>
      <c r="B62" s="46">
        <v>79.312256248977704</v>
      </c>
      <c r="C62" s="46">
        <v>82.708143216330996</v>
      </c>
      <c r="D62" s="11"/>
      <c r="E62" s="11"/>
      <c r="F62" s="12">
        <f t="shared" si="2"/>
        <v>79.312256248977704</v>
      </c>
      <c r="G62" s="12">
        <f t="shared" si="3"/>
        <v>82.708143216330996</v>
      </c>
    </row>
    <row r="63" spans="1:14">
      <c r="A63" s="55" t="s">
        <v>314</v>
      </c>
      <c r="B63" s="46">
        <v>79.433906285986495</v>
      </c>
      <c r="C63" s="46">
        <v>82.809171547066299</v>
      </c>
      <c r="D63" s="11"/>
      <c r="E63" s="11"/>
      <c r="F63" s="12">
        <f t="shared" si="2"/>
        <v>79.433906285986495</v>
      </c>
      <c r="G63" s="12">
        <f t="shared" si="3"/>
        <v>82.809171547066299</v>
      </c>
    </row>
    <row r="64" spans="1:14">
      <c r="A64" s="55" t="s">
        <v>315</v>
      </c>
      <c r="B64" s="46">
        <v>79.557119431682807</v>
      </c>
      <c r="C64" s="46">
        <v>82.912907654459801</v>
      </c>
      <c r="D64" s="11"/>
      <c r="E64" s="11"/>
      <c r="F64" s="12">
        <f t="shared" si="2"/>
        <v>79.557119431682807</v>
      </c>
      <c r="G64" s="12">
        <f t="shared" si="3"/>
        <v>82.912907654459801</v>
      </c>
    </row>
    <row r="65" spans="1:10">
      <c r="A65" s="55" t="s">
        <v>316</v>
      </c>
      <c r="B65" s="46">
        <v>79.681804888601306</v>
      </c>
      <c r="C65" s="46">
        <v>83.019227599882896</v>
      </c>
      <c r="D65" s="11"/>
      <c r="E65" s="11"/>
      <c r="F65" s="12">
        <f t="shared" si="2"/>
        <v>79.681804888601306</v>
      </c>
      <c r="G65" s="12">
        <f t="shared" si="3"/>
        <v>83.019227599882896</v>
      </c>
    </row>
    <row r="66" spans="1:10">
      <c r="A66" s="59" t="s">
        <v>317</v>
      </c>
      <c r="B66" s="46">
        <v>79.807852351430796</v>
      </c>
      <c r="C66" s="46">
        <v>83.127973724373604</v>
      </c>
      <c r="D66" s="11"/>
      <c r="E66" s="11"/>
      <c r="F66" s="12">
        <f t="shared" si="2"/>
        <v>79.807852351430796</v>
      </c>
      <c r="G66" s="12">
        <f t="shared" si="3"/>
        <v>83.127973724373604</v>
      </c>
    </row>
    <row r="67" spans="1:10">
      <c r="A67" s="55" t="s">
        <v>318</v>
      </c>
      <c r="B67" s="46">
        <v>79.935124050433302</v>
      </c>
      <c r="C67" s="46">
        <v>83.238939210176596</v>
      </c>
      <c r="D67" s="11"/>
      <c r="E67" s="11"/>
      <c r="F67" s="12">
        <f t="shared" si="2"/>
        <v>79.935124050433302</v>
      </c>
      <c r="G67" s="12">
        <f t="shared" si="3"/>
        <v>83.238939210176596</v>
      </c>
    </row>
    <row r="68" spans="1:10">
      <c r="A68" s="60" t="s">
        <v>319</v>
      </c>
      <c r="B68" s="61">
        <v>80.063412685433903</v>
      </c>
      <c r="C68" s="61">
        <v>83.3517877450996</v>
      </c>
      <c r="D68" s="11"/>
      <c r="E68" s="11"/>
      <c r="F68" s="12">
        <f t="shared" si="2"/>
        <v>80.063412685433903</v>
      </c>
      <c r="G68" s="12">
        <f t="shared" si="3"/>
        <v>83.3517877450996</v>
      </c>
    </row>
    <row r="69" spans="1:10">
      <c r="B69" s="62"/>
      <c r="C69" s="62"/>
      <c r="D69" s="54"/>
      <c r="F69" s="46"/>
      <c r="G69" s="46"/>
    </row>
    <row r="70" spans="1:10" ht="11.25" customHeight="1">
      <c r="A70" s="136" t="s">
        <v>41</v>
      </c>
      <c r="B70" s="136"/>
    </row>
    <row r="71" spans="1:10" ht="11.25" customHeight="1">
      <c r="A71" s="150" t="s">
        <v>294</v>
      </c>
      <c r="B71" s="150"/>
      <c r="C71" s="150"/>
      <c r="D71" s="150"/>
      <c r="E71" s="150"/>
      <c r="F71" s="150"/>
      <c r="G71" s="150"/>
      <c r="H71" s="150"/>
      <c r="I71" s="150"/>
      <c r="J71" s="150"/>
    </row>
    <row r="72" spans="1:10" ht="11.25" customHeight="1">
      <c r="A72" s="150" t="s">
        <v>320</v>
      </c>
      <c r="B72" s="150"/>
      <c r="C72" s="150"/>
      <c r="D72" s="150"/>
      <c r="E72" s="150"/>
      <c r="F72" s="150"/>
      <c r="G72" s="150"/>
      <c r="H72" s="150"/>
      <c r="I72" s="150"/>
    </row>
    <row r="73" spans="1:10">
      <c r="A73" s="150" t="s">
        <v>258</v>
      </c>
      <c r="B73" s="150"/>
      <c r="C73" s="150"/>
      <c r="D73" s="150"/>
      <c r="E73" s="150"/>
      <c r="F73" s="150"/>
      <c r="G73" s="150"/>
      <c r="H73" s="150"/>
      <c r="I73" s="150"/>
    </row>
    <row r="74" spans="1:10" ht="11.25" customHeight="1"/>
    <row r="75" spans="1:10">
      <c r="A75" s="148" t="s">
        <v>295</v>
      </c>
      <c r="B75" s="148"/>
    </row>
    <row r="78" spans="1:10">
      <c r="B78" s="46"/>
      <c r="C78" s="46"/>
    </row>
  </sheetData>
  <mergeCells count="8">
    <mergeCell ref="K1:L1"/>
    <mergeCell ref="M1:N1"/>
    <mergeCell ref="A75:B75"/>
    <mergeCell ref="A1:F1"/>
    <mergeCell ref="H1:I1"/>
    <mergeCell ref="A71:J71"/>
    <mergeCell ref="A72:I72"/>
    <mergeCell ref="A73:I73"/>
  </mergeCells>
  <hyperlinks>
    <hyperlink ref="H1" location="Contents!A1" display="back to contents" xr:uid="{00000000-0004-0000-02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B50"/>
  <sheetViews>
    <sheetView workbookViewId="0">
      <selection sqref="A1:H1"/>
    </sheetView>
  </sheetViews>
  <sheetFormatPr defaultColWidth="9.21875" defaultRowHeight="13.2"/>
  <cols>
    <col min="1" max="1" width="11.21875" style="105" customWidth="1"/>
    <col min="2" max="7" width="9.21875" style="105"/>
    <col min="8" max="8" width="12.21875" style="105" customWidth="1"/>
    <col min="9" max="16384" width="9.21875" style="105"/>
  </cols>
  <sheetData>
    <row r="1" spans="1:13" ht="18" customHeight="1">
      <c r="A1" s="289" t="s">
        <v>338</v>
      </c>
      <c r="B1" s="289"/>
      <c r="C1" s="289"/>
      <c r="D1" s="289"/>
      <c r="E1" s="289"/>
      <c r="F1" s="289"/>
      <c r="G1" s="289"/>
      <c r="H1" s="289"/>
      <c r="I1" s="149" t="s">
        <v>90</v>
      </c>
      <c r="J1" s="149"/>
    </row>
    <row r="2" spans="1:13" ht="15" customHeight="1"/>
    <row r="3" spans="1:13" ht="15.6">
      <c r="A3" s="140" t="s">
        <v>259</v>
      </c>
      <c r="B3" s="140" t="s">
        <v>44</v>
      </c>
      <c r="C3" s="140" t="s">
        <v>45</v>
      </c>
      <c r="D3" s="16"/>
      <c r="E3" s="51"/>
      <c r="F3" s="51"/>
      <c r="G3" s="51"/>
      <c r="H3" s="51"/>
      <c r="I3" s="51"/>
      <c r="J3" s="51"/>
      <c r="K3" s="51"/>
      <c r="L3" s="51"/>
      <c r="M3" s="51"/>
    </row>
    <row r="4" spans="1:13">
      <c r="A4" s="138" t="s">
        <v>19</v>
      </c>
      <c r="B4" s="279">
        <v>73.319483669435556</v>
      </c>
      <c r="C4" s="279">
        <v>78.784263342872677</v>
      </c>
      <c r="D4" s="16"/>
      <c r="E4" s="51"/>
      <c r="F4" s="51"/>
      <c r="G4" s="51"/>
      <c r="H4" s="86"/>
      <c r="I4" s="86"/>
      <c r="J4" s="51"/>
      <c r="K4" s="51"/>
      <c r="L4" s="51"/>
      <c r="M4" s="51"/>
    </row>
    <row r="5" spans="1:13">
      <c r="A5" s="138" t="s">
        <v>20</v>
      </c>
      <c r="B5" s="279">
        <v>73.50650672048738</v>
      </c>
      <c r="C5" s="279">
        <v>78.870733308363356</v>
      </c>
      <c r="D5" s="16"/>
      <c r="E5" s="51"/>
      <c r="F5" s="51"/>
      <c r="G5" s="51"/>
      <c r="H5" s="86"/>
      <c r="I5" s="86"/>
      <c r="J5" s="51"/>
      <c r="K5" s="51"/>
      <c r="L5" s="51"/>
      <c r="M5" s="51"/>
    </row>
    <row r="6" spans="1:13">
      <c r="A6" s="138" t="s">
        <v>21</v>
      </c>
      <c r="B6" s="279">
        <v>73.789675385177702</v>
      </c>
      <c r="C6" s="279">
        <v>79.06342797292443</v>
      </c>
      <c r="D6" s="16"/>
      <c r="E6" s="51"/>
      <c r="F6" s="51"/>
      <c r="G6" s="51"/>
      <c r="H6" s="86"/>
      <c r="I6" s="86"/>
      <c r="J6" s="51"/>
      <c r="K6" s="51"/>
      <c r="L6" s="51"/>
      <c r="M6" s="51"/>
    </row>
    <row r="7" spans="1:13">
      <c r="A7" s="138" t="s">
        <v>22</v>
      </c>
      <c r="B7" s="279">
        <v>74.232536933857318</v>
      </c>
      <c r="C7" s="279">
        <v>79.259545701141363</v>
      </c>
      <c r="D7" s="16"/>
      <c r="E7" s="51"/>
      <c r="F7" s="51"/>
      <c r="G7" s="51"/>
      <c r="H7" s="86"/>
      <c r="I7" s="86"/>
      <c r="J7" s="51"/>
      <c r="K7" s="51"/>
      <c r="L7" s="51"/>
      <c r="M7" s="51"/>
    </row>
    <row r="8" spans="1:13">
      <c r="A8" s="138" t="s">
        <v>23</v>
      </c>
      <c r="B8" s="279">
        <v>74.5989660030192</v>
      </c>
      <c r="C8" s="279">
        <v>79.552515975394755</v>
      </c>
      <c r="D8" s="16"/>
      <c r="E8" s="51"/>
      <c r="F8" s="51"/>
      <c r="G8" s="51"/>
      <c r="H8" s="86"/>
      <c r="I8" s="86"/>
      <c r="J8" s="51"/>
      <c r="K8" s="51"/>
      <c r="L8" s="51"/>
      <c r="M8" s="51"/>
    </row>
    <row r="9" spans="1:13">
      <c r="A9" s="138" t="s">
        <v>24</v>
      </c>
      <c r="B9" s="279">
        <v>74.798845191833919</v>
      </c>
      <c r="C9" s="279">
        <v>79.686955427106184</v>
      </c>
      <c r="D9" s="16"/>
      <c r="E9" s="51"/>
      <c r="F9" s="51"/>
      <c r="G9" s="51"/>
      <c r="H9" s="86"/>
      <c r="I9" s="86"/>
      <c r="J9" s="51"/>
      <c r="K9" s="51"/>
      <c r="L9" s="51"/>
      <c r="M9" s="51"/>
    </row>
    <row r="10" spans="1:13">
      <c r="A10" s="138" t="s">
        <v>25</v>
      </c>
      <c r="B10" s="279">
        <v>74.996418684512562</v>
      </c>
      <c r="C10" s="279">
        <v>79.842851912538919</v>
      </c>
      <c r="D10" s="16"/>
      <c r="E10" s="51"/>
      <c r="F10" s="51"/>
      <c r="G10" s="51"/>
      <c r="H10" s="86"/>
      <c r="I10" s="86"/>
      <c r="J10" s="51"/>
      <c r="K10" s="51"/>
      <c r="L10" s="51"/>
      <c r="M10" s="51"/>
    </row>
    <row r="11" spans="1:13">
      <c r="A11" s="138" t="s">
        <v>26</v>
      </c>
      <c r="B11" s="279">
        <v>75.34791338519598</v>
      </c>
      <c r="C11" s="279">
        <v>80.055613916948872</v>
      </c>
      <c r="D11" s="16"/>
      <c r="E11" s="51"/>
      <c r="F11" s="51"/>
      <c r="G11" s="51"/>
      <c r="H11" s="86"/>
      <c r="I11" s="86"/>
      <c r="J11" s="51"/>
      <c r="K11" s="51"/>
      <c r="L11" s="51"/>
      <c r="M11" s="51"/>
    </row>
    <row r="12" spans="1:13">
      <c r="A12" s="138" t="s">
        <v>27</v>
      </c>
      <c r="B12" s="279">
        <v>75.799710831249953</v>
      </c>
      <c r="C12" s="279">
        <v>80.31865239809791</v>
      </c>
      <c r="D12" s="16"/>
      <c r="E12" s="51"/>
      <c r="F12" s="51"/>
      <c r="G12" s="51"/>
      <c r="H12" s="86"/>
      <c r="I12" s="86"/>
      <c r="J12" s="51"/>
      <c r="K12" s="51"/>
      <c r="L12" s="51"/>
      <c r="M12" s="51"/>
    </row>
    <row r="13" spans="1:13">
      <c r="A13" s="138" t="s">
        <v>28</v>
      </c>
      <c r="B13" s="279">
        <v>76.210500391586407</v>
      </c>
      <c r="C13" s="279">
        <v>80.618831486747411</v>
      </c>
      <c r="D13" s="16"/>
      <c r="E13" s="51"/>
      <c r="F13" s="51"/>
      <c r="G13" s="51"/>
      <c r="H13" s="86"/>
      <c r="I13" s="86"/>
      <c r="J13" s="51"/>
      <c r="K13" s="51"/>
      <c r="L13" s="51"/>
      <c r="M13" s="51"/>
    </row>
    <row r="14" spans="1:13">
      <c r="A14" s="138" t="s">
        <v>29</v>
      </c>
      <c r="B14" s="279">
        <v>76.506366023825606</v>
      </c>
      <c r="C14" s="279">
        <v>80.746273437911455</v>
      </c>
      <c r="D14" s="16"/>
      <c r="E14" s="51"/>
      <c r="F14" s="51"/>
      <c r="G14" s="51"/>
      <c r="H14" s="86"/>
      <c r="I14" s="86"/>
      <c r="J14" s="51"/>
      <c r="K14" s="51"/>
      <c r="L14" s="51"/>
      <c r="M14" s="51"/>
    </row>
    <row r="15" spans="1:13">
      <c r="A15" s="138" t="s">
        <v>30</v>
      </c>
      <c r="B15" s="279">
        <v>76.77089525325502</v>
      </c>
      <c r="C15" s="279">
        <v>80.88849716026219</v>
      </c>
      <c r="D15" s="16"/>
      <c r="E15" s="51"/>
      <c r="F15" s="51"/>
      <c r="G15" s="51"/>
      <c r="H15" s="86"/>
      <c r="I15" s="86"/>
      <c r="J15" s="51"/>
      <c r="K15" s="51"/>
      <c r="L15" s="51"/>
      <c r="M15" s="51"/>
    </row>
    <row r="16" spans="1:13">
      <c r="A16" s="138" t="s">
        <v>31</v>
      </c>
      <c r="B16" s="279">
        <v>77.050126269592553</v>
      </c>
      <c r="C16" s="279">
        <v>81.063303713261575</v>
      </c>
      <c r="D16" s="79"/>
      <c r="E16" s="79"/>
      <c r="F16" s="51"/>
      <c r="G16" s="51"/>
      <c r="H16" s="86"/>
      <c r="I16" s="86"/>
      <c r="J16" s="51"/>
      <c r="K16" s="51"/>
      <c r="L16" s="51"/>
      <c r="M16" s="51"/>
    </row>
    <row r="17" spans="1:13">
      <c r="A17" s="138" t="s">
        <v>32</v>
      </c>
      <c r="B17" s="279">
        <v>77.098100861793881</v>
      </c>
      <c r="C17" s="279">
        <v>81.133788990726373</v>
      </c>
      <c r="D17" s="79"/>
      <c r="E17" s="52"/>
      <c r="F17" s="51"/>
      <c r="G17" s="51"/>
      <c r="H17" s="86"/>
      <c r="I17" s="86"/>
      <c r="J17" s="51"/>
      <c r="K17" s="51"/>
      <c r="L17" s="51"/>
      <c r="M17" s="51"/>
    </row>
    <row r="18" spans="1:13">
      <c r="A18" s="138" t="s">
        <v>33</v>
      </c>
      <c r="B18" s="279">
        <v>77.07788645306789</v>
      </c>
      <c r="C18" s="279">
        <v>81.148303307331602</v>
      </c>
      <c r="D18" s="79"/>
      <c r="E18" s="52"/>
      <c r="F18" s="51"/>
      <c r="G18" s="51"/>
      <c r="H18" s="86"/>
      <c r="I18" s="86"/>
      <c r="J18" s="51"/>
      <c r="K18" s="51"/>
      <c r="L18" s="51"/>
      <c r="M18" s="51"/>
    </row>
    <row r="19" spans="1:13">
      <c r="A19" s="138" t="s">
        <v>47</v>
      </c>
      <c r="B19" s="279">
        <v>77.016991593321308</v>
      </c>
      <c r="C19" s="279">
        <v>81.090772915011485</v>
      </c>
      <c r="D19" s="79"/>
      <c r="E19" s="52"/>
      <c r="F19" s="51"/>
      <c r="G19" s="51"/>
      <c r="H19" s="86"/>
      <c r="I19" s="86"/>
      <c r="J19" s="51"/>
      <c r="K19" s="51"/>
      <c r="L19" s="51"/>
      <c r="M19" s="51"/>
    </row>
    <row r="20" spans="1:13">
      <c r="A20" s="138" t="s">
        <v>92</v>
      </c>
      <c r="B20" s="279">
        <v>77.046569140827913</v>
      </c>
      <c r="C20" s="279">
        <v>81.085222096798105</v>
      </c>
      <c r="D20" s="79"/>
      <c r="E20" s="52"/>
      <c r="F20" s="51"/>
      <c r="G20" s="51"/>
      <c r="H20" s="86"/>
      <c r="I20" s="86"/>
      <c r="J20" s="51"/>
      <c r="K20" s="51"/>
      <c r="L20" s="51"/>
      <c r="M20" s="51"/>
    </row>
    <row r="21" spans="1:13">
      <c r="A21" s="138" t="s">
        <v>129</v>
      </c>
      <c r="B21" s="279">
        <v>77.134226865382772</v>
      </c>
      <c r="C21" s="279">
        <v>81.138329562920575</v>
      </c>
      <c r="D21" s="79"/>
      <c r="E21" s="79"/>
      <c r="F21" s="51"/>
      <c r="G21" s="51"/>
      <c r="H21" s="86"/>
      <c r="I21" s="86"/>
      <c r="J21" s="51"/>
      <c r="K21" s="51"/>
      <c r="L21" s="51"/>
      <c r="M21" s="51"/>
    </row>
    <row r="22" spans="1:13">
      <c r="A22" s="138" t="s">
        <v>274</v>
      </c>
      <c r="B22" s="279">
        <v>76.790876654430193</v>
      </c>
      <c r="C22" s="279">
        <v>80.986780929543485</v>
      </c>
      <c r="D22" s="79"/>
      <c r="E22" s="52"/>
      <c r="F22" s="51"/>
      <c r="G22" s="51"/>
      <c r="H22" s="86"/>
      <c r="I22" s="86"/>
      <c r="J22" s="51"/>
      <c r="K22" s="51"/>
      <c r="L22" s="51"/>
      <c r="M22" s="51"/>
    </row>
    <row r="23" spans="1:13">
      <c r="A23" s="108" t="s">
        <v>293</v>
      </c>
      <c r="B23" s="280">
        <v>76.573294358403984</v>
      </c>
      <c r="C23" s="280">
        <v>80.835523702075562</v>
      </c>
      <c r="D23" s="211"/>
      <c r="E23" s="211"/>
      <c r="F23" s="51"/>
      <c r="G23" s="51"/>
      <c r="H23" s="86"/>
      <c r="I23" s="86"/>
      <c r="J23" s="51"/>
      <c r="K23" s="51"/>
      <c r="L23" s="51"/>
      <c r="M23" s="51"/>
    </row>
    <row r="24" spans="1:13">
      <c r="A24" s="254"/>
      <c r="B24" s="213"/>
      <c r="C24" s="213"/>
      <c r="E24" s="51"/>
      <c r="F24" s="51"/>
      <c r="G24" s="51"/>
      <c r="H24" s="51"/>
      <c r="I24" s="51"/>
      <c r="J24" s="51"/>
      <c r="K24" s="51"/>
      <c r="L24" s="51"/>
      <c r="M24" s="51"/>
    </row>
    <row r="25" spans="1:13">
      <c r="A25" s="139" t="s">
        <v>287</v>
      </c>
      <c r="B25" s="137"/>
    </row>
    <row r="26" spans="1:13">
      <c r="A26" s="151" t="s">
        <v>46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7" spans="1:13">
      <c r="A27" s="137"/>
      <c r="B27" s="137"/>
    </row>
    <row r="28" spans="1:13">
      <c r="A28" s="148" t="s">
        <v>295</v>
      </c>
      <c r="B28" s="148"/>
    </row>
    <row r="34" spans="1:28">
      <c r="A34" s="213"/>
      <c r="B34" s="213"/>
    </row>
    <row r="36" spans="1:28">
      <c r="A36" s="211"/>
      <c r="B36" s="211"/>
    </row>
    <row r="40" spans="1:28">
      <c r="AB40" s="211"/>
    </row>
    <row r="41" spans="1:28">
      <c r="AB41" s="211"/>
    </row>
    <row r="49" spans="28:28">
      <c r="AB49" s="211"/>
    </row>
    <row r="50" spans="28:28">
      <c r="AB50" s="211"/>
    </row>
  </sheetData>
  <mergeCells count="4">
    <mergeCell ref="A28:B28"/>
    <mergeCell ref="I1:J1"/>
    <mergeCell ref="A26:L26"/>
    <mergeCell ref="A1:H1"/>
  </mergeCells>
  <hyperlinks>
    <hyperlink ref="I1" location="Contents!A1" display="back to contents" xr:uid="{00000000-0004-0000-04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J45"/>
  <sheetViews>
    <sheetView workbookViewId="0">
      <selection sqref="A1:E1"/>
    </sheetView>
  </sheetViews>
  <sheetFormatPr defaultColWidth="9.21875" defaultRowHeight="13.2"/>
  <cols>
    <col min="1" max="1" width="9.21875" style="105"/>
    <col min="2" max="3" width="11.21875" style="105" customWidth="1"/>
    <col min="4" max="4" width="16.21875" style="105" customWidth="1"/>
    <col min="5" max="5" width="18.5546875" style="105" customWidth="1"/>
    <col min="6" max="6" width="13.5546875" style="105" customWidth="1"/>
    <col min="7" max="7" width="17.21875" style="105" customWidth="1"/>
    <col min="8" max="16384" width="9.21875" style="105"/>
  </cols>
  <sheetData>
    <row r="1" spans="1:10" ht="18" customHeight="1">
      <c r="A1" s="290" t="s">
        <v>260</v>
      </c>
      <c r="B1" s="290"/>
      <c r="C1" s="290"/>
      <c r="D1" s="290"/>
      <c r="E1" s="290"/>
      <c r="F1" s="132"/>
      <c r="G1" s="135" t="s">
        <v>90</v>
      </c>
      <c r="H1" s="17"/>
    </row>
    <row r="2" spans="1:10" ht="15" customHeight="1">
      <c r="A2" s="254"/>
      <c r="H2" s="48"/>
      <c r="I2" s="16"/>
    </row>
    <row r="3" spans="1:10" ht="15" customHeight="1">
      <c r="A3" s="171" t="s">
        <v>42</v>
      </c>
      <c r="B3" s="269" t="s">
        <v>48</v>
      </c>
      <c r="C3" s="269" t="s">
        <v>49</v>
      </c>
      <c r="D3" s="269" t="s">
        <v>95</v>
      </c>
      <c r="E3" s="269" t="s">
        <v>96</v>
      </c>
      <c r="F3" s="269" t="s">
        <v>93</v>
      </c>
      <c r="G3" s="269" t="s">
        <v>94</v>
      </c>
      <c r="H3" s="48"/>
      <c r="I3" s="16"/>
    </row>
    <row r="4" spans="1:10" ht="15" customHeight="1">
      <c r="A4" s="270"/>
      <c r="B4" s="271"/>
      <c r="C4" s="271"/>
      <c r="D4" s="271"/>
      <c r="E4" s="271"/>
      <c r="F4" s="271"/>
      <c r="G4" s="271"/>
      <c r="H4" s="48"/>
      <c r="I4" s="16"/>
    </row>
    <row r="5" spans="1:10">
      <c r="A5" s="272"/>
      <c r="B5" s="273"/>
      <c r="C5" s="273"/>
      <c r="D5" s="273"/>
      <c r="E5" s="273"/>
      <c r="F5" s="273"/>
      <c r="G5" s="273"/>
      <c r="H5" s="48"/>
      <c r="I5" s="16"/>
    </row>
    <row r="6" spans="1:10">
      <c r="A6" s="254" t="s">
        <v>18</v>
      </c>
      <c r="B6" s="49">
        <v>73.099820591626752</v>
      </c>
      <c r="C6" s="49">
        <v>78.563082531201218</v>
      </c>
      <c r="D6" s="49"/>
      <c r="E6" s="49"/>
      <c r="F6" s="274"/>
      <c r="G6" s="50"/>
      <c r="H6" s="16"/>
      <c r="I6" s="16"/>
      <c r="J6" s="16"/>
    </row>
    <row r="7" spans="1:10">
      <c r="A7" s="254" t="s">
        <v>19</v>
      </c>
      <c r="B7" s="274">
        <v>73.319483669435556</v>
      </c>
      <c r="C7" s="274">
        <v>78.784263342872677</v>
      </c>
      <c r="D7" s="274">
        <f>B7-B6</f>
        <v>0.21966307780880356</v>
      </c>
      <c r="E7" s="274">
        <f>C7-C6</f>
        <v>0.22118081167145931</v>
      </c>
      <c r="F7" s="275">
        <f>D7*52.2</f>
        <v>11.466412661619547</v>
      </c>
      <c r="G7" s="275">
        <f>E7*52.2</f>
        <v>11.545638369250177</v>
      </c>
      <c r="H7" s="48" t="str">
        <f t="shared" ref="H7:H26" si="0">A7</f>
        <v>2000-2002</v>
      </c>
      <c r="I7" s="16"/>
      <c r="J7" s="16"/>
    </row>
    <row r="8" spans="1:10">
      <c r="A8" s="254" t="s">
        <v>20</v>
      </c>
      <c r="B8" s="274">
        <v>73.50650672048738</v>
      </c>
      <c r="C8" s="274">
        <v>78.870733308363356</v>
      </c>
      <c r="D8" s="274">
        <f t="shared" ref="D8:D26" si="1">B8-B7</f>
        <v>0.18702305105182404</v>
      </c>
      <c r="E8" s="274">
        <f t="shared" ref="E8:E26" si="2">C8-C7</f>
        <v>8.6469965490678646E-2</v>
      </c>
      <c r="F8" s="275">
        <f t="shared" ref="F8:F16" si="3">D8*52.2</f>
        <v>9.7626032649052146</v>
      </c>
      <c r="G8" s="275">
        <f t="shared" ref="G8:G16" si="4">E8*52.2</f>
        <v>4.5137321986134253</v>
      </c>
      <c r="H8" s="48" t="str">
        <f t="shared" si="0"/>
        <v>2001-2003</v>
      </c>
      <c r="I8" s="16"/>
      <c r="J8" s="16"/>
    </row>
    <row r="9" spans="1:10">
      <c r="A9" s="254" t="s">
        <v>21</v>
      </c>
      <c r="B9" s="274">
        <v>73.789675385177702</v>
      </c>
      <c r="C9" s="274">
        <v>79.06342797292443</v>
      </c>
      <c r="D9" s="274">
        <f t="shared" si="1"/>
        <v>0.2831686646903222</v>
      </c>
      <c r="E9" s="274">
        <f t="shared" si="2"/>
        <v>0.19269466456107409</v>
      </c>
      <c r="F9" s="275">
        <f t="shared" si="3"/>
        <v>14.78140429683482</v>
      </c>
      <c r="G9" s="275">
        <f t="shared" si="4"/>
        <v>10.058661490088069</v>
      </c>
      <c r="H9" s="48" t="str">
        <f t="shared" si="0"/>
        <v>2002-2004</v>
      </c>
      <c r="I9" s="16"/>
      <c r="J9" s="16"/>
    </row>
    <row r="10" spans="1:10">
      <c r="A10" s="254" t="s">
        <v>22</v>
      </c>
      <c r="B10" s="274">
        <v>74.232536933857318</v>
      </c>
      <c r="C10" s="274">
        <v>79.259545701141363</v>
      </c>
      <c r="D10" s="274">
        <f t="shared" si="1"/>
        <v>0.44286154867961613</v>
      </c>
      <c r="E10" s="274">
        <f t="shared" si="2"/>
        <v>0.19611772821693307</v>
      </c>
      <c r="F10" s="275">
        <f t="shared" si="3"/>
        <v>23.117372841075962</v>
      </c>
      <c r="G10" s="275">
        <f t="shared" si="4"/>
        <v>10.237345412923908</v>
      </c>
      <c r="H10" s="48" t="str">
        <f t="shared" si="0"/>
        <v>2003-2005</v>
      </c>
      <c r="I10" s="16"/>
      <c r="J10" s="16"/>
    </row>
    <row r="11" spans="1:10">
      <c r="A11" s="254" t="s">
        <v>23</v>
      </c>
      <c r="B11" s="274">
        <v>74.5989660030192</v>
      </c>
      <c r="C11" s="274">
        <v>79.552515975394755</v>
      </c>
      <c r="D11" s="274">
        <f t="shared" si="1"/>
        <v>0.36642906916188167</v>
      </c>
      <c r="E11" s="274">
        <f t="shared" si="2"/>
        <v>0.29297027425339195</v>
      </c>
      <c r="F11" s="275">
        <f t="shared" si="3"/>
        <v>19.127597410250225</v>
      </c>
      <c r="G11" s="275">
        <f t="shared" si="4"/>
        <v>15.293048316027061</v>
      </c>
      <c r="H11" s="48" t="str">
        <f t="shared" si="0"/>
        <v>2004-2006</v>
      </c>
      <c r="I11" s="16"/>
      <c r="J11" s="16"/>
    </row>
    <row r="12" spans="1:10">
      <c r="A12" s="254" t="s">
        <v>24</v>
      </c>
      <c r="B12" s="274">
        <v>74.798845191833919</v>
      </c>
      <c r="C12" s="274">
        <v>79.686955427106184</v>
      </c>
      <c r="D12" s="274">
        <f t="shared" si="1"/>
        <v>0.19987918881471956</v>
      </c>
      <c r="E12" s="274">
        <f t="shared" si="2"/>
        <v>0.13443945171142957</v>
      </c>
      <c r="F12" s="275">
        <f t="shared" si="3"/>
        <v>10.433693656128362</v>
      </c>
      <c r="G12" s="275">
        <f t="shared" si="4"/>
        <v>7.0177393793366241</v>
      </c>
      <c r="H12" s="48" t="str">
        <f t="shared" si="0"/>
        <v>2005-2007</v>
      </c>
      <c r="I12" s="16"/>
      <c r="J12" s="16"/>
    </row>
    <row r="13" spans="1:10">
      <c r="A13" s="254" t="s">
        <v>25</v>
      </c>
      <c r="B13" s="274">
        <v>74.996418684512562</v>
      </c>
      <c r="C13" s="274">
        <v>79.842851912538919</v>
      </c>
      <c r="D13" s="274">
        <f t="shared" si="1"/>
        <v>0.19757349267864299</v>
      </c>
      <c r="E13" s="274">
        <f t="shared" si="2"/>
        <v>0.15589648543273427</v>
      </c>
      <c r="F13" s="275">
        <f t="shared" si="3"/>
        <v>10.313336317825165</v>
      </c>
      <c r="G13" s="275">
        <f t="shared" si="4"/>
        <v>8.1377965395887291</v>
      </c>
      <c r="H13" s="48" t="str">
        <f t="shared" si="0"/>
        <v>2006-2008</v>
      </c>
      <c r="I13" s="16"/>
      <c r="J13" s="16"/>
    </row>
    <row r="14" spans="1:10">
      <c r="A14" s="254" t="s">
        <v>26</v>
      </c>
      <c r="B14" s="274">
        <v>75.34791338519598</v>
      </c>
      <c r="C14" s="274">
        <v>80.055613916948872</v>
      </c>
      <c r="D14" s="274">
        <f t="shared" si="1"/>
        <v>0.3514947006834177</v>
      </c>
      <c r="E14" s="274">
        <f t="shared" si="2"/>
        <v>0.21276200440995297</v>
      </c>
      <c r="F14" s="275">
        <f t="shared" si="3"/>
        <v>18.348023375674405</v>
      </c>
      <c r="G14" s="275">
        <f t="shared" si="4"/>
        <v>11.106176630199545</v>
      </c>
      <c r="H14" s="48" t="str">
        <f t="shared" si="0"/>
        <v>2007-2009</v>
      </c>
      <c r="I14" s="16"/>
      <c r="J14" s="16"/>
    </row>
    <row r="15" spans="1:10">
      <c r="A15" s="254" t="s">
        <v>27</v>
      </c>
      <c r="B15" s="274">
        <v>75.799710831249953</v>
      </c>
      <c r="C15" s="274">
        <v>80.31865239809791</v>
      </c>
      <c r="D15" s="274">
        <f t="shared" si="1"/>
        <v>0.45179744605397332</v>
      </c>
      <c r="E15" s="274">
        <f t="shared" si="2"/>
        <v>0.26303848114903872</v>
      </c>
      <c r="F15" s="275">
        <f t="shared" si="3"/>
        <v>23.58382668401741</v>
      </c>
      <c r="G15" s="275">
        <f t="shared" si="4"/>
        <v>13.730608715979821</v>
      </c>
      <c r="H15" s="48" t="str">
        <f t="shared" si="0"/>
        <v>2008-2010</v>
      </c>
      <c r="I15" s="16"/>
      <c r="J15" s="16"/>
    </row>
    <row r="16" spans="1:10">
      <c r="A16" s="254" t="s">
        <v>28</v>
      </c>
      <c r="B16" s="274">
        <v>76.210500391586407</v>
      </c>
      <c r="C16" s="274">
        <v>80.618831486747411</v>
      </c>
      <c r="D16" s="274">
        <f t="shared" si="1"/>
        <v>0.41078956033645397</v>
      </c>
      <c r="E16" s="274">
        <f t="shared" si="2"/>
        <v>0.30017908864950016</v>
      </c>
      <c r="F16" s="275">
        <f t="shared" si="3"/>
        <v>21.443215049562898</v>
      </c>
      <c r="G16" s="275">
        <f t="shared" si="4"/>
        <v>15.669348427503909</v>
      </c>
      <c r="H16" s="48" t="str">
        <f t="shared" si="0"/>
        <v>2009-2011</v>
      </c>
      <c r="I16" s="16"/>
      <c r="J16" s="16"/>
    </row>
    <row r="17" spans="1:10">
      <c r="A17" s="254" t="s">
        <v>29</v>
      </c>
      <c r="B17" s="274">
        <v>76.506366023825606</v>
      </c>
      <c r="C17" s="274">
        <v>80.746273437911455</v>
      </c>
      <c r="D17" s="274">
        <f t="shared" si="1"/>
        <v>0.29586563223919882</v>
      </c>
      <c r="E17" s="274">
        <f t="shared" si="2"/>
        <v>0.12744195116404455</v>
      </c>
      <c r="F17" s="275">
        <f t="shared" ref="F17:F26" si="5">D17*52.2</f>
        <v>15.444186002886179</v>
      </c>
      <c r="G17" s="275">
        <f t="shared" ref="G17:G26" si="6">E17*52.2</f>
        <v>6.6524698507631257</v>
      </c>
      <c r="H17" s="48" t="str">
        <f t="shared" si="0"/>
        <v>2010-2012</v>
      </c>
      <c r="I17" s="16"/>
      <c r="J17" s="16"/>
    </row>
    <row r="18" spans="1:10">
      <c r="A18" s="254" t="s">
        <v>30</v>
      </c>
      <c r="B18" s="274">
        <v>76.77089525325502</v>
      </c>
      <c r="C18" s="274">
        <v>80.88849716026219</v>
      </c>
      <c r="D18" s="274">
        <f t="shared" si="1"/>
        <v>0.2645292294294137</v>
      </c>
      <c r="E18" s="274">
        <f t="shared" si="2"/>
        <v>0.14222372235073522</v>
      </c>
      <c r="F18" s="275">
        <f t="shared" si="5"/>
        <v>13.808425776215396</v>
      </c>
      <c r="G18" s="275">
        <f t="shared" si="6"/>
        <v>7.4240783067083784</v>
      </c>
      <c r="H18" s="48" t="str">
        <f t="shared" si="0"/>
        <v>2011-2013</v>
      </c>
      <c r="I18" s="16"/>
      <c r="J18" s="16"/>
    </row>
    <row r="19" spans="1:10">
      <c r="A19" s="254" t="s">
        <v>31</v>
      </c>
      <c r="B19" s="276">
        <v>77.050126269592553</v>
      </c>
      <c r="C19" s="276">
        <v>81.063303713261575</v>
      </c>
      <c r="D19" s="274">
        <f t="shared" si="1"/>
        <v>0.27923101633753333</v>
      </c>
      <c r="E19" s="274">
        <f t="shared" si="2"/>
        <v>0.17480655299938519</v>
      </c>
      <c r="F19" s="275">
        <f t="shared" si="5"/>
        <v>14.57585905281924</v>
      </c>
      <c r="G19" s="275">
        <f t="shared" si="6"/>
        <v>9.1249020665679073</v>
      </c>
      <c r="H19" s="48" t="str">
        <f t="shared" si="0"/>
        <v>2012-2014</v>
      </c>
      <c r="I19" s="16"/>
      <c r="J19" s="16"/>
    </row>
    <row r="20" spans="1:10">
      <c r="A20" s="254" t="s">
        <v>32</v>
      </c>
      <c r="B20" s="276">
        <v>77.098100861793881</v>
      </c>
      <c r="C20" s="276">
        <v>81.133788990726373</v>
      </c>
      <c r="D20" s="274">
        <f t="shared" si="1"/>
        <v>4.7974592201327937E-2</v>
      </c>
      <c r="E20" s="274">
        <f t="shared" si="2"/>
        <v>7.0485277464797491E-2</v>
      </c>
      <c r="F20" s="275">
        <f t="shared" si="5"/>
        <v>2.5042737129093187</v>
      </c>
      <c r="G20" s="275">
        <f t="shared" si="6"/>
        <v>3.6793314836624291</v>
      </c>
      <c r="H20" s="48" t="str">
        <f t="shared" si="0"/>
        <v>2013-2015</v>
      </c>
      <c r="I20" s="16"/>
      <c r="J20" s="16"/>
    </row>
    <row r="21" spans="1:10">
      <c r="A21" s="138" t="s">
        <v>33</v>
      </c>
      <c r="B21" s="276">
        <v>77.07788645306789</v>
      </c>
      <c r="C21" s="276">
        <v>81.148303307331602</v>
      </c>
      <c r="D21" s="274">
        <f t="shared" si="1"/>
        <v>-2.0214408725991007E-2</v>
      </c>
      <c r="E21" s="274">
        <f t="shared" si="2"/>
        <v>1.4514316605229283E-2</v>
      </c>
      <c r="F21" s="275">
        <f t="shared" si="5"/>
        <v>-1.0551921354967306</v>
      </c>
      <c r="G21" s="275">
        <f t="shared" si="6"/>
        <v>0.75764732679296865</v>
      </c>
      <c r="H21" s="48" t="str">
        <f t="shared" si="0"/>
        <v>2014-2016</v>
      </c>
      <c r="J21" s="16"/>
    </row>
    <row r="22" spans="1:10">
      <c r="A22" s="138" t="s">
        <v>47</v>
      </c>
      <c r="B22" s="276">
        <v>77.016991593321308</v>
      </c>
      <c r="C22" s="276">
        <v>81.090772915011485</v>
      </c>
      <c r="D22" s="274">
        <f t="shared" si="1"/>
        <v>-6.0894859746582597E-2</v>
      </c>
      <c r="E22" s="274">
        <f t="shared" si="2"/>
        <v>-5.7530392320117585E-2</v>
      </c>
      <c r="F22" s="275">
        <f t="shared" si="5"/>
        <v>-3.1787116787716116</v>
      </c>
      <c r="G22" s="275">
        <f t="shared" si="6"/>
        <v>-3.0030864791101379</v>
      </c>
      <c r="H22" s="48" t="str">
        <f t="shared" si="0"/>
        <v>2015-2017</v>
      </c>
      <c r="J22" s="16"/>
    </row>
    <row r="23" spans="1:10">
      <c r="A23" s="138" t="s">
        <v>92</v>
      </c>
      <c r="B23" s="276">
        <v>77.046569140827913</v>
      </c>
      <c r="C23" s="276">
        <v>81.085222096798105</v>
      </c>
      <c r="D23" s="274">
        <f t="shared" si="1"/>
        <v>2.9577547506605129E-2</v>
      </c>
      <c r="E23" s="274">
        <f t="shared" si="2"/>
        <v>-5.5508182133792161E-3</v>
      </c>
      <c r="F23" s="275">
        <f t="shared" si="5"/>
        <v>1.5439479798447877</v>
      </c>
      <c r="G23" s="275">
        <f t="shared" si="6"/>
        <v>-0.28975271073839509</v>
      </c>
      <c r="H23" s="48"/>
      <c r="J23" s="16"/>
    </row>
    <row r="24" spans="1:10">
      <c r="A24" s="138" t="s">
        <v>129</v>
      </c>
      <c r="B24" s="276">
        <v>77.134226865382772</v>
      </c>
      <c r="C24" s="276">
        <v>81.138329562920575</v>
      </c>
      <c r="D24" s="274">
        <f t="shared" si="1"/>
        <v>8.7657724554858873E-2</v>
      </c>
      <c r="E24" s="274">
        <f t="shared" si="2"/>
        <v>5.3107466122469305E-2</v>
      </c>
      <c r="F24" s="275">
        <f t="shared" si="5"/>
        <v>4.5757332217636337</v>
      </c>
      <c r="G24" s="275">
        <f t="shared" si="6"/>
        <v>2.772209731592898</v>
      </c>
      <c r="H24" s="48"/>
      <c r="J24" s="16"/>
    </row>
    <row r="25" spans="1:10">
      <c r="A25" s="138" t="s">
        <v>274</v>
      </c>
      <c r="B25" s="276">
        <v>76.790876654430193</v>
      </c>
      <c r="C25" s="276">
        <v>80.986780929543485</v>
      </c>
      <c r="D25" s="274">
        <f t="shared" si="1"/>
        <v>-0.343350210952579</v>
      </c>
      <c r="E25" s="274">
        <f t="shared" si="2"/>
        <v>-0.15154863337708946</v>
      </c>
      <c r="F25" s="275">
        <f t="shared" si="5"/>
        <v>-17.922881011724623</v>
      </c>
      <c r="G25" s="275">
        <f t="shared" si="6"/>
        <v>-7.9108386622840703</v>
      </c>
      <c r="H25" s="48"/>
      <c r="J25" s="16"/>
    </row>
    <row r="26" spans="1:10">
      <c r="A26" s="108" t="s">
        <v>293</v>
      </c>
      <c r="B26" s="277">
        <v>76.573294358403984</v>
      </c>
      <c r="C26" s="277">
        <v>80.835523702075562</v>
      </c>
      <c r="D26" s="277">
        <f t="shared" si="1"/>
        <v>-0.21758229602620816</v>
      </c>
      <c r="E26" s="277">
        <f t="shared" si="2"/>
        <v>-0.15125722746792292</v>
      </c>
      <c r="F26" s="278">
        <f t="shared" si="5"/>
        <v>-11.357795852568067</v>
      </c>
      <c r="G26" s="278">
        <f t="shared" si="6"/>
        <v>-7.8956272738255766</v>
      </c>
      <c r="H26" s="48" t="str">
        <f t="shared" si="0"/>
        <v>2019-2021</v>
      </c>
      <c r="J26" s="16"/>
    </row>
    <row r="27" spans="1:10">
      <c r="A27" s="254"/>
      <c r="H27" s="48"/>
    </row>
    <row r="28" spans="1:10" s="51" customFormat="1">
      <c r="A28" s="115" t="s">
        <v>287</v>
      </c>
      <c r="B28" s="52"/>
      <c r="C28" s="52"/>
      <c r="F28" s="52"/>
      <c r="G28" s="52"/>
    </row>
    <row r="29" spans="1:10">
      <c r="A29" s="151" t="s">
        <v>46</v>
      </c>
      <c r="B29" s="151"/>
      <c r="C29" s="151"/>
      <c r="D29" s="151"/>
      <c r="E29" s="151"/>
      <c r="F29" s="151"/>
      <c r="G29" s="151"/>
      <c r="H29" s="151"/>
    </row>
    <row r="30" spans="1:10">
      <c r="B30" s="48" t="s">
        <v>97</v>
      </c>
      <c r="C30" s="53">
        <f>((B19-B7)/12)*52.2</f>
        <v>16.228295310682938</v>
      </c>
      <c r="D30" s="53">
        <f>((C19-C7)/12)*52.2</f>
        <v>9.913825611191708</v>
      </c>
    </row>
    <row r="31" spans="1:10">
      <c r="A31" s="152" t="s">
        <v>295</v>
      </c>
      <c r="B31" s="152"/>
      <c r="C31" s="53">
        <f>((B26-B19)/4)*52.2</f>
        <v>-6.2226564410108232</v>
      </c>
      <c r="D31" s="53">
        <f>((C26-C19)/4)*52.2</f>
        <v>-2.9725291459774712</v>
      </c>
    </row>
    <row r="32" spans="1:10">
      <c r="C32" s="254"/>
    </row>
    <row r="33" spans="3:7">
      <c r="C33" s="254"/>
    </row>
    <row r="34" spans="3:7">
      <c r="C34" s="254"/>
    </row>
    <row r="35" spans="3:7">
      <c r="C35" s="254"/>
    </row>
    <row r="36" spans="3:7">
      <c r="C36" s="254"/>
    </row>
    <row r="37" spans="3:7">
      <c r="C37" s="254"/>
    </row>
    <row r="38" spans="3:7">
      <c r="C38" s="254"/>
    </row>
    <row r="39" spans="3:7">
      <c r="C39" s="254"/>
    </row>
    <row r="40" spans="3:7">
      <c r="C40" s="254"/>
    </row>
    <row r="41" spans="3:7">
      <c r="C41" s="254"/>
      <c r="F41" s="211"/>
      <c r="G41" s="211"/>
    </row>
    <row r="42" spans="3:7">
      <c r="C42" s="254"/>
    </row>
    <row r="43" spans="3:7">
      <c r="C43" s="254"/>
    </row>
    <row r="44" spans="3:7">
      <c r="C44" s="254"/>
    </row>
    <row r="45" spans="3:7">
      <c r="C45" s="254"/>
    </row>
  </sheetData>
  <mergeCells count="10">
    <mergeCell ref="A29:H29"/>
    <mergeCell ref="A31:B31"/>
    <mergeCell ref="A1:E1"/>
    <mergeCell ref="A3:A5"/>
    <mergeCell ref="B3:B5"/>
    <mergeCell ref="C3:C5"/>
    <mergeCell ref="D3:D5"/>
    <mergeCell ref="E3:E5"/>
    <mergeCell ref="F3:F5"/>
    <mergeCell ref="G3:G5"/>
  </mergeCells>
  <hyperlinks>
    <hyperlink ref="G1" location="Contents!A1" display="back to contents" xr:uid="{00000000-0004-0000-06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I20"/>
  <sheetViews>
    <sheetView workbookViewId="0">
      <selection sqref="A1:F1"/>
    </sheetView>
  </sheetViews>
  <sheetFormatPr defaultColWidth="8.77734375" defaultRowHeight="13.8"/>
  <cols>
    <col min="1" max="1" width="22.77734375" style="262" customWidth="1"/>
    <col min="2" max="2" width="19.21875" style="262" customWidth="1"/>
    <col min="3" max="3" width="22.5546875" style="262" customWidth="1"/>
    <col min="4" max="4" width="17.21875" style="262" customWidth="1"/>
    <col min="5" max="16384" width="8.77734375" style="262"/>
  </cols>
  <sheetData>
    <row r="1" spans="1:9" ht="18" customHeight="1">
      <c r="A1" s="291" t="s">
        <v>339</v>
      </c>
      <c r="B1" s="291"/>
      <c r="C1" s="291"/>
      <c r="D1" s="291"/>
      <c r="E1" s="291"/>
      <c r="F1" s="291"/>
      <c r="H1" s="149" t="s">
        <v>90</v>
      </c>
      <c r="I1" s="149"/>
    </row>
    <row r="2" spans="1:9" ht="15" customHeight="1">
      <c r="A2" s="63"/>
      <c r="B2" s="63"/>
      <c r="C2" s="63"/>
      <c r="D2" s="63"/>
      <c r="E2" s="63"/>
      <c r="F2" s="63"/>
    </row>
    <row r="3" spans="1:9">
      <c r="A3" s="153" t="s">
        <v>44</v>
      </c>
      <c r="B3" s="155"/>
      <c r="C3" s="153" t="s">
        <v>45</v>
      </c>
      <c r="D3" s="154"/>
    </row>
    <row r="4" spans="1:9" ht="15.75" customHeight="1">
      <c r="A4" s="156" t="s">
        <v>286</v>
      </c>
      <c r="B4" s="158" t="s">
        <v>325</v>
      </c>
      <c r="C4" s="156" t="s">
        <v>286</v>
      </c>
      <c r="D4" s="158" t="s">
        <v>325</v>
      </c>
    </row>
    <row r="5" spans="1:9" ht="36.450000000000003" customHeight="1">
      <c r="A5" s="157"/>
      <c r="B5" s="159"/>
      <c r="C5" s="157"/>
      <c r="D5" s="159"/>
      <c r="E5" s="263"/>
      <c r="H5" s="264"/>
    </row>
    <row r="6" spans="1:9" ht="36.450000000000003" customHeight="1">
      <c r="A6" s="111" t="s">
        <v>285</v>
      </c>
      <c r="B6" s="265">
        <v>-32.838704861553481</v>
      </c>
      <c r="C6" s="111" t="s">
        <v>285</v>
      </c>
      <c r="D6" s="266">
        <v>-18.857948990283909</v>
      </c>
      <c r="E6" s="263"/>
      <c r="H6" s="264"/>
    </row>
    <row r="7" spans="1:9">
      <c r="A7" s="111" t="s">
        <v>279</v>
      </c>
      <c r="B7" s="265">
        <v>-31.615597741362159</v>
      </c>
      <c r="C7" s="111" t="s">
        <v>279</v>
      </c>
      <c r="D7" s="266">
        <v>-27.257062763455771</v>
      </c>
      <c r="H7" s="267"/>
    </row>
    <row r="8" spans="1:9">
      <c r="A8" s="111" t="s">
        <v>336</v>
      </c>
      <c r="B8" s="265">
        <v>-5.9203876008130489</v>
      </c>
      <c r="C8" s="111" t="s">
        <v>283</v>
      </c>
      <c r="D8" s="266">
        <v>-4.0400100787028972</v>
      </c>
      <c r="H8" s="267"/>
    </row>
    <row r="9" spans="1:9">
      <c r="A9" s="111" t="s">
        <v>282</v>
      </c>
      <c r="B9" s="265">
        <v>-3.9665457322720092</v>
      </c>
      <c r="C9" s="111" t="s">
        <v>336</v>
      </c>
      <c r="D9" s="266">
        <v>-2.548000840605269</v>
      </c>
      <c r="H9" s="267"/>
    </row>
    <row r="10" spans="1:9">
      <c r="A10" s="111" t="s">
        <v>283</v>
      </c>
      <c r="B10" s="265">
        <v>-3.1555137163165381</v>
      </c>
      <c r="C10" s="111" t="s">
        <v>284</v>
      </c>
      <c r="D10" s="266">
        <v>-1.0517699440046295</v>
      </c>
      <c r="H10" s="267"/>
    </row>
    <row r="11" spans="1:9">
      <c r="A11" s="111" t="s">
        <v>284</v>
      </c>
      <c r="B11" s="265">
        <v>-0.88041365810929939</v>
      </c>
      <c r="C11" s="111" t="s">
        <v>282</v>
      </c>
      <c r="D11" s="266">
        <v>-3.5761792555056626E-2</v>
      </c>
      <c r="H11" s="267"/>
    </row>
    <row r="12" spans="1:9">
      <c r="A12" s="111" t="s">
        <v>281</v>
      </c>
      <c r="B12" s="265">
        <v>1.984369572624799</v>
      </c>
      <c r="C12" s="111" t="s">
        <v>281</v>
      </c>
      <c r="D12" s="266">
        <v>2.3767471405588361</v>
      </c>
    </row>
    <row r="13" spans="1:9">
      <c r="A13" s="111" t="s">
        <v>280</v>
      </c>
      <c r="B13" s="265">
        <v>4.0173246944718457</v>
      </c>
      <c r="C13" s="111" t="s">
        <v>280</v>
      </c>
      <c r="D13" s="266">
        <v>3.1215124868914668</v>
      </c>
    </row>
    <row r="14" spans="1:9">
      <c r="A14" s="111" t="s">
        <v>321</v>
      </c>
      <c r="B14" s="265">
        <v>6.6980593202229288</v>
      </c>
      <c r="C14" s="111" t="s">
        <v>321</v>
      </c>
      <c r="D14" s="266">
        <v>10.576396801589418</v>
      </c>
    </row>
    <row r="15" spans="1:9">
      <c r="A15" s="105"/>
      <c r="B15" s="105"/>
    </row>
    <row r="16" spans="1:9">
      <c r="A16" s="148" t="s">
        <v>295</v>
      </c>
      <c r="B16" s="148"/>
    </row>
    <row r="17" spans="1:8">
      <c r="A17" s="105"/>
      <c r="B17" s="105"/>
    </row>
    <row r="18" spans="1:8">
      <c r="A18" s="105"/>
      <c r="B18" s="105"/>
    </row>
    <row r="19" spans="1:8">
      <c r="A19" s="105"/>
      <c r="B19" s="105"/>
    </row>
    <row r="20" spans="1:8">
      <c r="A20" s="105"/>
      <c r="B20" s="105"/>
      <c r="H20" s="268"/>
    </row>
  </sheetData>
  <mergeCells count="9">
    <mergeCell ref="A16:B16"/>
    <mergeCell ref="A1:F1"/>
    <mergeCell ref="H1:I1"/>
    <mergeCell ref="C3:D3"/>
    <mergeCell ref="A3:B3"/>
    <mergeCell ref="A4:A5"/>
    <mergeCell ref="B4:B5"/>
    <mergeCell ref="C4:C5"/>
    <mergeCell ref="D4:D5"/>
  </mergeCells>
  <hyperlinks>
    <hyperlink ref="H1" location="Contents!A1" display="back to contents" xr:uid="{00000000-0004-0000-09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L43"/>
  <sheetViews>
    <sheetView workbookViewId="0">
      <selection sqref="A1:I1"/>
    </sheetView>
  </sheetViews>
  <sheetFormatPr defaultColWidth="9.21875" defaultRowHeight="13.2"/>
  <cols>
    <col min="1" max="1" width="15.21875" style="105" customWidth="1"/>
    <col min="2" max="2" width="10.44140625" style="105" customWidth="1"/>
    <col min="3" max="3" width="10.5546875" style="105" customWidth="1"/>
    <col min="4" max="4" width="12.44140625" style="105" customWidth="1"/>
    <col min="5" max="5" width="10.21875" style="105" customWidth="1"/>
    <col min="6" max="6" width="10.77734375" style="105" customWidth="1"/>
    <col min="7" max="16384" width="9.21875" style="105"/>
  </cols>
  <sheetData>
    <row r="1" spans="1:12" ht="18" customHeight="1">
      <c r="A1" s="292" t="s">
        <v>340</v>
      </c>
      <c r="B1" s="292"/>
      <c r="C1" s="292"/>
      <c r="D1" s="292"/>
      <c r="E1" s="292"/>
      <c r="F1" s="292"/>
      <c r="G1" s="292"/>
      <c r="H1" s="292"/>
      <c r="I1" s="292"/>
      <c r="K1" s="149" t="s">
        <v>90</v>
      </c>
      <c r="L1" s="149"/>
    </row>
    <row r="2" spans="1:12" ht="18" customHeight="1">
      <c r="A2" s="293"/>
      <c r="B2" s="293"/>
      <c r="C2" s="293"/>
      <c r="D2" s="293"/>
      <c r="E2" s="293"/>
      <c r="F2" s="293"/>
      <c r="G2" s="293"/>
      <c r="H2" s="293"/>
      <c r="I2" s="293"/>
      <c r="K2" s="135"/>
      <c r="L2" s="135"/>
    </row>
    <row r="3" spans="1:12">
      <c r="A3" s="214"/>
      <c r="B3" s="160" t="s">
        <v>326</v>
      </c>
      <c r="C3" s="160"/>
      <c r="D3" s="160" t="s">
        <v>327</v>
      </c>
      <c r="E3" s="160"/>
    </row>
    <row r="4" spans="1:12" ht="15.6">
      <c r="A4" s="124" t="s">
        <v>324</v>
      </c>
      <c r="B4" s="124" t="s">
        <v>39</v>
      </c>
      <c r="C4" s="124" t="s">
        <v>40</v>
      </c>
      <c r="D4" s="124" t="s">
        <v>39</v>
      </c>
      <c r="E4" s="124" t="s">
        <v>40</v>
      </c>
    </row>
    <row r="5" spans="1:12">
      <c r="A5" s="55" t="s">
        <v>0</v>
      </c>
      <c r="B5" s="122">
        <v>12.3587469320683</v>
      </c>
      <c r="C5" s="122">
        <v>16.03117047266057</v>
      </c>
      <c r="D5" s="211">
        <v>4.2434067881958164</v>
      </c>
      <c r="E5" s="211">
        <v>5.1971985354226158</v>
      </c>
    </row>
    <row r="6" spans="1:12">
      <c r="A6" s="55" t="s">
        <v>1</v>
      </c>
      <c r="B6" s="122">
        <v>12.4335545514715</v>
      </c>
      <c r="C6" s="122">
        <v>16.169344777405371</v>
      </c>
      <c r="D6" s="211">
        <v>4.2745213601844858</v>
      </c>
      <c r="E6" s="211">
        <v>5.235114120290584</v>
      </c>
    </row>
    <row r="7" spans="1:12">
      <c r="A7" s="55" t="s">
        <v>2</v>
      </c>
      <c r="B7" s="122">
        <v>12.512891805919329</v>
      </c>
      <c r="C7" s="122">
        <v>16.275762803023628</v>
      </c>
      <c r="D7" s="211">
        <v>4.3209953595019082</v>
      </c>
      <c r="E7" s="211">
        <v>5.3125126588406903</v>
      </c>
    </row>
    <row r="8" spans="1:12">
      <c r="A8" s="55" t="s">
        <v>3</v>
      </c>
      <c r="B8" s="122">
        <v>12.5417266154105</v>
      </c>
      <c r="C8" s="122">
        <v>16.33615922155775</v>
      </c>
      <c r="D8" s="211">
        <v>4.2667228082190629</v>
      </c>
      <c r="E8" s="211">
        <v>5.3312120141450494</v>
      </c>
    </row>
    <row r="9" spans="1:12">
      <c r="A9" s="55" t="s">
        <v>4</v>
      </c>
      <c r="B9" s="122">
        <v>12.63718030259847</v>
      </c>
      <c r="C9" s="122">
        <v>16.366482954035028</v>
      </c>
      <c r="D9" s="211">
        <v>4.2728929307977799</v>
      </c>
      <c r="E9" s="211">
        <v>5.4040216834513108</v>
      </c>
    </row>
    <row r="10" spans="1:12">
      <c r="A10" s="55" t="s">
        <v>5</v>
      </c>
      <c r="B10" s="122">
        <v>12.7943629248914</v>
      </c>
      <c r="C10" s="122">
        <v>16.524163449899259</v>
      </c>
      <c r="D10" s="211">
        <v>4.3141141036264221</v>
      </c>
      <c r="E10" s="211">
        <v>5.5251993640934458</v>
      </c>
    </row>
    <row r="11" spans="1:12">
      <c r="A11" s="55" t="s">
        <v>6</v>
      </c>
      <c r="B11" s="122">
        <v>12.84341336020923</v>
      </c>
      <c r="C11" s="122">
        <v>16.510465992389321</v>
      </c>
      <c r="D11" s="211">
        <v>4.3184525895300299</v>
      </c>
      <c r="E11" s="211">
        <v>5.5277927851811404</v>
      </c>
    </row>
    <row r="12" spans="1:12">
      <c r="A12" s="55" t="s">
        <v>7</v>
      </c>
      <c r="B12" s="122">
        <v>12.94760339864348</v>
      </c>
      <c r="C12" s="122">
        <v>16.575660482076639</v>
      </c>
      <c r="D12" s="211">
        <v>4.3872888441887454</v>
      </c>
      <c r="E12" s="211">
        <v>5.5466634490074638</v>
      </c>
    </row>
    <row r="13" spans="1:12">
      <c r="A13" s="55" t="s">
        <v>8</v>
      </c>
      <c r="B13" s="122">
        <v>13.04525218328005</v>
      </c>
      <c r="C13" s="122">
        <v>16.658187915251609</v>
      </c>
      <c r="D13" s="211">
        <v>4.4434395411738699</v>
      </c>
      <c r="E13" s="211">
        <v>5.5702653233647794</v>
      </c>
    </row>
    <row r="14" spans="1:12">
      <c r="A14" s="55" t="s">
        <v>9</v>
      </c>
      <c r="B14" s="122">
        <v>13.2579128350222</v>
      </c>
      <c r="C14" s="122">
        <v>16.882825714669451</v>
      </c>
      <c r="D14" s="211">
        <v>4.5581942797481654</v>
      </c>
      <c r="E14" s="211">
        <v>5.7359980500771854</v>
      </c>
    </row>
    <row r="15" spans="1:12">
      <c r="A15" s="55" t="s">
        <v>10</v>
      </c>
      <c r="B15" s="122">
        <v>13.25535281837654</v>
      </c>
      <c r="C15" s="122">
        <v>16.818704115668542</v>
      </c>
      <c r="D15" s="211">
        <v>4.479211032010384</v>
      </c>
      <c r="E15" s="211">
        <v>5.6512042174033539</v>
      </c>
    </row>
    <row r="16" spans="1:12">
      <c r="A16" s="55" t="s">
        <v>11</v>
      </c>
      <c r="B16" s="122">
        <v>13.40269564292347</v>
      </c>
      <c r="C16" s="122">
        <v>16.93758541165661</v>
      </c>
      <c r="D16" s="211">
        <v>4.5206539975388784</v>
      </c>
      <c r="E16" s="211">
        <v>5.7152988260182109</v>
      </c>
    </row>
    <row r="17" spans="1:5">
      <c r="A17" s="55" t="s">
        <v>12</v>
      </c>
      <c r="B17" s="122">
        <v>13.533332225804839</v>
      </c>
      <c r="C17" s="122">
        <v>17.0022594467986</v>
      </c>
      <c r="D17" s="211">
        <v>4.556216466847661</v>
      </c>
      <c r="E17" s="211">
        <v>5.6921003881474839</v>
      </c>
    </row>
    <row r="18" spans="1:5">
      <c r="A18" s="55" t="s">
        <v>13</v>
      </c>
      <c r="B18" s="122">
        <v>13.761888165272181</v>
      </c>
      <c r="C18" s="122">
        <v>17.254988770837361</v>
      </c>
      <c r="D18" s="211">
        <v>4.6347051674856203</v>
      </c>
      <c r="E18" s="211">
        <v>5.8135174886906062</v>
      </c>
    </row>
    <row r="19" spans="1:5">
      <c r="A19" s="55" t="s">
        <v>14</v>
      </c>
      <c r="B19" s="122">
        <v>13.878680576125239</v>
      </c>
      <c r="C19" s="122">
        <v>17.31166199296694</v>
      </c>
      <c r="D19" s="211">
        <v>4.6786988637181137</v>
      </c>
      <c r="E19" s="211">
        <v>5.7754887859540451</v>
      </c>
    </row>
    <row r="20" spans="1:5">
      <c r="A20" s="55" t="s">
        <v>15</v>
      </c>
      <c r="B20" s="122">
        <v>14.05098330635307</v>
      </c>
      <c r="C20" s="122">
        <v>17.441766847402182</v>
      </c>
      <c r="D20" s="211">
        <v>4.7594892573424534</v>
      </c>
      <c r="E20" s="211">
        <v>5.7937070830594006</v>
      </c>
    </row>
    <row r="21" spans="1:5">
      <c r="A21" s="55" t="s">
        <v>16</v>
      </c>
      <c r="B21" s="122">
        <v>14.211173961135341</v>
      </c>
      <c r="C21" s="122">
        <v>17.486477571925821</v>
      </c>
      <c r="D21" s="211">
        <v>4.7805058051921119</v>
      </c>
      <c r="E21" s="211">
        <v>5.7594344928754433</v>
      </c>
    </row>
    <row r="22" spans="1:5">
      <c r="A22" s="55" t="s">
        <v>17</v>
      </c>
      <c r="B22" s="122">
        <v>14.41985092772412</v>
      </c>
      <c r="C22" s="122">
        <v>17.621844936356169</v>
      </c>
      <c r="D22" s="211">
        <v>4.835372141004072</v>
      </c>
      <c r="E22" s="211">
        <v>5.829320359967717</v>
      </c>
    </row>
    <row r="23" spans="1:5">
      <c r="A23" s="55" t="s">
        <v>18</v>
      </c>
      <c r="B23" s="122">
        <v>14.66223220447228</v>
      </c>
      <c r="C23" s="122">
        <v>17.804255659328561</v>
      </c>
      <c r="D23" s="211">
        <v>4.8883378801837631</v>
      </c>
      <c r="E23" s="211">
        <v>5.8929794772532293</v>
      </c>
    </row>
    <row r="24" spans="1:5">
      <c r="A24" s="55" t="s">
        <v>19</v>
      </c>
      <c r="B24" s="123">
        <v>14.92192578681977</v>
      </c>
      <c r="C24" s="123">
        <v>18.013059514867031</v>
      </c>
      <c r="D24" s="211">
        <v>4.9835409491485292</v>
      </c>
      <c r="E24" s="211">
        <v>5.9637289746349564</v>
      </c>
    </row>
    <row r="25" spans="1:5">
      <c r="A25" s="55" t="s">
        <v>20</v>
      </c>
      <c r="B25" s="123">
        <v>15.04727267930382</v>
      </c>
      <c r="C25" s="123">
        <v>18.089904490468719</v>
      </c>
      <c r="D25" s="211">
        <v>4.9167791175417301</v>
      </c>
      <c r="E25" s="211">
        <v>5.89286087846863</v>
      </c>
    </row>
    <row r="26" spans="1:5">
      <c r="A26" s="55" t="s">
        <v>21</v>
      </c>
      <c r="B26" s="123">
        <v>15.223436942668931</v>
      </c>
      <c r="C26" s="123">
        <v>18.20064489932988</v>
      </c>
      <c r="D26" s="211">
        <v>4.9373685634523152</v>
      </c>
      <c r="E26" s="211">
        <v>5.9016827745546809</v>
      </c>
    </row>
    <row r="27" spans="1:5">
      <c r="A27" s="55" t="s">
        <v>22</v>
      </c>
      <c r="B27" s="123">
        <v>15.443537847283981</v>
      </c>
      <c r="C27" s="123">
        <v>18.35464818611014</v>
      </c>
      <c r="D27" s="211">
        <v>5.0057460765964796</v>
      </c>
      <c r="E27" s="211">
        <v>5.973708213453671</v>
      </c>
    </row>
    <row r="28" spans="1:5">
      <c r="A28" s="55" t="s">
        <v>23</v>
      </c>
      <c r="B28" s="123">
        <v>15.78195417129365</v>
      </c>
      <c r="C28" s="123">
        <v>18.57542562519733</v>
      </c>
      <c r="D28" s="211">
        <v>5.1588499106304671</v>
      </c>
      <c r="E28" s="211">
        <v>6.1077177531441276</v>
      </c>
    </row>
    <row r="29" spans="1:5">
      <c r="A29" s="55" t="s">
        <v>24</v>
      </c>
      <c r="B29" s="123">
        <v>15.95364152880194</v>
      </c>
      <c r="C29" s="123">
        <v>18.687998264450741</v>
      </c>
      <c r="D29" s="211">
        <v>5.1920852673304339</v>
      </c>
      <c r="E29" s="211">
        <v>6.1290304126327557</v>
      </c>
    </row>
    <row r="30" spans="1:5">
      <c r="A30" s="55" t="s">
        <v>25</v>
      </c>
      <c r="B30" s="260">
        <v>16.161599550367729</v>
      </c>
      <c r="C30" s="260">
        <v>18.786351624907731</v>
      </c>
      <c r="D30" s="211">
        <v>5.247643768086478</v>
      </c>
      <c r="E30" s="211">
        <v>6.1370888526661123</v>
      </c>
    </row>
    <row r="31" spans="1:5">
      <c r="A31" s="55" t="s">
        <v>26</v>
      </c>
      <c r="B31" s="260">
        <v>16.352760762225429</v>
      </c>
      <c r="C31" s="260">
        <v>18.962318078674851</v>
      </c>
      <c r="D31" s="211">
        <v>5.2989822705581542</v>
      </c>
      <c r="E31" s="211">
        <v>6.1676814505857616</v>
      </c>
    </row>
    <row r="32" spans="1:5">
      <c r="A32" s="55" t="s">
        <v>27</v>
      </c>
      <c r="B32" s="260">
        <v>16.62193270459105</v>
      </c>
      <c r="C32" s="260">
        <v>19.158967261358139</v>
      </c>
      <c r="D32" s="211">
        <v>5.4091442385649096</v>
      </c>
      <c r="E32" s="211">
        <v>6.2702180680409549</v>
      </c>
    </row>
    <row r="33" spans="1:5">
      <c r="A33" s="55" t="s">
        <v>28</v>
      </c>
      <c r="B33" s="260">
        <v>16.84678898519595</v>
      </c>
      <c r="C33" s="260">
        <v>19.41558286297904</v>
      </c>
      <c r="D33" s="211">
        <v>5.4804566823076097</v>
      </c>
      <c r="E33" s="211">
        <v>6.3843310364078993</v>
      </c>
    </row>
    <row r="34" spans="1:5">
      <c r="A34" s="55" t="s">
        <v>29</v>
      </c>
      <c r="B34" s="260">
        <v>17.012893462850268</v>
      </c>
      <c r="C34" s="260">
        <v>19.438808927906091</v>
      </c>
      <c r="D34" s="211">
        <v>5.4969004301343549</v>
      </c>
      <c r="E34" s="211">
        <v>6.3693732707966877</v>
      </c>
    </row>
    <row r="35" spans="1:5">
      <c r="A35" s="55" t="s">
        <v>30</v>
      </c>
      <c r="B35" s="260">
        <v>17.14237278322301</v>
      </c>
      <c r="C35" s="260">
        <v>19.510686055783079</v>
      </c>
      <c r="D35" s="211">
        <v>5.4985247588660746</v>
      </c>
      <c r="E35" s="211">
        <v>6.3495477680595753</v>
      </c>
    </row>
    <row r="36" spans="1:5">
      <c r="A36" s="55" t="s">
        <v>31</v>
      </c>
      <c r="B36" s="260">
        <v>17.298394725228871</v>
      </c>
      <c r="C36" s="260">
        <v>19.6044466139967</v>
      </c>
      <c r="D36" s="211">
        <v>5.5381637319164456</v>
      </c>
      <c r="E36" s="211">
        <v>6.3737299580354003</v>
      </c>
    </row>
    <row r="37" spans="1:5">
      <c r="A37" s="58" t="s">
        <v>32</v>
      </c>
      <c r="B37" s="260">
        <v>17.285664478608371</v>
      </c>
      <c r="C37" s="260">
        <v>19.654993494182829</v>
      </c>
      <c r="D37" s="211">
        <v>5.5074675542039859</v>
      </c>
      <c r="E37" s="211">
        <v>6.3404944990744969</v>
      </c>
    </row>
    <row r="38" spans="1:5">
      <c r="A38" s="59" t="s">
        <v>33</v>
      </c>
      <c r="B38" s="260">
        <v>17.37370381093983</v>
      </c>
      <c r="C38" s="260">
        <v>19.739659753050621</v>
      </c>
      <c r="D38" s="211">
        <v>5.5438632459590904</v>
      </c>
      <c r="E38" s="211">
        <v>6.3662529665740477</v>
      </c>
    </row>
    <row r="39" spans="1:5">
      <c r="A39" s="59" t="s">
        <v>47</v>
      </c>
      <c r="B39" s="260">
        <v>17.394402746297882</v>
      </c>
      <c r="C39" s="260">
        <v>19.69729315915124</v>
      </c>
      <c r="D39" s="211">
        <v>5.5285125128489359</v>
      </c>
      <c r="E39" s="211">
        <v>6.3033646166225248</v>
      </c>
    </row>
    <row r="40" spans="1:5">
      <c r="A40" s="59" t="s">
        <v>92</v>
      </c>
      <c r="B40" s="260">
        <v>17.534208714444439</v>
      </c>
      <c r="C40" s="260">
        <v>19.781863169822149</v>
      </c>
      <c r="D40" s="211">
        <v>5.6211196652731372</v>
      </c>
      <c r="E40" s="211">
        <v>6.3805890599695223</v>
      </c>
    </row>
    <row r="41" spans="1:5">
      <c r="A41" s="59" t="s">
        <v>129</v>
      </c>
      <c r="B41" s="260">
        <v>17.650145444622741</v>
      </c>
      <c r="C41" s="260">
        <v>19.842005641651902</v>
      </c>
      <c r="D41" s="211">
        <v>5.6759107466004322</v>
      </c>
      <c r="E41" s="211">
        <v>6.415100147684262</v>
      </c>
    </row>
    <row r="42" spans="1:5">
      <c r="A42" s="59" t="s">
        <v>274</v>
      </c>
      <c r="B42" s="260">
        <v>17.492231527357649</v>
      </c>
      <c r="C42" s="260">
        <v>19.748885356831568</v>
      </c>
      <c r="D42" s="218">
        <v>5.6028297044739519</v>
      </c>
      <c r="E42" s="218">
        <v>6.3601762901187922</v>
      </c>
    </row>
    <row r="43" spans="1:5">
      <c r="A43" s="60" t="s">
        <v>293</v>
      </c>
      <c r="B43" s="261">
        <v>17.401685286232119</v>
      </c>
      <c r="C43" s="261">
        <v>19.708093115098482</v>
      </c>
      <c r="D43" s="222">
        <v>5.5878499284393559</v>
      </c>
      <c r="E43" s="222">
        <v>6.3687711806048579</v>
      </c>
    </row>
  </sheetData>
  <mergeCells count="4">
    <mergeCell ref="B3:C3"/>
    <mergeCell ref="D3:E3"/>
    <mergeCell ref="A1:I1"/>
    <mergeCell ref="K1:L1"/>
  </mergeCells>
  <hyperlinks>
    <hyperlink ref="K1" location="Contents!A1" display="back to contents" xr:uid="{00000000-0004-0000-0B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P42"/>
  <sheetViews>
    <sheetView showGridLines="0" workbookViewId="0">
      <selection sqref="A1:F1"/>
    </sheetView>
  </sheetViews>
  <sheetFormatPr defaultColWidth="9.21875" defaultRowHeight="13.2"/>
  <cols>
    <col min="1" max="1" width="50" style="16" customWidth="1"/>
    <col min="2" max="16384" width="9.21875" style="16"/>
  </cols>
  <sheetData>
    <row r="1" spans="1:41" ht="18" customHeight="1">
      <c r="A1" s="291" t="s">
        <v>341</v>
      </c>
      <c r="B1" s="291"/>
      <c r="C1" s="291"/>
      <c r="D1" s="291"/>
      <c r="E1" s="291"/>
      <c r="F1" s="291"/>
      <c r="G1" s="132"/>
      <c r="H1" s="149" t="s">
        <v>90</v>
      </c>
      <c r="I1" s="14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41" ht="15" customHeight="1">
      <c r="B2" s="63"/>
      <c r="C2" s="63"/>
      <c r="D2" s="63"/>
      <c r="E2" s="63"/>
      <c r="F2" s="63"/>
      <c r="G2" s="63"/>
      <c r="H2" s="78"/>
      <c r="I2" s="78"/>
      <c r="J2" s="78"/>
      <c r="L2" s="78"/>
      <c r="M2" s="78"/>
      <c r="N2" s="78"/>
      <c r="O2" s="7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41">
      <c r="A3" s="116" t="s">
        <v>45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</row>
    <row r="4" spans="1:41" s="120" customFormat="1" ht="29.55" customHeight="1">
      <c r="A4" s="117"/>
      <c r="B4" s="118" t="s">
        <v>55</v>
      </c>
      <c r="C4" s="118" t="s">
        <v>0</v>
      </c>
      <c r="D4" s="118" t="s">
        <v>1</v>
      </c>
      <c r="E4" s="118" t="s">
        <v>2</v>
      </c>
      <c r="F4" s="118" t="s">
        <v>3</v>
      </c>
      <c r="G4" s="118" t="s">
        <v>4</v>
      </c>
      <c r="H4" s="118" t="s">
        <v>5</v>
      </c>
      <c r="I4" s="118" t="s">
        <v>6</v>
      </c>
      <c r="J4" s="118" t="s">
        <v>7</v>
      </c>
      <c r="K4" s="118" t="s">
        <v>8</v>
      </c>
      <c r="L4" s="118" t="s">
        <v>9</v>
      </c>
      <c r="M4" s="118" t="s">
        <v>10</v>
      </c>
      <c r="N4" s="118" t="s">
        <v>11</v>
      </c>
      <c r="O4" s="118" t="s">
        <v>12</v>
      </c>
      <c r="P4" s="118" t="s">
        <v>13</v>
      </c>
      <c r="Q4" s="118" t="s">
        <v>14</v>
      </c>
      <c r="R4" s="118" t="s">
        <v>15</v>
      </c>
      <c r="S4" s="118" t="s">
        <v>16</v>
      </c>
      <c r="T4" s="118" t="s">
        <v>17</v>
      </c>
      <c r="U4" s="118" t="s">
        <v>18</v>
      </c>
      <c r="V4" s="118" t="s">
        <v>19</v>
      </c>
      <c r="W4" s="118" t="s">
        <v>20</v>
      </c>
      <c r="X4" s="118" t="s">
        <v>21</v>
      </c>
      <c r="Y4" s="118" t="s">
        <v>22</v>
      </c>
      <c r="Z4" s="118" t="s">
        <v>23</v>
      </c>
      <c r="AA4" s="118" t="s">
        <v>24</v>
      </c>
      <c r="AB4" s="118" t="s">
        <v>25</v>
      </c>
      <c r="AC4" s="118" t="s">
        <v>26</v>
      </c>
      <c r="AD4" s="118" t="s">
        <v>27</v>
      </c>
      <c r="AE4" s="118" t="s">
        <v>28</v>
      </c>
      <c r="AF4" s="118" t="s">
        <v>29</v>
      </c>
      <c r="AG4" s="118" t="s">
        <v>30</v>
      </c>
      <c r="AH4" s="118" t="s">
        <v>31</v>
      </c>
      <c r="AI4" s="118" t="s">
        <v>32</v>
      </c>
      <c r="AJ4" s="118" t="s">
        <v>33</v>
      </c>
      <c r="AK4" s="118" t="s">
        <v>47</v>
      </c>
      <c r="AL4" s="118" t="s">
        <v>92</v>
      </c>
      <c r="AM4" s="118" t="s">
        <v>129</v>
      </c>
      <c r="AN4" s="118" t="s">
        <v>274</v>
      </c>
    </row>
    <row r="5" spans="1:41">
      <c r="A5" s="37" t="s">
        <v>50</v>
      </c>
      <c r="B5" s="42">
        <v>75.31</v>
      </c>
      <c r="C5" s="42">
        <v>75.468581526336195</v>
      </c>
      <c r="D5" s="42">
        <v>75.622649686496956</v>
      </c>
      <c r="E5" s="42">
        <v>75.819375395020558</v>
      </c>
      <c r="F5" s="42">
        <v>76.001748975619464</v>
      </c>
      <c r="G5" s="42">
        <v>76.209667725931467</v>
      </c>
      <c r="H5" s="42">
        <v>76.500336331999762</v>
      </c>
      <c r="I5" s="42">
        <v>76.466166788036318</v>
      </c>
      <c r="J5" s="42">
        <v>76.597883249108833</v>
      </c>
      <c r="K5" s="42">
        <v>76.737875385690941</v>
      </c>
      <c r="L5" s="42">
        <v>77.112352058091915</v>
      </c>
      <c r="M5" s="42">
        <v>77.123245269441043</v>
      </c>
      <c r="N5" s="42">
        <v>77.310290356993718</v>
      </c>
      <c r="O5" s="42">
        <v>77.438629665572833</v>
      </c>
      <c r="P5" s="42">
        <v>77.725657530338381</v>
      </c>
      <c r="Q5" s="42">
        <v>77.854517419026479</v>
      </c>
      <c r="R5" s="42">
        <v>78.035720771391738</v>
      </c>
      <c r="S5" s="42">
        <v>78.178735230742618</v>
      </c>
      <c r="T5" s="42">
        <v>78.358139120194664</v>
      </c>
      <c r="U5" s="42">
        <v>78.563082531201218</v>
      </c>
      <c r="V5" s="42">
        <v>78.784263342872677</v>
      </c>
      <c r="W5" s="42">
        <v>78.870733308363356</v>
      </c>
      <c r="X5" s="42">
        <v>79.06342797292443</v>
      </c>
      <c r="Y5" s="42">
        <v>79.259545701141363</v>
      </c>
      <c r="Z5" s="42">
        <v>79.552515975394755</v>
      </c>
      <c r="AA5" s="42">
        <v>79.686955427106184</v>
      </c>
      <c r="AB5" s="42">
        <v>79.842851912538919</v>
      </c>
      <c r="AC5" s="42">
        <v>80.055613916948872</v>
      </c>
      <c r="AD5" s="42">
        <v>80.31865239809791</v>
      </c>
      <c r="AE5" s="42">
        <v>80.618831486747411</v>
      </c>
      <c r="AF5" s="42">
        <v>80.746273437911455</v>
      </c>
      <c r="AG5" s="42">
        <v>80.88849716026219</v>
      </c>
      <c r="AH5" s="42">
        <v>81.063303713261575</v>
      </c>
      <c r="AI5" s="42">
        <v>81.133788990726373</v>
      </c>
      <c r="AJ5" s="109">
        <v>81.148303307331602</v>
      </c>
      <c r="AK5" s="79">
        <v>81.090772915011485</v>
      </c>
      <c r="AL5" s="79">
        <v>81.085222096798105</v>
      </c>
      <c r="AM5" s="79">
        <v>81.138329562920575</v>
      </c>
      <c r="AN5" s="79">
        <v>80.986780929543485</v>
      </c>
      <c r="AO5" s="40"/>
    </row>
    <row r="6" spans="1:41">
      <c r="A6" s="37" t="s">
        <v>51</v>
      </c>
      <c r="B6" s="42">
        <v>77.040000000000006</v>
      </c>
      <c r="C6" s="42">
        <v>77.260000000000005</v>
      </c>
      <c r="D6" s="42">
        <v>77.48</v>
      </c>
      <c r="E6" s="42">
        <v>77.48</v>
      </c>
      <c r="F6" s="42">
        <v>77.75</v>
      </c>
      <c r="G6" s="42">
        <v>77.88</v>
      </c>
      <c r="H6" s="42">
        <v>78.099999999999994</v>
      </c>
      <c r="I6" s="42">
        <v>78.260000000000005</v>
      </c>
      <c r="J6" s="42">
        <v>78.260000000000005</v>
      </c>
      <c r="K6" s="42">
        <v>78.61</v>
      </c>
      <c r="L6" s="42">
        <v>78.88</v>
      </c>
      <c r="M6" s="42">
        <v>78.98</v>
      </c>
      <c r="N6" s="42">
        <v>79.23</v>
      </c>
      <c r="O6" s="42">
        <v>79.33</v>
      </c>
      <c r="P6" s="42">
        <v>79.52</v>
      </c>
      <c r="Q6" s="42">
        <v>79.58</v>
      </c>
      <c r="R6" s="42">
        <v>79.739999999999995</v>
      </c>
      <c r="S6" s="42">
        <v>79.900000000000006</v>
      </c>
      <c r="T6" s="42">
        <v>80.12</v>
      </c>
      <c r="U6" s="42">
        <v>80.34</v>
      </c>
      <c r="V6" s="42">
        <v>80.569999999999993</v>
      </c>
      <c r="W6" s="42">
        <v>80.680000000000007</v>
      </c>
      <c r="X6" s="42">
        <v>80.89</v>
      </c>
      <c r="Y6" s="42">
        <v>81.12</v>
      </c>
      <c r="Z6" s="42">
        <v>81.47</v>
      </c>
      <c r="AA6" s="42">
        <v>81.680000000000007</v>
      </c>
      <c r="AB6" s="42">
        <v>81.849999999999994</v>
      </c>
      <c r="AC6" s="42">
        <v>82.09</v>
      </c>
      <c r="AD6" s="42">
        <v>82.33</v>
      </c>
      <c r="AE6" s="42">
        <v>82.67</v>
      </c>
      <c r="AF6" s="42">
        <v>82.83</v>
      </c>
      <c r="AG6" s="42">
        <v>82.96</v>
      </c>
      <c r="AH6" s="42">
        <v>83.05</v>
      </c>
      <c r="AI6" s="42">
        <v>83.06</v>
      </c>
      <c r="AJ6" s="46">
        <v>83.1</v>
      </c>
      <c r="AK6" s="79">
        <v>83.1</v>
      </c>
      <c r="AL6" s="79">
        <v>83.18</v>
      </c>
      <c r="AM6" s="79">
        <v>83.33</v>
      </c>
      <c r="AN6" s="79">
        <v>83.12</v>
      </c>
      <c r="AO6" s="40"/>
    </row>
    <row r="7" spans="1:41">
      <c r="A7" s="37" t="s">
        <v>52</v>
      </c>
      <c r="B7" s="42">
        <v>75.540000000000006</v>
      </c>
      <c r="C7" s="42">
        <v>76</v>
      </c>
      <c r="D7" s="42">
        <v>76.319999999999993</v>
      </c>
      <c r="E7" s="42">
        <v>76.680000000000007</v>
      </c>
      <c r="F7" s="42">
        <v>76.89</v>
      </c>
      <c r="G7" s="42">
        <v>77.11</v>
      </c>
      <c r="H7" s="42">
        <v>77.28</v>
      </c>
      <c r="I7" s="42">
        <v>77.510000000000005</v>
      </c>
      <c r="J7" s="42">
        <v>77.63</v>
      </c>
      <c r="K7" s="42">
        <v>78.010000000000005</v>
      </c>
      <c r="L7" s="42">
        <v>78.39</v>
      </c>
      <c r="M7" s="42">
        <v>78.56</v>
      </c>
      <c r="N7" s="42">
        <v>78.69</v>
      </c>
      <c r="O7" s="42">
        <v>78.650000000000006</v>
      </c>
      <c r="P7" s="42">
        <v>78.94</v>
      </c>
      <c r="Q7" s="42">
        <v>79.16</v>
      </c>
      <c r="R7" s="42">
        <v>79.489999999999995</v>
      </c>
      <c r="S7" s="42">
        <v>79.459999999999994</v>
      </c>
      <c r="T7" s="42">
        <v>79.55</v>
      </c>
      <c r="U7" s="42">
        <v>79.75</v>
      </c>
      <c r="V7" s="42">
        <v>80.13</v>
      </c>
      <c r="W7" s="42">
        <v>80.42</v>
      </c>
      <c r="X7" s="42">
        <v>80.55</v>
      </c>
      <c r="Y7" s="42">
        <v>80.819999999999993</v>
      </c>
      <c r="Z7" s="42">
        <v>80.959999999999994</v>
      </c>
      <c r="AA7" s="42">
        <v>81.180000000000007</v>
      </c>
      <c r="AB7" s="42">
        <v>81.2</v>
      </c>
      <c r="AC7" s="42">
        <v>81.319999999999993</v>
      </c>
      <c r="AD7" s="42">
        <v>81.430000000000007</v>
      </c>
      <c r="AE7" s="42">
        <v>81.84</v>
      </c>
      <c r="AF7" s="42">
        <v>82.12</v>
      </c>
      <c r="AG7" s="42">
        <v>82.29</v>
      </c>
      <c r="AH7" s="42">
        <v>82.29</v>
      </c>
      <c r="AI7" s="42">
        <v>82.27</v>
      </c>
      <c r="AJ7" s="46">
        <v>82.29</v>
      </c>
      <c r="AK7" s="79">
        <v>82.3</v>
      </c>
      <c r="AL7" s="79">
        <v>82.38</v>
      </c>
      <c r="AM7" s="79">
        <v>82.54</v>
      </c>
      <c r="AN7" s="79">
        <v>82.38</v>
      </c>
      <c r="AO7" s="40"/>
    </row>
    <row r="8" spans="1:41">
      <c r="A8" s="37" t="s">
        <v>53</v>
      </c>
      <c r="B8" s="42">
        <v>76.36</v>
      </c>
      <c r="C8" s="42">
        <v>76.56</v>
      </c>
      <c r="D8" s="42">
        <v>76.95</v>
      </c>
      <c r="E8" s="42">
        <v>76.95</v>
      </c>
      <c r="F8" s="42">
        <v>77.41</v>
      </c>
      <c r="G8" s="42">
        <v>77.53</v>
      </c>
      <c r="H8" s="42">
        <v>77.88</v>
      </c>
      <c r="I8" s="42">
        <v>78.010000000000005</v>
      </c>
      <c r="J8" s="42">
        <v>78.27</v>
      </c>
      <c r="K8" s="42">
        <v>78.459999999999994</v>
      </c>
      <c r="L8" s="42">
        <v>78.78</v>
      </c>
      <c r="M8" s="42">
        <v>78.78</v>
      </c>
      <c r="N8" s="42">
        <v>78.94</v>
      </c>
      <c r="O8" s="42">
        <v>78.94</v>
      </c>
      <c r="P8" s="42">
        <v>79.069999999999993</v>
      </c>
      <c r="Q8" s="42">
        <v>79.05</v>
      </c>
      <c r="R8" s="42">
        <v>79.25</v>
      </c>
      <c r="S8" s="42">
        <v>79.34</v>
      </c>
      <c r="T8" s="42">
        <v>79.58</v>
      </c>
      <c r="U8" s="42">
        <v>79.73</v>
      </c>
      <c r="V8" s="42">
        <v>80.010000000000005</v>
      </c>
      <c r="W8" s="42">
        <v>80.11</v>
      </c>
      <c r="X8" s="42">
        <v>80.33</v>
      </c>
      <c r="Y8" s="42">
        <v>80.56</v>
      </c>
      <c r="Z8" s="42">
        <v>80.930000000000007</v>
      </c>
      <c r="AA8" s="42">
        <v>81.09</v>
      </c>
      <c r="AB8" s="42">
        <v>81.23</v>
      </c>
      <c r="AC8" s="42">
        <v>81.400000000000006</v>
      </c>
      <c r="AD8" s="42">
        <v>81.66</v>
      </c>
      <c r="AE8" s="42">
        <v>82.01</v>
      </c>
      <c r="AF8" s="42">
        <v>82.09</v>
      </c>
      <c r="AG8" s="42">
        <v>82.19</v>
      </c>
      <c r="AH8" s="42">
        <v>82.28</v>
      </c>
      <c r="AI8" s="42">
        <v>82.26</v>
      </c>
      <c r="AJ8" s="46">
        <v>82.35</v>
      </c>
      <c r="AK8" s="79">
        <v>82.28</v>
      </c>
      <c r="AL8" s="79">
        <v>82.33</v>
      </c>
      <c r="AM8" s="79">
        <v>82.33</v>
      </c>
      <c r="AN8" s="79">
        <v>82.09</v>
      </c>
      <c r="AO8" s="40"/>
    </row>
    <row r="9" spans="1:41">
      <c r="A9" s="37" t="s">
        <v>125</v>
      </c>
      <c r="B9" s="42">
        <v>76.8</v>
      </c>
      <c r="C9" s="42">
        <v>77.02</v>
      </c>
      <c r="D9" s="42">
        <v>77.25</v>
      </c>
      <c r="E9" s="42">
        <v>77.39</v>
      </c>
      <c r="F9" s="42">
        <v>77.55</v>
      </c>
      <c r="G9" s="42">
        <v>77.680000000000007</v>
      </c>
      <c r="H9" s="42">
        <v>77.92</v>
      </c>
      <c r="I9" s="42">
        <v>78.05</v>
      </c>
      <c r="J9" s="42">
        <v>78.23</v>
      </c>
      <c r="K9" s="42">
        <v>78.41</v>
      </c>
      <c r="L9" s="42">
        <v>78.7</v>
      </c>
      <c r="M9" s="42">
        <v>78.78</v>
      </c>
      <c r="N9" s="42">
        <v>79.02</v>
      </c>
      <c r="O9" s="42">
        <v>79.11</v>
      </c>
      <c r="P9" s="42">
        <v>79.31</v>
      </c>
      <c r="Q9" s="42">
        <v>79.38</v>
      </c>
      <c r="R9" s="42">
        <v>79.55</v>
      </c>
      <c r="S9" s="42">
        <v>79.7</v>
      </c>
      <c r="T9" s="42">
        <v>79.91</v>
      </c>
      <c r="U9" s="42">
        <v>80.12</v>
      </c>
      <c r="V9" s="42">
        <v>80.36</v>
      </c>
      <c r="W9" s="42">
        <v>80.47</v>
      </c>
      <c r="X9" s="42">
        <v>80.680000000000007</v>
      </c>
      <c r="Y9" s="42">
        <v>80.91</v>
      </c>
      <c r="Z9" s="42">
        <v>81.239999999999995</v>
      </c>
      <c r="AA9" s="42">
        <v>81.44</v>
      </c>
      <c r="AB9" s="42">
        <v>81.61</v>
      </c>
      <c r="AC9" s="42">
        <v>81.84</v>
      </c>
      <c r="AD9" s="42">
        <v>82.08</v>
      </c>
      <c r="AE9" s="42">
        <v>82.42</v>
      </c>
      <c r="AF9" s="42">
        <v>82.57</v>
      </c>
      <c r="AG9" s="42">
        <v>82.71</v>
      </c>
      <c r="AH9" s="42">
        <v>82.8</v>
      </c>
      <c r="AI9" s="42">
        <v>82.82</v>
      </c>
      <c r="AJ9" s="46">
        <v>82.86</v>
      </c>
      <c r="AK9" s="79">
        <v>82.85</v>
      </c>
      <c r="AL9" s="79">
        <v>82.92</v>
      </c>
      <c r="AM9" s="79">
        <v>83.06</v>
      </c>
      <c r="AN9" s="79">
        <v>82.86</v>
      </c>
      <c r="AO9" s="40"/>
    </row>
    <row r="10" spans="1:41">
      <c r="A10" s="37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79"/>
    </row>
    <row r="11" spans="1:41">
      <c r="A11" s="116" t="s">
        <v>44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</row>
    <row r="12" spans="1:41" s="120" customFormat="1" ht="28.05" customHeight="1">
      <c r="A12" s="117"/>
      <c r="B12" s="118" t="s">
        <v>55</v>
      </c>
      <c r="C12" s="118" t="s">
        <v>0</v>
      </c>
      <c r="D12" s="118" t="s">
        <v>1</v>
      </c>
      <c r="E12" s="118" t="s">
        <v>2</v>
      </c>
      <c r="F12" s="118" t="s">
        <v>3</v>
      </c>
      <c r="G12" s="118" t="s">
        <v>4</v>
      </c>
      <c r="H12" s="118" t="s">
        <v>5</v>
      </c>
      <c r="I12" s="118" t="s">
        <v>6</v>
      </c>
      <c r="J12" s="118" t="s">
        <v>7</v>
      </c>
      <c r="K12" s="118" t="s">
        <v>8</v>
      </c>
      <c r="L12" s="118" t="s">
        <v>9</v>
      </c>
      <c r="M12" s="118" t="s">
        <v>10</v>
      </c>
      <c r="N12" s="118" t="s">
        <v>11</v>
      </c>
      <c r="O12" s="118" t="s">
        <v>12</v>
      </c>
      <c r="P12" s="118" t="s">
        <v>13</v>
      </c>
      <c r="Q12" s="118" t="s">
        <v>14</v>
      </c>
      <c r="R12" s="118" t="s">
        <v>15</v>
      </c>
      <c r="S12" s="118" t="s">
        <v>16</v>
      </c>
      <c r="T12" s="118" t="s">
        <v>17</v>
      </c>
      <c r="U12" s="118" t="s">
        <v>18</v>
      </c>
      <c r="V12" s="118" t="s">
        <v>19</v>
      </c>
      <c r="W12" s="118" t="s">
        <v>20</v>
      </c>
      <c r="X12" s="118" t="s">
        <v>21</v>
      </c>
      <c r="Y12" s="118" t="s">
        <v>22</v>
      </c>
      <c r="Z12" s="118" t="s">
        <v>23</v>
      </c>
      <c r="AA12" s="118" t="s">
        <v>24</v>
      </c>
      <c r="AB12" s="118" t="s">
        <v>25</v>
      </c>
      <c r="AC12" s="118" t="s">
        <v>26</v>
      </c>
      <c r="AD12" s="118" t="s">
        <v>27</v>
      </c>
      <c r="AE12" s="118" t="s">
        <v>28</v>
      </c>
      <c r="AF12" s="118" t="s">
        <v>29</v>
      </c>
      <c r="AG12" s="118" t="s">
        <v>30</v>
      </c>
      <c r="AH12" s="118" t="s">
        <v>31</v>
      </c>
      <c r="AI12" s="118" t="s">
        <v>32</v>
      </c>
      <c r="AJ12" s="118" t="s">
        <v>33</v>
      </c>
      <c r="AK12" s="118" t="s">
        <v>47</v>
      </c>
      <c r="AL12" s="118" t="s">
        <v>92</v>
      </c>
      <c r="AM12" s="118" t="s">
        <v>129</v>
      </c>
      <c r="AN12" s="118" t="s">
        <v>274</v>
      </c>
      <c r="AO12" s="119"/>
    </row>
    <row r="13" spans="1:41">
      <c r="A13" s="37" t="s">
        <v>50</v>
      </c>
      <c r="B13" s="42">
        <v>69.11</v>
      </c>
      <c r="C13" s="42">
        <v>69.33650747571788</v>
      </c>
      <c r="D13" s="42">
        <v>69.596227703522047</v>
      </c>
      <c r="E13" s="42">
        <v>69.873867235565655</v>
      </c>
      <c r="F13" s="42">
        <v>70.014503338845486</v>
      </c>
      <c r="G13" s="42">
        <v>70.210050396449176</v>
      </c>
      <c r="H13" s="42">
        <v>70.348907548584961</v>
      </c>
      <c r="I13" s="42">
        <v>70.546121794844993</v>
      </c>
      <c r="J13" s="42">
        <v>70.760335632470088</v>
      </c>
      <c r="K13" s="42">
        <v>71.062759107227791</v>
      </c>
      <c r="L13" s="42">
        <v>71.378149349840001</v>
      </c>
      <c r="M13" s="42">
        <v>71.46613825157128</v>
      </c>
      <c r="N13" s="42">
        <v>71.70206693484846</v>
      </c>
      <c r="O13" s="42">
        <v>71.879347459891349</v>
      </c>
      <c r="P13" s="42">
        <v>72.084359353540535</v>
      </c>
      <c r="Q13" s="42">
        <v>72.234268850288601</v>
      </c>
      <c r="R13" s="42">
        <v>72.404306781468861</v>
      </c>
      <c r="S13" s="42">
        <v>72.64006064757335</v>
      </c>
      <c r="T13" s="42">
        <v>72.846568983642427</v>
      </c>
      <c r="U13" s="42">
        <v>73.099820591626752</v>
      </c>
      <c r="V13" s="42">
        <v>73.319483669435556</v>
      </c>
      <c r="W13" s="42">
        <v>73.50650672048738</v>
      </c>
      <c r="X13" s="42">
        <v>73.789675385177702</v>
      </c>
      <c r="Y13" s="42">
        <v>74.232536933857318</v>
      </c>
      <c r="Z13" s="42">
        <v>74.5989660030192</v>
      </c>
      <c r="AA13" s="42">
        <v>74.798845191833919</v>
      </c>
      <c r="AB13" s="42">
        <v>74.996418684512562</v>
      </c>
      <c r="AC13" s="42">
        <v>75.34791338519598</v>
      </c>
      <c r="AD13" s="42">
        <v>75.799710831249953</v>
      </c>
      <c r="AE13" s="42">
        <v>76.210500391586407</v>
      </c>
      <c r="AF13" s="42">
        <v>76.506366023825606</v>
      </c>
      <c r="AG13" s="42">
        <v>76.77089525325502</v>
      </c>
      <c r="AH13" s="42">
        <v>77.050126269592553</v>
      </c>
      <c r="AI13" s="31">
        <v>77.098100861793881</v>
      </c>
      <c r="AJ13" s="109">
        <v>77.07788645306789</v>
      </c>
      <c r="AK13" s="79">
        <v>77.016991593321308</v>
      </c>
      <c r="AL13" s="79">
        <v>77.046569140827913</v>
      </c>
      <c r="AM13" s="79">
        <v>77.134226865382772</v>
      </c>
      <c r="AN13" s="79">
        <v>76.790876654430193</v>
      </c>
      <c r="AO13" s="40"/>
    </row>
    <row r="14" spans="1:41">
      <c r="A14" s="37" t="s">
        <v>51</v>
      </c>
      <c r="B14" s="42">
        <v>71.08</v>
      </c>
      <c r="C14" s="42">
        <v>71.319999999999993</v>
      </c>
      <c r="D14" s="42">
        <v>71.59</v>
      </c>
      <c r="E14" s="42">
        <v>71.59</v>
      </c>
      <c r="F14" s="42">
        <v>71.97</v>
      </c>
      <c r="G14" s="42">
        <v>72.150000000000006</v>
      </c>
      <c r="H14" s="42">
        <v>72.39</v>
      </c>
      <c r="I14" s="42">
        <v>72.650000000000006</v>
      </c>
      <c r="J14" s="42">
        <v>72.650000000000006</v>
      </c>
      <c r="K14" s="42">
        <v>73.08</v>
      </c>
      <c r="L14" s="42">
        <v>73.37</v>
      </c>
      <c r="M14" s="42">
        <v>73.59</v>
      </c>
      <c r="N14" s="42">
        <v>73.930000000000007</v>
      </c>
      <c r="O14" s="42">
        <v>74.099999999999994</v>
      </c>
      <c r="P14" s="42">
        <v>74.349999999999994</v>
      </c>
      <c r="Q14" s="42">
        <v>74.510000000000005</v>
      </c>
      <c r="R14" s="42">
        <v>74.75</v>
      </c>
      <c r="S14" s="42">
        <v>75</v>
      </c>
      <c r="T14" s="42">
        <v>75.290000000000006</v>
      </c>
      <c r="U14" s="42">
        <v>75.61</v>
      </c>
      <c r="V14" s="42">
        <v>75.900000000000006</v>
      </c>
      <c r="W14" s="42">
        <v>76.13</v>
      </c>
      <c r="X14" s="42">
        <v>76.44</v>
      </c>
      <c r="Y14" s="42">
        <v>76.790000000000006</v>
      </c>
      <c r="Z14" s="42">
        <v>77.16</v>
      </c>
      <c r="AA14" s="42">
        <v>77.459999999999994</v>
      </c>
      <c r="AB14" s="42">
        <v>77.7</v>
      </c>
      <c r="AC14" s="42">
        <v>78</v>
      </c>
      <c r="AD14" s="42">
        <v>78.31</v>
      </c>
      <c r="AE14" s="42">
        <v>78.709999999999994</v>
      </c>
      <c r="AF14" s="42">
        <v>79.010000000000005</v>
      </c>
      <c r="AG14" s="42">
        <v>79.209999999999994</v>
      </c>
      <c r="AH14" s="42">
        <v>79.349999999999994</v>
      </c>
      <c r="AI14" s="31">
        <v>79.37</v>
      </c>
      <c r="AJ14" s="109">
        <v>79.459999999999994</v>
      </c>
      <c r="AK14" s="79">
        <v>79.48</v>
      </c>
      <c r="AL14" s="79">
        <v>79.55</v>
      </c>
      <c r="AM14" s="79">
        <v>79.67</v>
      </c>
      <c r="AN14" s="79">
        <v>79.33</v>
      </c>
      <c r="AO14" s="40"/>
    </row>
    <row r="15" spans="1:41">
      <c r="A15" s="37" t="s">
        <v>52</v>
      </c>
      <c r="B15" s="42">
        <v>69.17</v>
      </c>
      <c r="C15" s="42">
        <v>69.75</v>
      </c>
      <c r="D15" s="42">
        <v>70.14</v>
      </c>
      <c r="E15" s="42">
        <v>70.33</v>
      </c>
      <c r="F15" s="42">
        <v>70.569999999999993</v>
      </c>
      <c r="G15" s="42">
        <v>70.900000000000006</v>
      </c>
      <c r="H15" s="42">
        <v>71.13</v>
      </c>
      <c r="I15" s="42">
        <v>71.48</v>
      </c>
      <c r="J15" s="42">
        <v>71.72</v>
      </c>
      <c r="K15" s="42">
        <v>72.14</v>
      </c>
      <c r="L15" s="42">
        <v>72.55</v>
      </c>
      <c r="M15" s="42">
        <v>72.73</v>
      </c>
      <c r="N15" s="42">
        <v>73</v>
      </c>
      <c r="O15" s="42">
        <v>73.11</v>
      </c>
      <c r="P15" s="42">
        <v>73.510000000000005</v>
      </c>
      <c r="Q15" s="42">
        <v>73.83</v>
      </c>
      <c r="R15" s="42">
        <v>74.16</v>
      </c>
      <c r="S15" s="42">
        <v>74.27</v>
      </c>
      <c r="T15" s="42">
        <v>74.48</v>
      </c>
      <c r="U15" s="42">
        <v>74.790000000000006</v>
      </c>
      <c r="V15" s="42">
        <v>75.19</v>
      </c>
      <c r="W15" s="42">
        <v>75.55</v>
      </c>
      <c r="X15" s="42">
        <v>75.81</v>
      </c>
      <c r="Y15" s="42">
        <v>75.989999999999995</v>
      </c>
      <c r="Z15" s="42">
        <v>76.069999999999993</v>
      </c>
      <c r="AA15" s="42">
        <v>76.150000000000006</v>
      </c>
      <c r="AB15" s="42">
        <v>76.33</v>
      </c>
      <c r="AC15" s="42">
        <v>76.67</v>
      </c>
      <c r="AD15" s="42">
        <v>76.97</v>
      </c>
      <c r="AE15" s="42">
        <v>77.400000000000006</v>
      </c>
      <c r="AF15" s="42">
        <v>77.69</v>
      </c>
      <c r="AG15" s="42">
        <v>77.989999999999995</v>
      </c>
      <c r="AH15" s="42">
        <v>78.25</v>
      </c>
      <c r="AI15" s="31">
        <v>78.290000000000006</v>
      </c>
      <c r="AJ15" s="109">
        <v>78.510000000000005</v>
      </c>
      <c r="AK15" s="79">
        <v>78.44</v>
      </c>
      <c r="AL15" s="79">
        <v>78.66</v>
      </c>
      <c r="AM15" s="79">
        <v>78.739999999999995</v>
      </c>
      <c r="AN15" s="79">
        <v>78.650000000000006</v>
      </c>
      <c r="AO15" s="40"/>
    </row>
    <row r="16" spans="1:41">
      <c r="A16" s="37" t="s">
        <v>53</v>
      </c>
      <c r="B16" s="42">
        <v>70.430000000000007</v>
      </c>
      <c r="C16" s="42">
        <v>70.69</v>
      </c>
      <c r="D16" s="42">
        <v>71.05</v>
      </c>
      <c r="E16" s="42">
        <v>71.05</v>
      </c>
      <c r="F16" s="42">
        <v>71.41</v>
      </c>
      <c r="G16" s="42">
        <v>71.55</v>
      </c>
      <c r="H16" s="42">
        <v>71.98</v>
      </c>
      <c r="I16" s="42">
        <v>72.33</v>
      </c>
      <c r="J16" s="42">
        <v>72.58</v>
      </c>
      <c r="K16" s="42">
        <v>72.8</v>
      </c>
      <c r="L16" s="42">
        <v>73.12</v>
      </c>
      <c r="M16" s="42">
        <v>73.239999999999995</v>
      </c>
      <c r="N16" s="42">
        <v>73.430000000000007</v>
      </c>
      <c r="O16" s="42">
        <v>73.42</v>
      </c>
      <c r="P16" s="42">
        <v>73.7</v>
      </c>
      <c r="Q16" s="42">
        <v>73.81</v>
      </c>
      <c r="R16" s="42">
        <v>74.19</v>
      </c>
      <c r="S16" s="42">
        <v>74.3</v>
      </c>
      <c r="T16" s="42">
        <v>74.58</v>
      </c>
      <c r="U16" s="42">
        <v>74.819999999999993</v>
      </c>
      <c r="V16" s="42">
        <v>75.260000000000005</v>
      </c>
      <c r="W16" s="42">
        <v>75.47</v>
      </c>
      <c r="X16" s="42">
        <v>75.78</v>
      </c>
      <c r="Y16" s="42">
        <v>76.11</v>
      </c>
      <c r="Z16" s="42">
        <v>76.56</v>
      </c>
      <c r="AA16" s="42">
        <v>76.680000000000007</v>
      </c>
      <c r="AB16" s="42">
        <v>76.87</v>
      </c>
      <c r="AC16" s="42">
        <v>77.08</v>
      </c>
      <c r="AD16" s="42">
        <v>77.510000000000005</v>
      </c>
      <c r="AE16" s="42">
        <v>77.83</v>
      </c>
      <c r="AF16" s="42">
        <v>78.069999999999993</v>
      </c>
      <c r="AG16" s="42">
        <v>78.17</v>
      </c>
      <c r="AH16" s="42">
        <v>78.400000000000006</v>
      </c>
      <c r="AI16" s="31">
        <v>78.41</v>
      </c>
      <c r="AJ16" s="109">
        <v>78.430000000000007</v>
      </c>
      <c r="AK16" s="79">
        <v>78.319999999999993</v>
      </c>
      <c r="AL16" s="79">
        <v>78.31</v>
      </c>
      <c r="AM16" s="79">
        <v>78.510000000000005</v>
      </c>
      <c r="AN16" s="79">
        <v>78.290000000000006</v>
      </c>
      <c r="AO16" s="40"/>
    </row>
    <row r="17" spans="1:42">
      <c r="A17" s="44" t="s">
        <v>125</v>
      </c>
      <c r="B17" s="110">
        <v>70.81</v>
      </c>
      <c r="C17" s="110">
        <v>71.06</v>
      </c>
      <c r="D17" s="110">
        <v>71.34</v>
      </c>
      <c r="E17" s="110">
        <v>71.540000000000006</v>
      </c>
      <c r="F17" s="110">
        <v>71.73</v>
      </c>
      <c r="G17" s="110">
        <v>71.91</v>
      </c>
      <c r="H17" s="110">
        <v>72.150000000000006</v>
      </c>
      <c r="I17" s="110">
        <v>72.41</v>
      </c>
      <c r="J17" s="110">
        <v>72.61</v>
      </c>
      <c r="K17" s="110">
        <v>72.86</v>
      </c>
      <c r="L17" s="110">
        <v>73.16</v>
      </c>
      <c r="M17" s="110">
        <v>73.36</v>
      </c>
      <c r="N17" s="110">
        <v>73.67</v>
      </c>
      <c r="O17" s="110">
        <v>73.83</v>
      </c>
      <c r="P17" s="110">
        <v>74.08</v>
      </c>
      <c r="Q17" s="110">
        <v>74.239999999999995</v>
      </c>
      <c r="R17" s="110">
        <v>74.489999999999995</v>
      </c>
      <c r="S17" s="110">
        <v>74.73</v>
      </c>
      <c r="T17" s="110">
        <v>75.010000000000005</v>
      </c>
      <c r="U17" s="110">
        <v>75.319999999999993</v>
      </c>
      <c r="V17" s="110">
        <v>75.61</v>
      </c>
      <c r="W17" s="110">
        <v>75.849999999999994</v>
      </c>
      <c r="X17" s="110">
        <v>76.150000000000006</v>
      </c>
      <c r="Y17" s="110">
        <v>76.5</v>
      </c>
      <c r="Z17" s="110">
        <v>76.87</v>
      </c>
      <c r="AA17" s="110">
        <v>77.14</v>
      </c>
      <c r="AB17" s="110">
        <v>77.38</v>
      </c>
      <c r="AC17" s="110">
        <v>77.680000000000007</v>
      </c>
      <c r="AD17" s="110">
        <v>78.010000000000005</v>
      </c>
      <c r="AE17" s="110">
        <v>78.41</v>
      </c>
      <c r="AF17" s="110">
        <v>78.709999999999994</v>
      </c>
      <c r="AG17" s="110">
        <v>78.91</v>
      </c>
      <c r="AH17" s="110">
        <v>79.069999999999993</v>
      </c>
      <c r="AI17" s="92">
        <v>79.09</v>
      </c>
      <c r="AJ17" s="61">
        <v>79.17</v>
      </c>
      <c r="AK17" s="92">
        <v>79.180000000000007</v>
      </c>
      <c r="AL17" s="92">
        <v>79.239999999999995</v>
      </c>
      <c r="AM17" s="92">
        <v>79.37</v>
      </c>
      <c r="AN17" s="92">
        <v>79.040000000000006</v>
      </c>
      <c r="AO17" s="40"/>
    </row>
    <row r="18" spans="1:42">
      <c r="A18" s="33"/>
      <c r="B18" s="10" t="str">
        <f>B12</f>
        <v>1980-1982</v>
      </c>
      <c r="C18" s="10" t="str">
        <f t="shared" ref="C18:AN18" si="0">C12</f>
        <v>1981-1983</v>
      </c>
      <c r="D18" s="10" t="str">
        <f t="shared" si="0"/>
        <v>1982-1984</v>
      </c>
      <c r="E18" s="10" t="str">
        <f t="shared" si="0"/>
        <v>1983-1985</v>
      </c>
      <c r="F18" s="10" t="str">
        <f t="shared" si="0"/>
        <v>1984-1986</v>
      </c>
      <c r="G18" s="10" t="str">
        <f t="shared" si="0"/>
        <v>1985-1987</v>
      </c>
      <c r="H18" s="10" t="str">
        <f t="shared" si="0"/>
        <v>1986-1988</v>
      </c>
      <c r="I18" s="10" t="str">
        <f t="shared" si="0"/>
        <v>1987-1989</v>
      </c>
      <c r="J18" s="10" t="str">
        <f t="shared" si="0"/>
        <v>1988-1990</v>
      </c>
      <c r="K18" s="10" t="str">
        <f t="shared" si="0"/>
        <v>1989-1991</v>
      </c>
      <c r="L18" s="10" t="str">
        <f t="shared" si="0"/>
        <v>1990-1992</v>
      </c>
      <c r="M18" s="10" t="str">
        <f t="shared" si="0"/>
        <v>1991-1993</v>
      </c>
      <c r="N18" s="10" t="str">
        <f t="shared" si="0"/>
        <v>1992-1994</v>
      </c>
      <c r="O18" s="10" t="str">
        <f t="shared" si="0"/>
        <v>1993-1995</v>
      </c>
      <c r="P18" s="10" t="str">
        <f t="shared" si="0"/>
        <v>1994-1996</v>
      </c>
      <c r="Q18" s="10" t="str">
        <f t="shared" si="0"/>
        <v>1995-1997</v>
      </c>
      <c r="R18" s="10" t="str">
        <f t="shared" si="0"/>
        <v>1996-1998</v>
      </c>
      <c r="S18" s="10" t="str">
        <f t="shared" si="0"/>
        <v>1997-1999</v>
      </c>
      <c r="T18" s="10" t="str">
        <f t="shared" si="0"/>
        <v>1998-2000</v>
      </c>
      <c r="U18" s="10" t="str">
        <f t="shared" si="0"/>
        <v>1999-2001</v>
      </c>
      <c r="V18" s="10" t="str">
        <f t="shared" si="0"/>
        <v>2000-2002</v>
      </c>
      <c r="W18" s="10" t="str">
        <f t="shared" si="0"/>
        <v>2001-2003</v>
      </c>
      <c r="X18" s="10" t="str">
        <f t="shared" si="0"/>
        <v>2002-2004</v>
      </c>
      <c r="Y18" s="10" t="str">
        <f t="shared" si="0"/>
        <v>2003-2005</v>
      </c>
      <c r="Z18" s="10" t="str">
        <f t="shared" si="0"/>
        <v>2004-2006</v>
      </c>
      <c r="AA18" s="10" t="str">
        <f t="shared" si="0"/>
        <v>2005-2007</v>
      </c>
      <c r="AB18" s="10" t="str">
        <f t="shared" si="0"/>
        <v>2006-2008</v>
      </c>
      <c r="AC18" s="10" t="str">
        <f t="shared" si="0"/>
        <v>2007-2009</v>
      </c>
      <c r="AD18" s="10" t="str">
        <f t="shared" si="0"/>
        <v>2008-2010</v>
      </c>
      <c r="AE18" s="10" t="str">
        <f t="shared" si="0"/>
        <v>2009-2011</v>
      </c>
      <c r="AF18" s="10" t="str">
        <f t="shared" si="0"/>
        <v>2010-2012</v>
      </c>
      <c r="AG18" s="10" t="str">
        <f t="shared" si="0"/>
        <v>2011-2013</v>
      </c>
      <c r="AH18" s="10" t="str">
        <f t="shared" si="0"/>
        <v>2012-2014</v>
      </c>
      <c r="AI18" s="10" t="str">
        <f t="shared" si="0"/>
        <v>2013-2015</v>
      </c>
      <c r="AJ18" s="10" t="str">
        <f t="shared" si="0"/>
        <v>2014-2016</v>
      </c>
      <c r="AK18" s="10" t="str">
        <f t="shared" si="0"/>
        <v>2015-2017</v>
      </c>
      <c r="AL18" s="10" t="str">
        <f>AL12</f>
        <v>2016-2018</v>
      </c>
      <c r="AM18" s="10"/>
      <c r="AN18" s="10" t="str">
        <f t="shared" si="0"/>
        <v>2018-2020</v>
      </c>
    </row>
    <row r="19" spans="1:42">
      <c r="B19" s="33"/>
      <c r="C19" s="33"/>
      <c r="D19" s="33"/>
      <c r="E19" s="9"/>
      <c r="F19" s="9"/>
      <c r="G19" s="45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42">
      <c r="A20" s="287" t="s">
        <v>288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42">
      <c r="A21" s="161" t="s">
        <v>272</v>
      </c>
      <c r="B21" s="161"/>
      <c r="C21" s="161"/>
      <c r="D21" s="161"/>
      <c r="E21" s="9"/>
      <c r="F21" s="9"/>
      <c r="G21" s="9"/>
      <c r="H21" s="9"/>
      <c r="I21" s="9"/>
      <c r="J21" s="9"/>
      <c r="K21" s="9"/>
      <c r="L21" s="9"/>
      <c r="M21" s="46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42">
      <c r="A22" s="134"/>
    </row>
    <row r="23" spans="1:42">
      <c r="A23" s="84" t="s">
        <v>287</v>
      </c>
    </row>
    <row r="24" spans="1:42">
      <c r="A24" s="151" t="s">
        <v>273</v>
      </c>
      <c r="B24" s="151"/>
      <c r="C24" s="151"/>
      <c r="D24" s="151"/>
      <c r="E24" s="151"/>
      <c r="F24" s="151"/>
      <c r="G24" s="151"/>
      <c r="H24" s="151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>
      <c r="AH25" s="32"/>
      <c r="AI25" s="80"/>
      <c r="AJ25" s="32"/>
      <c r="AK25" s="32"/>
      <c r="AL25" s="32"/>
      <c r="AM25" s="32"/>
      <c r="AN25" s="32"/>
      <c r="AO25" s="32"/>
      <c r="AP25" s="32"/>
    </row>
    <row r="26" spans="1:42">
      <c r="A26" s="148" t="s">
        <v>295</v>
      </c>
      <c r="B26" s="148"/>
      <c r="AH26" s="32"/>
      <c r="AI26" s="47"/>
      <c r="AJ26" s="32"/>
      <c r="AK26" s="32"/>
      <c r="AL26" s="32"/>
      <c r="AM26" s="32"/>
      <c r="AN26" s="32"/>
      <c r="AO26" s="32"/>
      <c r="AP26" s="32"/>
    </row>
    <row r="27" spans="1:42">
      <c r="AH27" s="32"/>
      <c r="AI27" s="37"/>
      <c r="AJ27" s="32"/>
      <c r="AK27" s="32"/>
      <c r="AL27" s="32"/>
      <c r="AM27" s="32"/>
      <c r="AN27" s="32"/>
      <c r="AO27" s="32"/>
      <c r="AP27" s="32"/>
    </row>
    <row r="28" spans="1:42">
      <c r="D28" s="3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42">
      <c r="D29" s="214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</row>
    <row r="30" spans="1:42">
      <c r="D30" s="214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</row>
    <row r="31" spans="1:42">
      <c r="D31" s="214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</row>
    <row r="32" spans="1:42">
      <c r="D32" s="214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</row>
    <row r="33" spans="4:16">
      <c r="D33" s="214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</row>
    <row r="34" spans="4:16"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4:16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4:16"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4:16">
      <c r="D37" s="104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4:16">
      <c r="D38" s="214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4:16">
      <c r="D39" s="214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4:16">
      <c r="D40" s="214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4:16">
      <c r="D41" s="214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</row>
    <row r="42" spans="4:16">
      <c r="D42" s="214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</row>
  </sheetData>
  <mergeCells count="5">
    <mergeCell ref="A26:B26"/>
    <mergeCell ref="A1:F1"/>
    <mergeCell ref="A21:D21"/>
    <mergeCell ref="A24:H24"/>
    <mergeCell ref="H1:I1"/>
  </mergeCells>
  <hyperlinks>
    <hyperlink ref="H1" location="Contents!A1" display="back to contents" xr:uid="{00000000-0004-0000-0D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AZ89"/>
  <sheetViews>
    <sheetView workbookViewId="0">
      <selection sqref="A1:F1"/>
    </sheetView>
  </sheetViews>
  <sheetFormatPr defaultColWidth="9.21875" defaultRowHeight="13.2"/>
  <cols>
    <col min="1" max="1" width="26.5546875" style="105" customWidth="1"/>
    <col min="2" max="2" width="8.5546875" style="105" customWidth="1"/>
    <col min="3" max="41" width="9.21875" style="105"/>
    <col min="42" max="42" width="13.5546875" style="254" customWidth="1"/>
    <col min="43" max="43" width="13.21875" style="105" customWidth="1"/>
    <col min="44" max="51" width="9.21875" style="105"/>
    <col min="52" max="52" width="9.21875" style="255"/>
    <col min="53" max="16384" width="9.21875" style="105"/>
  </cols>
  <sheetData>
    <row r="1" spans="1:52" ht="18" customHeight="1">
      <c r="A1" s="162" t="s">
        <v>342</v>
      </c>
      <c r="B1" s="162"/>
      <c r="C1" s="162"/>
      <c r="D1" s="162"/>
      <c r="E1" s="162"/>
      <c r="F1" s="162"/>
      <c r="G1" s="132"/>
      <c r="H1" s="149" t="s">
        <v>90</v>
      </c>
      <c r="I1" s="149"/>
    </row>
    <row r="2" spans="1:52" ht="15" customHeight="1"/>
    <row r="3" spans="1:52">
      <c r="A3" s="77" t="s">
        <v>44</v>
      </c>
    </row>
    <row r="4" spans="1:52" s="16" customFormat="1" ht="38.25" customHeight="1">
      <c r="A4" s="34"/>
      <c r="B4" s="35">
        <v>1981</v>
      </c>
      <c r="C4" s="35">
        <v>1982</v>
      </c>
      <c r="D4" s="35">
        <v>1983</v>
      </c>
      <c r="E4" s="35">
        <v>1984</v>
      </c>
      <c r="F4" s="35">
        <v>1985</v>
      </c>
      <c r="G4" s="35">
        <v>1986</v>
      </c>
      <c r="H4" s="35">
        <v>1987</v>
      </c>
      <c r="I4" s="35">
        <v>1988</v>
      </c>
      <c r="J4" s="35">
        <v>1989</v>
      </c>
      <c r="K4" s="35">
        <v>1990</v>
      </c>
      <c r="L4" s="35">
        <v>1991</v>
      </c>
      <c r="M4" s="35">
        <v>1992</v>
      </c>
      <c r="N4" s="35">
        <v>1993</v>
      </c>
      <c r="O4" s="35">
        <v>1994</v>
      </c>
      <c r="P4" s="35">
        <v>1995</v>
      </c>
      <c r="Q4" s="35">
        <v>1996</v>
      </c>
      <c r="R4" s="35">
        <v>1997</v>
      </c>
      <c r="S4" s="35">
        <v>1998</v>
      </c>
      <c r="T4" s="35">
        <v>1999</v>
      </c>
      <c r="U4" s="35">
        <v>2000</v>
      </c>
      <c r="V4" s="35">
        <v>2001</v>
      </c>
      <c r="W4" s="35">
        <v>2002</v>
      </c>
      <c r="X4" s="35">
        <v>2003</v>
      </c>
      <c r="Y4" s="35">
        <v>2004</v>
      </c>
      <c r="Z4" s="35">
        <v>2005</v>
      </c>
      <c r="AA4" s="35">
        <v>2006</v>
      </c>
      <c r="AB4" s="35">
        <v>2007</v>
      </c>
      <c r="AC4" s="35">
        <v>2008</v>
      </c>
      <c r="AD4" s="35">
        <v>2009</v>
      </c>
      <c r="AE4" s="35">
        <v>2010</v>
      </c>
      <c r="AF4" s="35">
        <v>2011</v>
      </c>
      <c r="AG4" s="35">
        <v>2012</v>
      </c>
      <c r="AH4" s="35">
        <v>2013</v>
      </c>
      <c r="AI4" s="35">
        <v>2014</v>
      </c>
      <c r="AJ4" s="35">
        <v>2015</v>
      </c>
      <c r="AK4" s="35">
        <v>2016</v>
      </c>
      <c r="AL4" s="35">
        <v>2017</v>
      </c>
      <c r="AM4" s="35">
        <v>2018</v>
      </c>
      <c r="AN4" s="35">
        <v>2019</v>
      </c>
      <c r="AO4" s="35">
        <v>2020</v>
      </c>
      <c r="AP4" s="36" t="s">
        <v>328</v>
      </c>
      <c r="AQ4" s="32"/>
    </row>
    <row r="5" spans="1:52">
      <c r="A5" s="256" t="s">
        <v>50</v>
      </c>
      <c r="B5" s="218">
        <v>69.115941058498422</v>
      </c>
      <c r="C5" s="218">
        <v>69.234553164755852</v>
      </c>
      <c r="D5" s="218">
        <v>69.640248281904505</v>
      </c>
      <c r="E5" s="218">
        <v>69.898356199386058</v>
      </c>
      <c r="F5" s="218">
        <v>70.062056984508544</v>
      </c>
      <c r="G5" s="218">
        <v>70.077841782878821</v>
      </c>
      <c r="H5" s="218">
        <v>70.486989683847227</v>
      </c>
      <c r="I5" s="218">
        <v>70.479717937001453</v>
      </c>
      <c r="J5" s="218">
        <v>70.66378503977505</v>
      </c>
      <c r="K5" s="218">
        <v>71.128719328282145</v>
      </c>
      <c r="L5" s="218">
        <v>71.39747256467092</v>
      </c>
      <c r="M5" s="218">
        <v>71.59467285300353</v>
      </c>
      <c r="N5" s="218">
        <v>71.399850744557355</v>
      </c>
      <c r="O5" s="218">
        <v>72.107804788180331</v>
      </c>
      <c r="P5" s="218">
        <v>72.120743399063485</v>
      </c>
      <c r="Q5" s="218">
        <v>72.011160232386359</v>
      </c>
      <c r="R5" s="218">
        <v>72.559607429954809</v>
      </c>
      <c r="S5" s="218">
        <v>72.634753218322956</v>
      </c>
      <c r="T5" s="218">
        <v>72.705660940200019</v>
      </c>
      <c r="U5" s="218">
        <v>73.178340768626057</v>
      </c>
      <c r="V5" s="218">
        <v>73.400220297868827</v>
      </c>
      <c r="W5" s="218">
        <v>73.353197496740165</v>
      </c>
      <c r="X5" s="218">
        <v>73.749319979253755</v>
      </c>
      <c r="Y5" s="218">
        <v>74.260937155707254</v>
      </c>
      <c r="Z5" s="218">
        <v>74.685454577340664</v>
      </c>
      <c r="AA5" s="218">
        <v>74.833694570621319</v>
      </c>
      <c r="AB5" s="218">
        <v>74.86352973031245</v>
      </c>
      <c r="AC5" s="218">
        <v>75.274151594717182</v>
      </c>
      <c r="AD5" s="218">
        <v>75.901828197962217</v>
      </c>
      <c r="AE5" s="218">
        <v>76.21407085107225</v>
      </c>
      <c r="AF5" s="218">
        <v>76.496434571804173</v>
      </c>
      <c r="AG5" s="218">
        <v>76.790221274974442</v>
      </c>
      <c r="AH5" s="218">
        <v>77.016148638870419</v>
      </c>
      <c r="AI5" s="218">
        <v>77.322695964447121</v>
      </c>
      <c r="AJ5" s="218">
        <v>76.950504476273792</v>
      </c>
      <c r="AK5" s="218">
        <v>76.954621755326713</v>
      </c>
      <c r="AL5" s="218">
        <v>77.130603997191571</v>
      </c>
      <c r="AM5" s="218">
        <v>77.04901088248792</v>
      </c>
      <c r="AN5" s="218">
        <v>77.207269299237481</v>
      </c>
      <c r="AO5" s="218">
        <v>76.141012132287727</v>
      </c>
      <c r="AP5" s="257">
        <f>_xlfn.RANK.EQ(AO5,AO$5:AO$33)</f>
        <v>19</v>
      </c>
      <c r="AQ5" s="218"/>
      <c r="AR5" s="211"/>
      <c r="AT5" s="255"/>
      <c r="AW5" s="211"/>
      <c r="AX5" s="211"/>
      <c r="AY5" s="255"/>
      <c r="AZ5" s="211"/>
    </row>
    <row r="6" spans="1:52">
      <c r="A6" s="256" t="s">
        <v>125</v>
      </c>
      <c r="B6" s="218">
        <v>70.86</v>
      </c>
      <c r="C6" s="218">
        <v>71.040000000000006</v>
      </c>
      <c r="D6" s="218">
        <v>71.28</v>
      </c>
      <c r="E6" s="218">
        <v>71.7</v>
      </c>
      <c r="F6" s="218">
        <v>71.64</v>
      </c>
      <c r="G6" s="218">
        <v>71.84</v>
      </c>
      <c r="H6" s="218">
        <v>72.25</v>
      </c>
      <c r="I6" s="218">
        <v>72.36</v>
      </c>
      <c r="J6" s="218">
        <v>72.61</v>
      </c>
      <c r="K6" s="218">
        <v>72.86</v>
      </c>
      <c r="L6" s="218">
        <v>73.09</v>
      </c>
      <c r="M6" s="218">
        <v>73.510000000000005</v>
      </c>
      <c r="N6" s="218">
        <v>73.459999999999994</v>
      </c>
      <c r="O6" s="218">
        <v>74.040000000000006</v>
      </c>
      <c r="P6" s="218">
        <v>73.989999999999995</v>
      </c>
      <c r="Q6" s="218">
        <v>74.209999999999994</v>
      </c>
      <c r="R6" s="218">
        <v>74.52</v>
      </c>
      <c r="S6" s="218">
        <v>74.73</v>
      </c>
      <c r="T6" s="218">
        <v>74.930000000000007</v>
      </c>
      <c r="U6" s="218">
        <v>75.36</v>
      </c>
      <c r="V6" s="218">
        <v>75.67</v>
      </c>
      <c r="W6" s="218">
        <v>75.819999999999993</v>
      </c>
      <c r="X6" s="218">
        <v>76.06</v>
      </c>
      <c r="Y6" s="218">
        <v>76.59</v>
      </c>
      <c r="Z6" s="218">
        <v>76.86</v>
      </c>
      <c r="AA6" s="218">
        <v>77.16</v>
      </c>
      <c r="AB6" s="218">
        <v>77.39</v>
      </c>
      <c r="AC6" s="218">
        <v>77.58</v>
      </c>
      <c r="AD6" s="218">
        <v>78.06</v>
      </c>
      <c r="AE6" s="218">
        <v>78.38</v>
      </c>
      <c r="AF6" s="218">
        <v>78.77</v>
      </c>
      <c r="AG6" s="218">
        <v>78.95</v>
      </c>
      <c r="AH6" s="218">
        <v>78.98</v>
      </c>
      <c r="AI6" s="218">
        <v>79.25</v>
      </c>
      <c r="AJ6" s="218">
        <v>79.040000000000006</v>
      </c>
      <c r="AK6" s="218">
        <v>79.209999999999994</v>
      </c>
      <c r="AL6" s="211">
        <v>79.27</v>
      </c>
      <c r="AM6" s="211">
        <v>79.239999999999995</v>
      </c>
      <c r="AN6" s="211">
        <v>79.569999999999993</v>
      </c>
      <c r="AO6" s="211">
        <v>78.36</v>
      </c>
      <c r="AP6" s="257">
        <f t="shared" ref="AP6:AP33" si="0">_xlfn.RANK.EQ(AO6,AO$5:AO$33)</f>
        <v>16</v>
      </c>
      <c r="AQ6" s="214"/>
      <c r="AT6" s="255"/>
      <c r="AW6" s="211"/>
      <c r="AX6" s="211"/>
      <c r="AY6" s="255"/>
      <c r="AZ6" s="211"/>
    </row>
    <row r="7" spans="1:52">
      <c r="A7" s="256" t="s">
        <v>99</v>
      </c>
      <c r="B7" s="218">
        <v>70.3</v>
      </c>
      <c r="C7" s="218">
        <v>70.599999999999994</v>
      </c>
      <c r="D7" s="218">
        <v>70.599999999999994</v>
      </c>
      <c r="E7" s="218">
        <v>71</v>
      </c>
      <c r="F7" s="218">
        <v>71.099999999999994</v>
      </c>
      <c r="G7" s="218">
        <v>71.400000000000006</v>
      </c>
      <c r="H7" s="218">
        <v>72</v>
      </c>
      <c r="I7" s="218">
        <v>72.2</v>
      </c>
      <c r="J7" s="218">
        <v>72.3</v>
      </c>
      <c r="K7" s="218">
        <v>72.7</v>
      </c>
      <c r="L7" s="218">
        <v>72.900000000000006</v>
      </c>
      <c r="M7" s="218">
        <v>73</v>
      </c>
      <c r="N7" s="218">
        <v>73</v>
      </c>
      <c r="O7" s="218">
        <v>73.400000000000006</v>
      </c>
      <c r="P7" s="218">
        <v>73.5</v>
      </c>
      <c r="Q7" s="218">
        <v>73.900000000000006</v>
      </c>
      <c r="R7" s="218">
        <v>74.2</v>
      </c>
      <c r="S7" s="218">
        <v>74.400000000000006</v>
      </c>
      <c r="T7" s="218">
        <v>74.400000000000006</v>
      </c>
      <c r="U7" s="218">
        <v>74.599999999999994</v>
      </c>
      <c r="V7" s="218">
        <v>74.900000000000006</v>
      </c>
      <c r="W7" s="218">
        <v>75.099999999999994</v>
      </c>
      <c r="X7" s="218">
        <v>75.3</v>
      </c>
      <c r="Y7" s="218">
        <v>76</v>
      </c>
      <c r="Z7" s="218">
        <v>76.2</v>
      </c>
      <c r="AA7" s="218">
        <v>76.599999999999994</v>
      </c>
      <c r="AB7" s="218">
        <v>77.099999999999994</v>
      </c>
      <c r="AC7" s="218">
        <v>76.900000000000006</v>
      </c>
      <c r="AD7" s="218">
        <v>77.400000000000006</v>
      </c>
      <c r="AE7" s="218">
        <v>77.5</v>
      </c>
      <c r="AF7" s="218">
        <v>78</v>
      </c>
      <c r="AG7" s="218">
        <v>77.8</v>
      </c>
      <c r="AH7" s="218">
        <v>78.099999999999994</v>
      </c>
      <c r="AI7" s="218">
        <v>78.8</v>
      </c>
      <c r="AJ7" s="218">
        <v>78.7</v>
      </c>
      <c r="AK7" s="218">
        <v>79</v>
      </c>
      <c r="AL7" s="218">
        <v>79.2</v>
      </c>
      <c r="AM7" s="218">
        <v>79.400000000000006</v>
      </c>
      <c r="AN7" s="218">
        <v>79.8</v>
      </c>
      <c r="AO7" s="218">
        <v>78.5</v>
      </c>
      <c r="AP7" s="257">
        <f t="shared" si="0"/>
        <v>15</v>
      </c>
      <c r="AQ7" s="214"/>
      <c r="AT7" s="255"/>
      <c r="AW7" s="211"/>
      <c r="AX7" s="211"/>
      <c r="AY7" s="255"/>
      <c r="AZ7" s="211"/>
    </row>
    <row r="8" spans="1:52">
      <c r="A8" s="256" t="s">
        <v>100</v>
      </c>
      <c r="B8" s="218">
        <v>68.900000000000006</v>
      </c>
      <c r="C8" s="218">
        <v>68.5</v>
      </c>
      <c r="D8" s="218">
        <v>68.5</v>
      </c>
      <c r="E8" s="218">
        <v>68.5</v>
      </c>
      <c r="F8" s="218">
        <v>68.099999999999994</v>
      </c>
      <c r="G8" s="218">
        <v>68.5</v>
      </c>
      <c r="H8" s="218">
        <v>68.3</v>
      </c>
      <c r="I8" s="218">
        <v>68.3</v>
      </c>
      <c r="J8" s="218">
        <v>68.2</v>
      </c>
      <c r="K8" s="218">
        <v>68</v>
      </c>
      <c r="L8" s="218">
        <v>68</v>
      </c>
      <c r="M8" s="218">
        <v>67.8</v>
      </c>
      <c r="N8" s="218">
        <v>67.599999999999994</v>
      </c>
      <c r="O8" s="218">
        <v>67.3</v>
      </c>
      <c r="P8" s="218">
        <v>67.400000000000006</v>
      </c>
      <c r="Q8" s="218">
        <v>67.400000000000006</v>
      </c>
      <c r="R8" s="218">
        <v>67</v>
      </c>
      <c r="S8" s="218">
        <v>67.400000000000006</v>
      </c>
      <c r="T8" s="218">
        <v>68.2</v>
      </c>
      <c r="U8" s="218">
        <v>68.400000000000006</v>
      </c>
      <c r="V8" s="218">
        <v>68.599999999999994</v>
      </c>
      <c r="W8" s="218">
        <v>68.8</v>
      </c>
      <c r="X8" s="218">
        <v>68.900000000000006</v>
      </c>
      <c r="Y8" s="218">
        <v>69</v>
      </c>
      <c r="Z8" s="218">
        <v>69</v>
      </c>
      <c r="AA8" s="218">
        <v>69.2</v>
      </c>
      <c r="AB8" s="218">
        <v>69.5</v>
      </c>
      <c r="AC8" s="218">
        <v>69.8</v>
      </c>
      <c r="AD8" s="218">
        <v>70.2</v>
      </c>
      <c r="AE8" s="218">
        <v>70.3</v>
      </c>
      <c r="AF8" s="218">
        <v>70.7</v>
      </c>
      <c r="AG8" s="218">
        <v>70.900000000000006</v>
      </c>
      <c r="AH8" s="218">
        <v>71.3</v>
      </c>
      <c r="AI8" s="218">
        <v>71.099999999999994</v>
      </c>
      <c r="AJ8" s="218">
        <v>71.2</v>
      </c>
      <c r="AK8" s="218">
        <v>71.3</v>
      </c>
      <c r="AL8" s="218">
        <v>71.400000000000006</v>
      </c>
      <c r="AM8" s="218">
        <v>71.5</v>
      </c>
      <c r="AN8" s="218">
        <v>71.599999999999994</v>
      </c>
      <c r="AO8" s="218">
        <v>70</v>
      </c>
      <c r="AP8" s="257">
        <f t="shared" si="0"/>
        <v>29</v>
      </c>
      <c r="AQ8" s="214"/>
      <c r="AT8" s="255"/>
      <c r="AW8" s="211"/>
      <c r="AX8" s="211"/>
      <c r="AY8" s="255"/>
      <c r="AZ8" s="211"/>
    </row>
    <row r="9" spans="1:52">
      <c r="A9" s="256" t="s">
        <v>101</v>
      </c>
      <c r="B9" s="218">
        <v>67.2</v>
      </c>
      <c r="C9" s="218">
        <v>67.3</v>
      </c>
      <c r="D9" s="218">
        <v>67.099999999999994</v>
      </c>
      <c r="E9" s="218">
        <v>67.400000000000006</v>
      </c>
      <c r="F9" s="218">
        <v>67.5</v>
      </c>
      <c r="G9" s="218">
        <v>67.5</v>
      </c>
      <c r="H9" s="218">
        <v>67.900000000000006</v>
      </c>
      <c r="I9" s="218">
        <v>68.2</v>
      </c>
      <c r="J9" s="218">
        <v>68.2</v>
      </c>
      <c r="K9" s="218">
        <v>67.599999999999994</v>
      </c>
      <c r="L9" s="218">
        <v>68.2</v>
      </c>
      <c r="M9" s="218">
        <v>68.599999999999994</v>
      </c>
      <c r="N9" s="218">
        <v>69.3</v>
      </c>
      <c r="O9" s="218">
        <v>69.5</v>
      </c>
      <c r="P9" s="218">
        <v>69.7</v>
      </c>
      <c r="Q9" s="218">
        <v>70.400000000000006</v>
      </c>
      <c r="R9" s="218">
        <v>70.5</v>
      </c>
      <c r="S9" s="218">
        <v>71.2</v>
      </c>
      <c r="T9" s="218">
        <v>71.5</v>
      </c>
      <c r="U9" s="218">
        <v>71.599999999999994</v>
      </c>
      <c r="V9" s="218">
        <v>72</v>
      </c>
      <c r="W9" s="218">
        <v>72.099999999999994</v>
      </c>
      <c r="X9" s="218">
        <v>72</v>
      </c>
      <c r="Y9" s="218">
        <v>72.5</v>
      </c>
      <c r="Z9" s="218">
        <v>72.900000000000006</v>
      </c>
      <c r="AA9" s="218">
        <v>73.5</v>
      </c>
      <c r="AB9" s="218">
        <v>73.8</v>
      </c>
      <c r="AC9" s="218">
        <v>74.099999999999994</v>
      </c>
      <c r="AD9" s="218">
        <v>74.3</v>
      </c>
      <c r="AE9" s="218">
        <v>74.5</v>
      </c>
      <c r="AF9" s="218">
        <v>74.8</v>
      </c>
      <c r="AG9" s="218">
        <v>75.099999999999994</v>
      </c>
      <c r="AH9" s="218">
        <v>75.2</v>
      </c>
      <c r="AI9" s="218">
        <v>75.8</v>
      </c>
      <c r="AJ9" s="218">
        <v>75.7</v>
      </c>
      <c r="AK9" s="218">
        <v>76.099999999999994</v>
      </c>
      <c r="AL9" s="218">
        <v>76.099999999999994</v>
      </c>
      <c r="AM9" s="218">
        <v>76.2</v>
      </c>
      <c r="AN9" s="218">
        <v>76.400000000000006</v>
      </c>
      <c r="AO9" s="218">
        <v>75.3</v>
      </c>
      <c r="AP9" s="257">
        <f t="shared" si="0"/>
        <v>20</v>
      </c>
      <c r="AQ9" s="214"/>
      <c r="AT9" s="255"/>
      <c r="AW9" s="211"/>
      <c r="AX9" s="211"/>
      <c r="AY9" s="255"/>
      <c r="AZ9" s="211"/>
    </row>
    <row r="10" spans="1:52">
      <c r="A10" s="256" t="s">
        <v>102</v>
      </c>
      <c r="B10" s="218">
        <v>71.3</v>
      </c>
      <c r="C10" s="218">
        <v>71.599999999999994</v>
      </c>
      <c r="D10" s="218">
        <v>71.5</v>
      </c>
      <c r="E10" s="218">
        <v>71.7</v>
      </c>
      <c r="F10" s="218">
        <v>71.5</v>
      </c>
      <c r="G10" s="218">
        <v>71.8</v>
      </c>
      <c r="H10" s="218">
        <v>71.8</v>
      </c>
      <c r="I10" s="218">
        <v>72.099999999999994</v>
      </c>
      <c r="J10" s="218">
        <v>72</v>
      </c>
      <c r="K10" s="218">
        <v>72</v>
      </c>
      <c r="L10" s="218">
        <v>72.5</v>
      </c>
      <c r="M10" s="218">
        <v>72.599999999999994</v>
      </c>
      <c r="N10" s="218">
        <v>72.599999999999994</v>
      </c>
      <c r="O10" s="218">
        <v>72.8</v>
      </c>
      <c r="P10" s="218">
        <v>72.7</v>
      </c>
      <c r="Q10" s="218">
        <v>73.099999999999994</v>
      </c>
      <c r="R10" s="218">
        <v>73.599999999999994</v>
      </c>
      <c r="S10" s="218">
        <v>74</v>
      </c>
      <c r="T10" s="218">
        <v>74.2</v>
      </c>
      <c r="U10" s="218">
        <v>74.5</v>
      </c>
      <c r="V10" s="218">
        <v>74.7</v>
      </c>
      <c r="W10" s="218">
        <v>74.8</v>
      </c>
      <c r="X10" s="218">
        <v>75</v>
      </c>
      <c r="Y10" s="218">
        <v>75.400000000000006</v>
      </c>
      <c r="Z10" s="218">
        <v>76</v>
      </c>
      <c r="AA10" s="218">
        <v>76.099999999999994</v>
      </c>
      <c r="AB10" s="218">
        <v>76.2</v>
      </c>
      <c r="AC10" s="218">
        <v>76.5</v>
      </c>
      <c r="AD10" s="218">
        <v>76.900000000000006</v>
      </c>
      <c r="AE10" s="218">
        <v>77.2</v>
      </c>
      <c r="AF10" s="218">
        <v>77.8</v>
      </c>
      <c r="AG10" s="218">
        <v>78.099999999999994</v>
      </c>
      <c r="AH10" s="218">
        <v>78.3</v>
      </c>
      <c r="AI10" s="218">
        <v>78.7</v>
      </c>
      <c r="AJ10" s="218">
        <v>78.8</v>
      </c>
      <c r="AK10" s="218">
        <v>79</v>
      </c>
      <c r="AL10" s="218">
        <v>79.2</v>
      </c>
      <c r="AM10" s="218">
        <v>79.099999999999994</v>
      </c>
      <c r="AN10" s="218">
        <v>79.5</v>
      </c>
      <c r="AO10" s="218">
        <v>79.7</v>
      </c>
      <c r="AP10" s="257">
        <f t="shared" si="0"/>
        <v>7</v>
      </c>
      <c r="AQ10" s="214"/>
      <c r="AT10" s="255"/>
      <c r="AW10" s="211"/>
      <c r="AX10" s="211"/>
      <c r="AY10" s="255"/>
      <c r="AZ10" s="211"/>
    </row>
    <row r="11" spans="1:52">
      <c r="A11" s="256" t="s">
        <v>126</v>
      </c>
      <c r="B11" s="218">
        <v>69.900000000000006</v>
      </c>
      <c r="C11" s="218">
        <v>70.2</v>
      </c>
      <c r="D11" s="218">
        <v>70.5</v>
      </c>
      <c r="E11" s="218">
        <v>71</v>
      </c>
      <c r="F11" s="218">
        <v>71.099999999999994</v>
      </c>
      <c r="G11" s="218">
        <v>71.400000000000006</v>
      </c>
      <c r="H11" s="218">
        <v>71.7</v>
      </c>
      <c r="I11" s="218">
        <v>71.900000000000006</v>
      </c>
      <c r="J11" s="218">
        <v>72.099999999999994</v>
      </c>
      <c r="K11" s="218">
        <v>72</v>
      </c>
      <c r="L11" s="218">
        <v>72.2</v>
      </c>
      <c r="M11" s="218">
        <v>72.7</v>
      </c>
      <c r="N11" s="218">
        <v>72.8</v>
      </c>
      <c r="O11" s="218">
        <v>73.099999999999994</v>
      </c>
      <c r="P11" s="218">
        <v>73.3</v>
      </c>
      <c r="Q11" s="218">
        <v>73.599999999999994</v>
      </c>
      <c r="R11" s="218">
        <v>74.099999999999994</v>
      </c>
      <c r="S11" s="218">
        <v>74.5</v>
      </c>
      <c r="T11" s="218">
        <v>74.8</v>
      </c>
      <c r="U11" s="218">
        <v>75.099999999999994</v>
      </c>
      <c r="V11" s="218">
        <v>75.599999999999994</v>
      </c>
      <c r="W11" s="218">
        <v>75.7</v>
      </c>
      <c r="X11" s="218">
        <v>75.8</v>
      </c>
      <c r="Y11" s="218">
        <v>76.5</v>
      </c>
      <c r="Z11" s="218">
        <v>76.7</v>
      </c>
      <c r="AA11" s="218">
        <v>77.2</v>
      </c>
      <c r="AB11" s="218">
        <v>77.400000000000006</v>
      </c>
      <c r="AC11" s="218">
        <v>77.599999999999994</v>
      </c>
      <c r="AD11" s="218">
        <v>77.8</v>
      </c>
      <c r="AE11" s="218">
        <v>78</v>
      </c>
      <c r="AF11" s="218">
        <v>77.900000000000006</v>
      </c>
      <c r="AG11" s="218">
        <v>78.099999999999994</v>
      </c>
      <c r="AH11" s="218">
        <v>78.099999999999994</v>
      </c>
      <c r="AI11" s="218">
        <v>78.7</v>
      </c>
      <c r="AJ11" s="218">
        <v>78.3</v>
      </c>
      <c r="AK11" s="218">
        <v>78.599999999999994</v>
      </c>
      <c r="AL11" s="218">
        <v>78.7</v>
      </c>
      <c r="AM11" s="218">
        <v>78.599999999999994</v>
      </c>
      <c r="AN11" s="218">
        <v>79</v>
      </c>
      <c r="AO11" s="218">
        <v>78.7</v>
      </c>
      <c r="AP11" s="257">
        <f t="shared" si="0"/>
        <v>14</v>
      </c>
      <c r="AQ11" s="214"/>
      <c r="AT11" s="255"/>
      <c r="AW11" s="211"/>
      <c r="AX11" s="211"/>
      <c r="AY11" s="255"/>
      <c r="AZ11" s="211"/>
    </row>
    <row r="12" spans="1:52">
      <c r="A12" s="256" t="s">
        <v>103</v>
      </c>
      <c r="B12" s="218">
        <v>64.099999999999994</v>
      </c>
      <c r="C12" s="218">
        <v>64.599999999999994</v>
      </c>
      <c r="D12" s="218">
        <v>64.400000000000006</v>
      </c>
      <c r="E12" s="218">
        <v>64.599999999999994</v>
      </c>
      <c r="F12" s="218">
        <v>64.599999999999994</v>
      </c>
      <c r="G12" s="218">
        <v>66.2</v>
      </c>
      <c r="H12" s="218">
        <v>66.3</v>
      </c>
      <c r="I12" s="218">
        <v>66.5</v>
      </c>
      <c r="J12" s="218">
        <v>65.7</v>
      </c>
      <c r="K12" s="218">
        <v>64.7</v>
      </c>
      <c r="L12" s="218">
        <v>64.400000000000006</v>
      </c>
      <c r="M12" s="218">
        <v>63.4</v>
      </c>
      <c r="N12" s="218">
        <v>62.3</v>
      </c>
      <c r="O12" s="218">
        <v>60.6</v>
      </c>
      <c r="P12" s="218">
        <v>61.4</v>
      </c>
      <c r="Q12" s="218">
        <v>64.2</v>
      </c>
      <c r="R12" s="218">
        <v>64.2</v>
      </c>
      <c r="S12" s="218">
        <v>63.9</v>
      </c>
      <c r="T12" s="218">
        <v>65</v>
      </c>
      <c r="U12" s="218">
        <v>65.599999999999994</v>
      </c>
      <c r="V12" s="218">
        <v>65.2</v>
      </c>
      <c r="W12" s="218">
        <v>65.599999999999994</v>
      </c>
      <c r="X12" s="218">
        <v>66.400000000000006</v>
      </c>
      <c r="Y12" s="218">
        <v>66.7</v>
      </c>
      <c r="Z12" s="218">
        <v>67.599999999999994</v>
      </c>
      <c r="AA12" s="218">
        <v>67.599999999999994</v>
      </c>
      <c r="AB12" s="218">
        <v>67.5</v>
      </c>
      <c r="AC12" s="218">
        <v>68.900000000000006</v>
      </c>
      <c r="AD12" s="218">
        <v>70</v>
      </c>
      <c r="AE12" s="218">
        <v>70.900000000000006</v>
      </c>
      <c r="AF12" s="218">
        <v>71.400000000000006</v>
      </c>
      <c r="AG12" s="218">
        <v>71.400000000000006</v>
      </c>
      <c r="AH12" s="218">
        <v>72.8</v>
      </c>
      <c r="AI12" s="218">
        <v>72.400000000000006</v>
      </c>
      <c r="AJ12" s="218">
        <v>73.2</v>
      </c>
      <c r="AK12" s="218">
        <v>73.3</v>
      </c>
      <c r="AL12" s="218">
        <v>73.8</v>
      </c>
      <c r="AM12" s="218">
        <v>74</v>
      </c>
      <c r="AN12" s="218">
        <v>74.5</v>
      </c>
      <c r="AO12" s="218">
        <v>74.400000000000006</v>
      </c>
      <c r="AP12" s="257">
        <f t="shared" si="0"/>
        <v>22</v>
      </c>
      <c r="AQ12" s="214"/>
      <c r="AT12" s="255"/>
      <c r="AW12" s="211"/>
      <c r="AX12" s="211"/>
      <c r="AY12" s="255"/>
      <c r="AZ12" s="211"/>
    </row>
    <row r="13" spans="1:52">
      <c r="A13" s="256" t="s">
        <v>104</v>
      </c>
      <c r="B13" s="218"/>
      <c r="C13" s="218"/>
      <c r="D13" s="218"/>
      <c r="E13" s="218"/>
      <c r="F13" s="218"/>
      <c r="G13" s="218">
        <v>70.8</v>
      </c>
      <c r="H13" s="218">
        <v>71.599999999999994</v>
      </c>
      <c r="I13" s="218">
        <v>71.7</v>
      </c>
      <c r="J13" s="218">
        <v>71.7</v>
      </c>
      <c r="K13" s="218">
        <v>72.099999999999994</v>
      </c>
      <c r="L13" s="218">
        <v>72.3</v>
      </c>
      <c r="M13" s="218">
        <v>72.7</v>
      </c>
      <c r="N13" s="218">
        <v>72.5</v>
      </c>
      <c r="O13" s="218">
        <v>73.099999999999994</v>
      </c>
      <c r="P13" s="218">
        <v>72.8</v>
      </c>
      <c r="Q13" s="218">
        <v>73.099999999999994</v>
      </c>
      <c r="R13" s="218">
        <v>73.400000000000006</v>
      </c>
      <c r="S13" s="218">
        <v>73.400000000000006</v>
      </c>
      <c r="T13" s="218">
        <v>73.400000000000006</v>
      </c>
      <c r="U13" s="218">
        <v>74</v>
      </c>
      <c r="V13" s="218">
        <v>74.5</v>
      </c>
      <c r="W13" s="218">
        <v>75</v>
      </c>
      <c r="X13" s="218">
        <v>75.7</v>
      </c>
      <c r="Y13" s="218">
        <v>76.099999999999994</v>
      </c>
      <c r="Z13" s="218">
        <v>76.7</v>
      </c>
      <c r="AA13" s="218">
        <v>76.900000000000006</v>
      </c>
      <c r="AB13" s="218">
        <v>77.3</v>
      </c>
      <c r="AC13" s="218">
        <v>77.900000000000006</v>
      </c>
      <c r="AD13" s="218">
        <v>77.8</v>
      </c>
      <c r="AE13" s="218">
        <v>78.5</v>
      </c>
      <c r="AF13" s="218">
        <v>78.599999999999994</v>
      </c>
      <c r="AG13" s="218">
        <v>78.7</v>
      </c>
      <c r="AH13" s="218">
        <v>78.900000000000006</v>
      </c>
      <c r="AI13" s="218">
        <v>79.3</v>
      </c>
      <c r="AJ13" s="218">
        <v>79.599999999999994</v>
      </c>
      <c r="AK13" s="218">
        <v>79.8</v>
      </c>
      <c r="AL13" s="218">
        <v>80.400000000000006</v>
      </c>
      <c r="AM13" s="218">
        <v>80.400000000000006</v>
      </c>
      <c r="AN13" s="218">
        <v>80.8</v>
      </c>
      <c r="AO13" s="218">
        <v>80.8</v>
      </c>
      <c r="AP13" s="257">
        <f t="shared" si="0"/>
        <v>1</v>
      </c>
      <c r="AQ13" s="214"/>
      <c r="AT13" s="255"/>
      <c r="AW13" s="211"/>
      <c r="AX13" s="211"/>
      <c r="AY13" s="255"/>
      <c r="AZ13" s="211"/>
    </row>
    <row r="14" spans="1:52">
      <c r="A14" s="256" t="s">
        <v>105</v>
      </c>
      <c r="B14" s="218">
        <v>73.400000000000006</v>
      </c>
      <c r="C14" s="218">
        <v>73.599999999999994</v>
      </c>
      <c r="D14" s="218">
        <v>73.400000000000006</v>
      </c>
      <c r="E14" s="218">
        <v>73.8</v>
      </c>
      <c r="F14" s="218">
        <v>73.5</v>
      </c>
      <c r="G14" s="218">
        <v>74.099999999999994</v>
      </c>
      <c r="H14" s="218">
        <v>73.900000000000006</v>
      </c>
      <c r="I14" s="218">
        <v>74.3</v>
      </c>
      <c r="J14" s="218">
        <v>74.5</v>
      </c>
      <c r="K14" s="218">
        <v>74.7</v>
      </c>
      <c r="L14" s="218">
        <v>74.8</v>
      </c>
      <c r="M14" s="218">
        <v>74.7</v>
      </c>
      <c r="N14" s="218">
        <v>75.099999999999994</v>
      </c>
      <c r="O14" s="218">
        <v>75.3</v>
      </c>
      <c r="P14" s="218">
        <v>75.2</v>
      </c>
      <c r="Q14" s="218">
        <v>75.3</v>
      </c>
      <c r="R14" s="218">
        <v>75.7</v>
      </c>
      <c r="S14" s="218">
        <v>75.8</v>
      </c>
      <c r="T14" s="218">
        <v>75.900000000000006</v>
      </c>
      <c r="U14" s="218">
        <v>75.900000000000006</v>
      </c>
      <c r="V14" s="218">
        <v>76.3</v>
      </c>
      <c r="W14" s="218">
        <v>76.400000000000006</v>
      </c>
      <c r="X14" s="218">
        <v>76.599999999999994</v>
      </c>
      <c r="Y14" s="218">
        <v>76.599999999999994</v>
      </c>
      <c r="Z14" s="218">
        <v>76.8</v>
      </c>
      <c r="AA14" s="218">
        <v>77.099999999999994</v>
      </c>
      <c r="AB14" s="218">
        <v>76.900000000000006</v>
      </c>
      <c r="AC14" s="218">
        <v>77.5</v>
      </c>
      <c r="AD14" s="218">
        <v>77.5</v>
      </c>
      <c r="AE14" s="218">
        <v>78</v>
      </c>
      <c r="AF14" s="218">
        <v>78</v>
      </c>
      <c r="AG14" s="218">
        <v>78</v>
      </c>
      <c r="AH14" s="218">
        <v>78.7</v>
      </c>
      <c r="AI14" s="218">
        <v>78.8</v>
      </c>
      <c r="AJ14" s="218">
        <v>78.5</v>
      </c>
      <c r="AK14" s="218">
        <v>78.900000000000006</v>
      </c>
      <c r="AL14" s="218">
        <v>78.8</v>
      </c>
      <c r="AM14" s="218">
        <v>79.3</v>
      </c>
      <c r="AN14" s="218">
        <v>79.2</v>
      </c>
      <c r="AO14" s="218">
        <v>78.8</v>
      </c>
      <c r="AP14" s="257">
        <f t="shared" si="0"/>
        <v>13</v>
      </c>
      <c r="AQ14" s="214"/>
      <c r="AT14" s="255"/>
      <c r="AW14" s="211"/>
      <c r="AX14" s="211"/>
      <c r="AY14" s="255"/>
      <c r="AZ14" s="211"/>
    </row>
    <row r="15" spans="1:52">
      <c r="A15" s="256" t="s">
        <v>106</v>
      </c>
      <c r="B15" s="218">
        <v>72.5</v>
      </c>
      <c r="C15" s="218">
        <v>73.099999999999994</v>
      </c>
      <c r="D15" s="218">
        <v>72.900000000000006</v>
      </c>
      <c r="E15" s="218">
        <v>73.099999999999994</v>
      </c>
      <c r="F15" s="218">
        <v>73.099999999999994</v>
      </c>
      <c r="G15" s="218">
        <v>73.400000000000006</v>
      </c>
      <c r="H15" s="218">
        <v>73.5</v>
      </c>
      <c r="I15" s="218">
        <v>73.5</v>
      </c>
      <c r="J15" s="218">
        <v>73.400000000000006</v>
      </c>
      <c r="K15" s="218">
        <v>73.3</v>
      </c>
      <c r="L15" s="218">
        <v>73.400000000000006</v>
      </c>
      <c r="M15" s="218">
        <v>73.8</v>
      </c>
      <c r="N15" s="218">
        <v>74</v>
      </c>
      <c r="O15" s="218">
        <v>74.400000000000006</v>
      </c>
      <c r="P15" s="218">
        <v>74.400000000000006</v>
      </c>
      <c r="Q15" s="218">
        <v>74.5</v>
      </c>
      <c r="R15" s="218">
        <v>75.2</v>
      </c>
      <c r="S15" s="218">
        <v>75.3</v>
      </c>
      <c r="T15" s="218">
        <v>75.3</v>
      </c>
      <c r="U15" s="218">
        <v>75.8</v>
      </c>
      <c r="V15" s="218">
        <v>76.3</v>
      </c>
      <c r="W15" s="218">
        <v>76.400000000000006</v>
      </c>
      <c r="X15" s="218">
        <v>76.400000000000006</v>
      </c>
      <c r="Y15" s="218">
        <v>77</v>
      </c>
      <c r="Z15" s="218">
        <v>77</v>
      </c>
      <c r="AA15" s="218">
        <v>77.8</v>
      </c>
      <c r="AB15" s="218">
        <v>77.900000000000006</v>
      </c>
      <c r="AC15" s="218">
        <v>78.3</v>
      </c>
      <c r="AD15" s="218">
        <v>78.8</v>
      </c>
      <c r="AE15" s="218">
        <v>79.2</v>
      </c>
      <c r="AF15" s="218">
        <v>79.5</v>
      </c>
      <c r="AG15" s="218">
        <v>79.5</v>
      </c>
      <c r="AH15" s="218">
        <v>80.2</v>
      </c>
      <c r="AI15" s="218">
        <v>80.400000000000006</v>
      </c>
      <c r="AJ15" s="218">
        <v>80.099999999999994</v>
      </c>
      <c r="AK15" s="218">
        <v>80.5</v>
      </c>
      <c r="AL15" s="218">
        <v>80.599999999999994</v>
      </c>
      <c r="AM15" s="218">
        <v>80.7</v>
      </c>
      <c r="AN15" s="218">
        <v>81.099999999999994</v>
      </c>
      <c r="AO15" s="218">
        <v>79.599999999999994</v>
      </c>
      <c r="AP15" s="257">
        <f t="shared" si="0"/>
        <v>9</v>
      </c>
      <c r="AQ15" s="214"/>
      <c r="AT15" s="255"/>
      <c r="AW15" s="211"/>
      <c r="AX15" s="211"/>
      <c r="AY15" s="255"/>
      <c r="AZ15" s="211"/>
    </row>
    <row r="16" spans="1:52">
      <c r="A16" s="256" t="s">
        <v>107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>
        <v>74.8</v>
      </c>
      <c r="T16" s="218">
        <v>75</v>
      </c>
      <c r="U16" s="218">
        <v>75.3</v>
      </c>
      <c r="V16" s="218">
        <v>75.5</v>
      </c>
      <c r="W16" s="218">
        <v>75.7</v>
      </c>
      <c r="X16" s="218">
        <v>75.7</v>
      </c>
      <c r="Y16" s="218">
        <v>76.7</v>
      </c>
      <c r="Z16" s="218">
        <v>76.7</v>
      </c>
      <c r="AA16" s="218">
        <v>77.3</v>
      </c>
      <c r="AB16" s="218">
        <v>77.599999999999994</v>
      </c>
      <c r="AC16" s="218">
        <v>77.8</v>
      </c>
      <c r="AD16" s="218">
        <v>78</v>
      </c>
      <c r="AE16" s="218">
        <v>78.2</v>
      </c>
      <c r="AF16" s="218">
        <v>78.7</v>
      </c>
      <c r="AG16" s="218">
        <v>78.7</v>
      </c>
      <c r="AH16" s="218">
        <v>79</v>
      </c>
      <c r="AI16" s="218">
        <v>79.5</v>
      </c>
      <c r="AJ16" s="218">
        <v>79.2</v>
      </c>
      <c r="AK16" s="218">
        <v>79.5</v>
      </c>
      <c r="AL16" s="218">
        <v>79.599999999999994</v>
      </c>
      <c r="AM16" s="218">
        <v>79.7</v>
      </c>
      <c r="AN16" s="218">
        <v>79.900000000000006</v>
      </c>
      <c r="AO16" s="218">
        <v>79.2</v>
      </c>
      <c r="AP16" s="257">
        <f t="shared" si="0"/>
        <v>10</v>
      </c>
      <c r="AQ16" s="214"/>
      <c r="AT16" s="255"/>
      <c r="AW16" s="211"/>
      <c r="AX16" s="211"/>
      <c r="AY16" s="255"/>
      <c r="AZ16" s="211"/>
    </row>
    <row r="17" spans="1:52">
      <c r="A17" s="256" t="s">
        <v>108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>
        <v>70.900000000000006</v>
      </c>
      <c r="W17" s="218">
        <v>71</v>
      </c>
      <c r="X17" s="218">
        <v>71</v>
      </c>
      <c r="Y17" s="218">
        <v>71.8</v>
      </c>
      <c r="Z17" s="218">
        <v>71.7</v>
      </c>
      <c r="AA17" s="218">
        <v>72.400000000000006</v>
      </c>
      <c r="AB17" s="218">
        <v>72.2</v>
      </c>
      <c r="AC17" s="218">
        <v>72.3</v>
      </c>
      <c r="AD17" s="218">
        <v>72.8</v>
      </c>
      <c r="AE17" s="218">
        <v>73.400000000000006</v>
      </c>
      <c r="AF17" s="218">
        <v>73.8</v>
      </c>
      <c r="AG17" s="218">
        <v>73.900000000000006</v>
      </c>
      <c r="AH17" s="218">
        <v>74.5</v>
      </c>
      <c r="AI17" s="218">
        <v>74.7</v>
      </c>
      <c r="AJ17" s="218">
        <v>74.400000000000006</v>
      </c>
      <c r="AK17" s="218">
        <v>75</v>
      </c>
      <c r="AL17" s="218">
        <v>74.900000000000006</v>
      </c>
      <c r="AM17" s="218">
        <v>74.900000000000006</v>
      </c>
      <c r="AN17" s="218">
        <v>75.5</v>
      </c>
      <c r="AO17" s="218">
        <v>74.7</v>
      </c>
      <c r="AP17" s="257">
        <f t="shared" si="0"/>
        <v>21</v>
      </c>
      <c r="AQ17" s="214"/>
      <c r="AT17" s="255"/>
      <c r="AW17" s="211"/>
      <c r="AX17" s="211"/>
      <c r="AY17" s="255"/>
      <c r="AZ17" s="211"/>
    </row>
    <row r="18" spans="1:52">
      <c r="A18" s="256" t="s">
        <v>109</v>
      </c>
      <c r="B18" s="218"/>
      <c r="C18" s="218"/>
      <c r="D18" s="218"/>
      <c r="E18" s="218"/>
      <c r="F18" s="218">
        <v>72.3</v>
      </c>
      <c r="G18" s="218">
        <v>72.599999999999994</v>
      </c>
      <c r="H18" s="218">
        <v>73</v>
      </c>
      <c r="I18" s="218">
        <v>73.2</v>
      </c>
      <c r="J18" s="218">
        <v>73.599999999999994</v>
      </c>
      <c r="K18" s="218">
        <v>73.8</v>
      </c>
      <c r="L18" s="218">
        <v>73.8</v>
      </c>
      <c r="M18" s="218">
        <v>74.2</v>
      </c>
      <c r="N18" s="218">
        <v>74.599999999999994</v>
      </c>
      <c r="O18" s="218">
        <v>74.8</v>
      </c>
      <c r="P18" s="218">
        <v>75</v>
      </c>
      <c r="Q18" s="218">
        <v>75.400000000000006</v>
      </c>
      <c r="R18" s="218">
        <v>75.8</v>
      </c>
      <c r="S18" s="218">
        <v>76</v>
      </c>
      <c r="T18" s="218">
        <v>76.400000000000006</v>
      </c>
      <c r="U18" s="218">
        <v>76.900000000000006</v>
      </c>
      <c r="V18" s="218">
        <v>77.2</v>
      </c>
      <c r="W18" s="218">
        <v>77.400000000000006</v>
      </c>
      <c r="X18" s="218">
        <v>77.3</v>
      </c>
      <c r="Y18" s="218">
        <v>78</v>
      </c>
      <c r="Z18" s="218">
        <v>78.099999999999994</v>
      </c>
      <c r="AA18" s="218">
        <v>78.599999999999994</v>
      </c>
      <c r="AB18" s="218">
        <v>78.8</v>
      </c>
      <c r="AC18" s="218">
        <v>78.900000000000006</v>
      </c>
      <c r="AD18" s="218">
        <v>79.099999999999994</v>
      </c>
      <c r="AE18" s="218">
        <v>79.5</v>
      </c>
      <c r="AF18" s="218">
        <v>79.7</v>
      </c>
      <c r="AG18" s="218">
        <v>79.8</v>
      </c>
      <c r="AH18" s="218">
        <v>80.3</v>
      </c>
      <c r="AI18" s="218">
        <v>80.7</v>
      </c>
      <c r="AJ18" s="218">
        <v>80.3</v>
      </c>
      <c r="AK18" s="218">
        <v>81</v>
      </c>
      <c r="AL18" s="218">
        <v>80.8</v>
      </c>
      <c r="AM18" s="218">
        <v>81.2</v>
      </c>
      <c r="AN18" s="218">
        <v>81.400000000000006</v>
      </c>
      <c r="AO18" s="218">
        <v>80</v>
      </c>
      <c r="AP18" s="257">
        <f t="shared" si="0"/>
        <v>5</v>
      </c>
      <c r="AQ18" s="214"/>
      <c r="AT18" s="255"/>
      <c r="AW18" s="211"/>
      <c r="AX18" s="211"/>
      <c r="AY18" s="255"/>
      <c r="AZ18" s="211"/>
    </row>
    <row r="19" spans="1:52">
      <c r="A19" s="256" t="s">
        <v>110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>
        <v>74.7</v>
      </c>
      <c r="O19" s="218">
        <v>75</v>
      </c>
      <c r="P19" s="218">
        <v>75.099999999999994</v>
      </c>
      <c r="Q19" s="218">
        <v>75.3</v>
      </c>
      <c r="R19" s="218">
        <v>74.900000000000006</v>
      </c>
      <c r="S19" s="218">
        <v>74.7</v>
      </c>
      <c r="T19" s="218">
        <v>76</v>
      </c>
      <c r="U19" s="218">
        <v>75.400000000000006</v>
      </c>
      <c r="V19" s="218">
        <v>76.599999999999994</v>
      </c>
      <c r="W19" s="218">
        <v>76.400000000000006</v>
      </c>
      <c r="X19" s="218">
        <v>76.8</v>
      </c>
      <c r="Y19" s="218">
        <v>76.5</v>
      </c>
      <c r="Z19" s="218">
        <v>76.5</v>
      </c>
      <c r="AA19" s="218">
        <v>78.099999999999994</v>
      </c>
      <c r="AB19" s="218">
        <v>77.599999999999994</v>
      </c>
      <c r="AC19" s="218">
        <v>78.2</v>
      </c>
      <c r="AD19" s="218">
        <v>78.5</v>
      </c>
      <c r="AE19" s="218">
        <v>79.2</v>
      </c>
      <c r="AF19" s="218">
        <v>79.3</v>
      </c>
      <c r="AG19" s="218">
        <v>78.900000000000006</v>
      </c>
      <c r="AH19" s="218">
        <v>80.099999999999994</v>
      </c>
      <c r="AI19" s="218">
        <v>80.3</v>
      </c>
      <c r="AJ19" s="218">
        <v>79.900000000000006</v>
      </c>
      <c r="AK19" s="218">
        <v>80.5</v>
      </c>
      <c r="AL19" s="218">
        <v>80.2</v>
      </c>
      <c r="AM19" s="218">
        <v>80.900000000000006</v>
      </c>
      <c r="AN19" s="218">
        <v>80.3</v>
      </c>
      <c r="AO19" s="218">
        <v>80.400000000000006</v>
      </c>
      <c r="AP19" s="257">
        <f t="shared" si="0"/>
        <v>3</v>
      </c>
      <c r="AQ19" s="214"/>
      <c r="AT19" s="255"/>
      <c r="AW19" s="211"/>
      <c r="AX19" s="211"/>
      <c r="AY19" s="255"/>
      <c r="AZ19" s="211"/>
    </row>
    <row r="20" spans="1:52">
      <c r="A20" s="256" t="s">
        <v>111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>
        <v>64.400000000000006</v>
      </c>
      <c r="X20" s="218">
        <v>65.3</v>
      </c>
      <c r="Y20" s="218">
        <v>65.599999999999994</v>
      </c>
      <c r="Z20" s="218">
        <v>64.900000000000006</v>
      </c>
      <c r="AA20" s="218">
        <v>65</v>
      </c>
      <c r="AB20" s="218">
        <v>65.3</v>
      </c>
      <c r="AC20" s="218">
        <v>66.5</v>
      </c>
      <c r="AD20" s="218">
        <v>67.5</v>
      </c>
      <c r="AE20" s="218">
        <v>67.900000000000006</v>
      </c>
      <c r="AF20" s="218">
        <v>68.599999999999994</v>
      </c>
      <c r="AG20" s="218">
        <v>68.900000000000006</v>
      </c>
      <c r="AH20" s="218">
        <v>69.3</v>
      </c>
      <c r="AI20" s="218">
        <v>69.099999999999994</v>
      </c>
      <c r="AJ20" s="218">
        <v>69.7</v>
      </c>
      <c r="AK20" s="218">
        <v>69.8</v>
      </c>
      <c r="AL20" s="218">
        <v>69.8</v>
      </c>
      <c r="AM20" s="218">
        <v>70.099999999999994</v>
      </c>
      <c r="AN20" s="218">
        <v>70.900000000000006</v>
      </c>
      <c r="AO20" s="218">
        <v>70.599999999999994</v>
      </c>
      <c r="AP20" s="257">
        <f t="shared" si="0"/>
        <v>26</v>
      </c>
      <c r="AQ20" s="214"/>
      <c r="AT20" s="255"/>
      <c r="AW20" s="211"/>
      <c r="AX20" s="211"/>
      <c r="AY20" s="255"/>
      <c r="AZ20" s="211"/>
    </row>
    <row r="21" spans="1:52">
      <c r="A21" s="256" t="s">
        <v>112</v>
      </c>
      <c r="B21" s="218">
        <v>65.3</v>
      </c>
      <c r="C21" s="218">
        <v>65.7</v>
      </c>
      <c r="D21" s="218">
        <v>65.7</v>
      </c>
      <c r="E21" s="218">
        <v>65.099999999999994</v>
      </c>
      <c r="F21" s="218">
        <v>65.599999999999994</v>
      </c>
      <c r="G21" s="218">
        <v>67.8</v>
      </c>
      <c r="H21" s="218">
        <v>67.599999999999994</v>
      </c>
      <c r="I21" s="218">
        <v>67.400000000000006</v>
      </c>
      <c r="J21" s="218">
        <v>66.900000000000006</v>
      </c>
      <c r="K21" s="218">
        <v>66.400000000000006</v>
      </c>
      <c r="L21" s="218">
        <v>65.099999999999994</v>
      </c>
      <c r="M21" s="218">
        <v>64.8</v>
      </c>
      <c r="N21" s="218">
        <v>63.1</v>
      </c>
      <c r="O21" s="218">
        <v>62.5</v>
      </c>
      <c r="P21" s="218">
        <v>63.3</v>
      </c>
      <c r="Q21" s="218">
        <v>64.599999999999994</v>
      </c>
      <c r="R21" s="218">
        <v>65.5</v>
      </c>
      <c r="S21" s="218">
        <v>66</v>
      </c>
      <c r="T21" s="218">
        <v>66.3</v>
      </c>
      <c r="U21" s="218">
        <v>66.7</v>
      </c>
      <c r="V21" s="218">
        <v>65.900000000000006</v>
      </c>
      <c r="W21" s="218">
        <v>66.099999999999994</v>
      </c>
      <c r="X21" s="218">
        <v>66.400000000000006</v>
      </c>
      <c r="Y21" s="218">
        <v>66.2</v>
      </c>
      <c r="Z21" s="218">
        <v>65.2</v>
      </c>
      <c r="AA21" s="218">
        <v>65</v>
      </c>
      <c r="AB21" s="218">
        <v>64.5</v>
      </c>
      <c r="AC21" s="218">
        <v>65.900000000000006</v>
      </c>
      <c r="AD21" s="218">
        <v>67.099999999999994</v>
      </c>
      <c r="AE21" s="218">
        <v>67.599999999999994</v>
      </c>
      <c r="AF21" s="218">
        <v>68.099999999999994</v>
      </c>
      <c r="AG21" s="218">
        <v>68.400000000000006</v>
      </c>
      <c r="AH21" s="218">
        <v>68.5</v>
      </c>
      <c r="AI21" s="218">
        <v>69.2</v>
      </c>
      <c r="AJ21" s="218">
        <v>69.2</v>
      </c>
      <c r="AK21" s="218">
        <v>69.5</v>
      </c>
      <c r="AL21" s="218">
        <v>70.7</v>
      </c>
      <c r="AM21" s="218">
        <v>70.900000000000006</v>
      </c>
      <c r="AN21" s="218">
        <v>71.599999999999994</v>
      </c>
      <c r="AO21" s="218">
        <v>70.099999999999994</v>
      </c>
      <c r="AP21" s="257">
        <f t="shared" si="0"/>
        <v>28</v>
      </c>
      <c r="AQ21" s="214"/>
      <c r="AT21" s="255"/>
      <c r="AW21" s="211"/>
      <c r="AX21" s="211"/>
      <c r="AY21" s="255"/>
      <c r="AZ21" s="211"/>
    </row>
    <row r="22" spans="1:52">
      <c r="A22" s="256" t="s">
        <v>113</v>
      </c>
      <c r="B22" s="218">
        <v>68.900000000000006</v>
      </c>
      <c r="C22" s="218">
        <v>68.900000000000006</v>
      </c>
      <c r="D22" s="218">
        <v>69.900000000000006</v>
      </c>
      <c r="E22" s="218">
        <v>69.7</v>
      </c>
      <c r="F22" s="218">
        <v>70.3</v>
      </c>
      <c r="G22" s="218">
        <v>70.7</v>
      </c>
      <c r="H22" s="218">
        <v>70.599999999999994</v>
      </c>
      <c r="I22" s="218">
        <v>71</v>
      </c>
      <c r="J22" s="218">
        <v>71.2</v>
      </c>
      <c r="K22" s="218">
        <v>72.400000000000006</v>
      </c>
      <c r="L22" s="218">
        <v>72</v>
      </c>
      <c r="M22" s="218">
        <v>71.900000000000006</v>
      </c>
      <c r="N22" s="218">
        <v>72.2</v>
      </c>
      <c r="O22" s="218">
        <v>73.2</v>
      </c>
      <c r="P22" s="218">
        <v>73</v>
      </c>
      <c r="Q22" s="218">
        <v>73.3</v>
      </c>
      <c r="R22" s="218">
        <v>74</v>
      </c>
      <c r="S22" s="218">
        <v>73.7</v>
      </c>
      <c r="T22" s="218">
        <v>74.400000000000006</v>
      </c>
      <c r="U22" s="218">
        <v>74.599999999999994</v>
      </c>
      <c r="V22" s="218">
        <v>75.099999999999994</v>
      </c>
      <c r="W22" s="218">
        <v>74.599999999999994</v>
      </c>
      <c r="X22" s="218">
        <v>74.8</v>
      </c>
      <c r="Y22" s="218">
        <v>76</v>
      </c>
      <c r="Z22" s="218">
        <v>76.7</v>
      </c>
      <c r="AA22" s="218">
        <v>76.8</v>
      </c>
      <c r="AB22" s="218">
        <v>76.7</v>
      </c>
      <c r="AC22" s="218">
        <v>78.099999999999994</v>
      </c>
      <c r="AD22" s="218">
        <v>78.099999999999994</v>
      </c>
      <c r="AE22" s="218">
        <v>77.900000000000006</v>
      </c>
      <c r="AF22" s="218">
        <v>78.5</v>
      </c>
      <c r="AG22" s="218">
        <v>79.099999999999994</v>
      </c>
      <c r="AH22" s="218">
        <v>79.8</v>
      </c>
      <c r="AI22" s="218">
        <v>79.400000000000006</v>
      </c>
      <c r="AJ22" s="218">
        <v>80</v>
      </c>
      <c r="AK22" s="218">
        <v>80.099999999999994</v>
      </c>
      <c r="AL22" s="218">
        <v>79.900000000000006</v>
      </c>
      <c r="AM22" s="218">
        <v>80.099999999999994</v>
      </c>
      <c r="AN22" s="218">
        <v>80.2</v>
      </c>
      <c r="AO22" s="218">
        <v>79.900000000000006</v>
      </c>
      <c r="AP22" s="257">
        <f t="shared" si="0"/>
        <v>6</v>
      </c>
      <c r="AQ22" s="214"/>
      <c r="AT22" s="255"/>
      <c r="AW22" s="211"/>
      <c r="AX22" s="211"/>
      <c r="AY22" s="255"/>
      <c r="AZ22" s="211"/>
    </row>
    <row r="23" spans="1:52">
      <c r="A23" s="256" t="s">
        <v>114</v>
      </c>
      <c r="B23" s="218">
        <v>65.5</v>
      </c>
      <c r="C23" s="218">
        <v>65.7</v>
      </c>
      <c r="D23" s="218">
        <v>65.099999999999994</v>
      </c>
      <c r="E23" s="218">
        <v>65.099999999999994</v>
      </c>
      <c r="F23" s="218">
        <v>65.099999999999994</v>
      </c>
      <c r="G23" s="218">
        <v>65.3</v>
      </c>
      <c r="H23" s="218">
        <v>65.7</v>
      </c>
      <c r="I23" s="218">
        <v>66.2</v>
      </c>
      <c r="J23" s="218">
        <v>65.400000000000006</v>
      </c>
      <c r="K23" s="218">
        <v>65.2</v>
      </c>
      <c r="L23" s="218">
        <v>65.099999999999994</v>
      </c>
      <c r="M23" s="218">
        <v>64.7</v>
      </c>
      <c r="N23" s="218">
        <v>64.7</v>
      </c>
      <c r="O23" s="218">
        <v>65</v>
      </c>
      <c r="P23" s="218">
        <v>65.400000000000006</v>
      </c>
      <c r="Q23" s="218">
        <v>66.3</v>
      </c>
      <c r="R23" s="218">
        <v>66.7</v>
      </c>
      <c r="S23" s="218">
        <v>66.5</v>
      </c>
      <c r="T23" s="218">
        <v>66.7</v>
      </c>
      <c r="U23" s="218">
        <v>67.5</v>
      </c>
      <c r="V23" s="218">
        <v>68.2</v>
      </c>
      <c r="W23" s="218">
        <v>68.3</v>
      </c>
      <c r="X23" s="218">
        <v>68.400000000000006</v>
      </c>
      <c r="Y23" s="218">
        <v>68.7</v>
      </c>
      <c r="Z23" s="218">
        <v>68.7</v>
      </c>
      <c r="AA23" s="218">
        <v>69.2</v>
      </c>
      <c r="AB23" s="218">
        <v>69.400000000000006</v>
      </c>
      <c r="AC23" s="218">
        <v>70</v>
      </c>
      <c r="AD23" s="218">
        <v>70.3</v>
      </c>
      <c r="AE23" s="218">
        <v>70.7</v>
      </c>
      <c r="AF23" s="218">
        <v>71.2</v>
      </c>
      <c r="AG23" s="218">
        <v>71.599999999999994</v>
      </c>
      <c r="AH23" s="218">
        <v>72.2</v>
      </c>
      <c r="AI23" s="218">
        <v>72.3</v>
      </c>
      <c r="AJ23" s="218">
        <v>72.3</v>
      </c>
      <c r="AK23" s="218">
        <v>72.599999999999994</v>
      </c>
      <c r="AL23" s="218">
        <v>72.5</v>
      </c>
      <c r="AM23" s="218">
        <v>72.7</v>
      </c>
      <c r="AN23" s="218">
        <v>73.099999999999994</v>
      </c>
      <c r="AO23" s="218">
        <v>72.3</v>
      </c>
      <c r="AP23" s="257">
        <f t="shared" si="0"/>
        <v>25</v>
      </c>
      <c r="AQ23" s="214"/>
      <c r="AT23" s="255"/>
      <c r="AW23" s="211"/>
      <c r="AX23" s="211"/>
      <c r="AY23" s="255"/>
      <c r="AZ23" s="211"/>
    </row>
    <row r="24" spans="1:52">
      <c r="A24" s="256" t="s">
        <v>115</v>
      </c>
      <c r="B24" s="218">
        <v>69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>
        <v>74.900000000000006</v>
      </c>
      <c r="Q24" s="218">
        <v>75</v>
      </c>
      <c r="R24" s="218">
        <v>75.3</v>
      </c>
      <c r="S24" s="218">
        <v>75.099999999999994</v>
      </c>
      <c r="T24" s="218">
        <v>75.5</v>
      </c>
      <c r="U24" s="218">
        <v>76.3</v>
      </c>
      <c r="V24" s="218">
        <v>76.599999999999994</v>
      </c>
      <c r="W24" s="218">
        <v>76.3</v>
      </c>
      <c r="X24" s="218">
        <v>76.400000000000006</v>
      </c>
      <c r="Y24" s="218">
        <v>77.400000000000006</v>
      </c>
      <c r="Z24" s="218">
        <v>77.3</v>
      </c>
      <c r="AA24" s="218">
        <v>77</v>
      </c>
      <c r="AB24" s="218">
        <v>77.5</v>
      </c>
      <c r="AC24" s="218">
        <v>77.099999999999994</v>
      </c>
      <c r="AD24" s="218">
        <v>77.900000000000006</v>
      </c>
      <c r="AE24" s="218">
        <v>79.3</v>
      </c>
      <c r="AF24" s="218">
        <v>78.599999999999994</v>
      </c>
      <c r="AG24" s="218">
        <v>78.599999999999994</v>
      </c>
      <c r="AH24" s="218">
        <v>79.599999999999994</v>
      </c>
      <c r="AI24" s="218">
        <v>79.900000000000006</v>
      </c>
      <c r="AJ24" s="218">
        <v>79.8</v>
      </c>
      <c r="AK24" s="218">
        <v>80.599999999999994</v>
      </c>
      <c r="AL24" s="218">
        <v>80.2</v>
      </c>
      <c r="AM24" s="218">
        <v>80.400000000000006</v>
      </c>
      <c r="AN24" s="218">
        <v>81.2</v>
      </c>
      <c r="AO24" s="218">
        <v>80.3</v>
      </c>
      <c r="AP24" s="257">
        <f t="shared" si="0"/>
        <v>4</v>
      </c>
      <c r="AQ24" s="214"/>
      <c r="AT24" s="255"/>
      <c r="AW24" s="211"/>
      <c r="AX24" s="211"/>
      <c r="AY24" s="255"/>
      <c r="AZ24" s="211"/>
    </row>
    <row r="25" spans="1:52">
      <c r="A25" s="256" t="s">
        <v>116</v>
      </c>
      <c r="B25" s="218"/>
      <c r="C25" s="218"/>
      <c r="D25" s="218"/>
      <c r="E25" s="218"/>
      <c r="F25" s="218">
        <v>73.099999999999994</v>
      </c>
      <c r="G25" s="218">
        <v>73.099999999999994</v>
      </c>
      <c r="H25" s="218">
        <v>73.5</v>
      </c>
      <c r="I25" s="218">
        <v>73.7</v>
      </c>
      <c r="J25" s="218">
        <v>73.7</v>
      </c>
      <c r="K25" s="218">
        <v>73.8</v>
      </c>
      <c r="L25" s="218">
        <v>74.099999999999994</v>
      </c>
      <c r="M25" s="218">
        <v>74.3</v>
      </c>
      <c r="N25" s="218">
        <v>74</v>
      </c>
      <c r="O25" s="218">
        <v>74.599999999999994</v>
      </c>
      <c r="P25" s="218">
        <v>74.599999999999994</v>
      </c>
      <c r="Q25" s="218">
        <v>74.7</v>
      </c>
      <c r="R25" s="218">
        <v>75.2</v>
      </c>
      <c r="S25" s="218">
        <v>75.2</v>
      </c>
      <c r="T25" s="218">
        <v>75.3</v>
      </c>
      <c r="U25" s="218">
        <v>75.599999999999994</v>
      </c>
      <c r="V25" s="218">
        <v>75.8</v>
      </c>
      <c r="W25" s="218">
        <v>76</v>
      </c>
      <c r="X25" s="218">
        <v>76.3</v>
      </c>
      <c r="Y25" s="218">
        <v>76.900000000000006</v>
      </c>
      <c r="Z25" s="218">
        <v>77.2</v>
      </c>
      <c r="AA25" s="218">
        <v>77.7</v>
      </c>
      <c r="AB25" s="218">
        <v>78.099999999999994</v>
      </c>
      <c r="AC25" s="218">
        <v>78.400000000000006</v>
      </c>
      <c r="AD25" s="218">
        <v>78.7</v>
      </c>
      <c r="AE25" s="218">
        <v>78.900000000000006</v>
      </c>
      <c r="AF25" s="218">
        <v>79.400000000000006</v>
      </c>
      <c r="AG25" s="218">
        <v>79.3</v>
      </c>
      <c r="AH25" s="218">
        <v>79.5</v>
      </c>
      <c r="AI25" s="218">
        <v>80</v>
      </c>
      <c r="AJ25" s="218">
        <v>79.900000000000006</v>
      </c>
      <c r="AK25" s="218">
        <v>80</v>
      </c>
      <c r="AL25" s="218">
        <v>80.2</v>
      </c>
      <c r="AM25" s="218">
        <v>80.3</v>
      </c>
      <c r="AN25" s="218">
        <v>80.599999999999994</v>
      </c>
      <c r="AO25" s="218">
        <v>79.7</v>
      </c>
      <c r="AP25" s="257">
        <f t="shared" si="0"/>
        <v>7</v>
      </c>
      <c r="AQ25" s="214"/>
      <c r="AT25" s="255"/>
      <c r="AW25" s="211"/>
      <c r="AX25" s="211"/>
      <c r="AY25" s="255"/>
      <c r="AZ25" s="211"/>
    </row>
    <row r="26" spans="1:52">
      <c r="A26" s="256" t="s">
        <v>117</v>
      </c>
      <c r="B26" s="218">
        <v>69.3</v>
      </c>
      <c r="C26" s="218">
        <v>69.400000000000006</v>
      </c>
      <c r="D26" s="218">
        <v>69.5</v>
      </c>
      <c r="E26" s="218">
        <v>70.099999999999994</v>
      </c>
      <c r="F26" s="218">
        <v>70.400000000000006</v>
      </c>
      <c r="G26" s="218">
        <v>71</v>
      </c>
      <c r="H26" s="218">
        <v>71.5</v>
      </c>
      <c r="I26" s="218">
        <v>71.900000000000006</v>
      </c>
      <c r="J26" s="218">
        <v>71.900000000000006</v>
      </c>
      <c r="K26" s="218">
        <v>72.3</v>
      </c>
      <c r="L26" s="218">
        <v>72.3</v>
      </c>
      <c r="M26" s="218">
        <v>72.5</v>
      </c>
      <c r="N26" s="218">
        <v>72.8</v>
      </c>
      <c r="O26" s="218">
        <v>73.2</v>
      </c>
      <c r="P26" s="218">
        <v>73.400000000000006</v>
      </c>
      <c r="Q26" s="218">
        <v>73.7</v>
      </c>
      <c r="R26" s="218">
        <v>74.099999999999994</v>
      </c>
      <c r="S26" s="218">
        <v>74.5</v>
      </c>
      <c r="T26" s="218">
        <v>74.900000000000006</v>
      </c>
      <c r="U26" s="218">
        <v>75.2</v>
      </c>
      <c r="V26" s="218">
        <v>75.599999999999994</v>
      </c>
      <c r="W26" s="218">
        <v>75.8</v>
      </c>
      <c r="X26" s="218">
        <v>75.900000000000006</v>
      </c>
      <c r="Y26" s="218">
        <v>76.400000000000006</v>
      </c>
      <c r="Z26" s="218">
        <v>76.599999999999994</v>
      </c>
      <c r="AA26" s="218">
        <v>77.099999999999994</v>
      </c>
      <c r="AB26" s="218">
        <v>77.400000000000006</v>
      </c>
      <c r="AC26" s="218">
        <v>77.7</v>
      </c>
      <c r="AD26" s="218">
        <v>77.599999999999994</v>
      </c>
      <c r="AE26" s="218">
        <v>77.8</v>
      </c>
      <c r="AF26" s="218">
        <v>78.3</v>
      </c>
      <c r="AG26" s="218">
        <v>78.400000000000006</v>
      </c>
      <c r="AH26" s="218">
        <v>78.599999999999994</v>
      </c>
      <c r="AI26" s="218">
        <v>79.099999999999994</v>
      </c>
      <c r="AJ26" s="218">
        <v>78.8</v>
      </c>
      <c r="AK26" s="218">
        <v>79.3</v>
      </c>
      <c r="AL26" s="218">
        <v>79.400000000000006</v>
      </c>
      <c r="AM26" s="218">
        <v>79.400000000000006</v>
      </c>
      <c r="AN26" s="218">
        <v>79.7</v>
      </c>
      <c r="AO26" s="218">
        <v>78.900000000000006</v>
      </c>
      <c r="AP26" s="257">
        <f t="shared" si="0"/>
        <v>12</v>
      </c>
      <c r="AQ26" s="214"/>
      <c r="AT26" s="255"/>
      <c r="AW26" s="211"/>
      <c r="AX26" s="211"/>
      <c r="AY26" s="255"/>
      <c r="AZ26" s="211"/>
    </row>
    <row r="27" spans="1:52">
      <c r="A27" s="256" t="s">
        <v>118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>
        <v>66.3</v>
      </c>
      <c r="L27" s="218">
        <v>65.900000000000006</v>
      </c>
      <c r="M27" s="218">
        <v>66.5</v>
      </c>
      <c r="N27" s="218">
        <v>67.2</v>
      </c>
      <c r="O27" s="218">
        <v>67.5</v>
      </c>
      <c r="P27" s="218">
        <v>67.7</v>
      </c>
      <c r="Q27" s="218">
        <v>68.099999999999994</v>
      </c>
      <c r="R27" s="218">
        <v>68.5</v>
      </c>
      <c r="S27" s="218">
        <v>68.900000000000006</v>
      </c>
      <c r="T27" s="218">
        <v>68.8</v>
      </c>
      <c r="U27" s="218">
        <v>69.599999999999994</v>
      </c>
      <c r="V27" s="218">
        <v>70</v>
      </c>
      <c r="W27" s="218">
        <v>70.3</v>
      </c>
      <c r="X27" s="218">
        <v>70.5</v>
      </c>
      <c r="Y27" s="218">
        <v>70.599999999999994</v>
      </c>
      <c r="Z27" s="218">
        <v>70.8</v>
      </c>
      <c r="AA27" s="218">
        <v>70.900000000000006</v>
      </c>
      <c r="AB27" s="218">
        <v>71</v>
      </c>
      <c r="AC27" s="218">
        <v>71.3</v>
      </c>
      <c r="AD27" s="218">
        <v>71.5</v>
      </c>
      <c r="AE27" s="218">
        <v>72.2</v>
      </c>
      <c r="AF27" s="218">
        <v>72.5</v>
      </c>
      <c r="AG27" s="218">
        <v>72.599999999999994</v>
      </c>
      <c r="AH27" s="218">
        <v>73</v>
      </c>
      <c r="AI27" s="218">
        <v>73.7</v>
      </c>
      <c r="AJ27" s="218">
        <v>73.5</v>
      </c>
      <c r="AK27" s="218">
        <v>73.900000000000006</v>
      </c>
      <c r="AL27" s="218">
        <v>73.900000000000006</v>
      </c>
      <c r="AM27" s="218">
        <v>73.7</v>
      </c>
      <c r="AN27" s="218">
        <v>74.099999999999994</v>
      </c>
      <c r="AO27" s="218">
        <v>72.5</v>
      </c>
      <c r="AP27" s="257">
        <f t="shared" si="0"/>
        <v>24</v>
      </c>
      <c r="AQ27" s="214"/>
      <c r="AT27" s="255"/>
      <c r="AW27" s="211"/>
      <c r="AX27" s="211"/>
      <c r="AY27" s="255"/>
      <c r="AZ27" s="211"/>
    </row>
    <row r="28" spans="1:52">
      <c r="A28" s="256" t="s">
        <v>119</v>
      </c>
      <c r="B28" s="218">
        <v>68.2</v>
      </c>
      <c r="C28" s="218">
        <v>69</v>
      </c>
      <c r="D28" s="218">
        <v>69</v>
      </c>
      <c r="E28" s="218">
        <v>69.2</v>
      </c>
      <c r="F28" s="218">
        <v>69.400000000000006</v>
      </c>
      <c r="G28" s="218">
        <v>69.900000000000006</v>
      </c>
      <c r="H28" s="218">
        <v>70.3</v>
      </c>
      <c r="I28" s="218">
        <v>70.3</v>
      </c>
      <c r="J28" s="218">
        <v>70.900000000000006</v>
      </c>
      <c r="K28" s="218">
        <v>70.599999999999994</v>
      </c>
      <c r="L28" s="218">
        <v>70.5</v>
      </c>
      <c r="M28" s="218">
        <v>71</v>
      </c>
      <c r="N28" s="218">
        <v>71</v>
      </c>
      <c r="O28" s="218">
        <v>72</v>
      </c>
      <c r="P28" s="218">
        <v>71.7</v>
      </c>
      <c r="Q28" s="218">
        <v>71.599999999999994</v>
      </c>
      <c r="R28" s="218">
        <v>72.2</v>
      </c>
      <c r="S28" s="218">
        <v>72.400000000000006</v>
      </c>
      <c r="T28" s="218">
        <v>72.7</v>
      </c>
      <c r="U28" s="218">
        <v>73.3</v>
      </c>
      <c r="V28" s="218">
        <v>73.599999999999994</v>
      </c>
      <c r="W28" s="218">
        <v>73.900000000000006</v>
      </c>
      <c r="X28" s="218">
        <v>74.2</v>
      </c>
      <c r="Y28" s="218">
        <v>75</v>
      </c>
      <c r="Z28" s="218">
        <v>74.900000000000006</v>
      </c>
      <c r="AA28" s="218">
        <v>75.5</v>
      </c>
      <c r="AB28" s="218">
        <v>75.900000000000006</v>
      </c>
      <c r="AC28" s="218">
        <v>76.2</v>
      </c>
      <c r="AD28" s="218">
        <v>76.5</v>
      </c>
      <c r="AE28" s="218">
        <v>76.8</v>
      </c>
      <c r="AF28" s="218">
        <v>77.3</v>
      </c>
      <c r="AG28" s="218">
        <v>77.3</v>
      </c>
      <c r="AH28" s="218">
        <v>77.599999999999994</v>
      </c>
      <c r="AI28" s="218">
        <v>78</v>
      </c>
      <c r="AJ28" s="218">
        <v>78.099999999999994</v>
      </c>
      <c r="AK28" s="218">
        <v>78.099999999999994</v>
      </c>
      <c r="AL28" s="218">
        <v>78.400000000000006</v>
      </c>
      <c r="AM28" s="218">
        <v>78.3</v>
      </c>
      <c r="AN28" s="218">
        <v>78.7</v>
      </c>
      <c r="AO28" s="218">
        <v>78</v>
      </c>
      <c r="AP28" s="257">
        <f t="shared" si="0"/>
        <v>17</v>
      </c>
      <c r="AQ28" s="214"/>
      <c r="AT28" s="255"/>
      <c r="AW28" s="211"/>
      <c r="AX28" s="211"/>
      <c r="AY28" s="255"/>
      <c r="AZ28" s="211"/>
    </row>
    <row r="29" spans="1:52">
      <c r="A29" s="256" t="s">
        <v>120</v>
      </c>
      <c r="B29" s="218">
        <v>66.8</v>
      </c>
      <c r="C29" s="218">
        <v>67.099999999999994</v>
      </c>
      <c r="D29" s="218">
        <v>67</v>
      </c>
      <c r="E29" s="218">
        <v>67</v>
      </c>
      <c r="F29" s="218">
        <v>66.400000000000006</v>
      </c>
      <c r="G29" s="218">
        <v>66.7</v>
      </c>
      <c r="H29" s="218">
        <v>66.099999999999994</v>
      </c>
      <c r="I29" s="218">
        <v>66.5</v>
      </c>
      <c r="J29" s="218">
        <v>66.7</v>
      </c>
      <c r="K29" s="218">
        <v>66.7</v>
      </c>
      <c r="L29" s="218">
        <v>66.8</v>
      </c>
      <c r="M29" s="218">
        <v>66</v>
      </c>
      <c r="N29" s="218">
        <v>65.900000000000006</v>
      </c>
      <c r="O29" s="218">
        <v>65.7</v>
      </c>
      <c r="P29" s="218">
        <v>65.5</v>
      </c>
      <c r="Q29" s="218">
        <v>65.099999999999994</v>
      </c>
      <c r="R29" s="218">
        <v>65.2</v>
      </c>
      <c r="S29" s="218">
        <v>66.3</v>
      </c>
      <c r="T29" s="218">
        <v>67.099999999999994</v>
      </c>
      <c r="U29" s="218">
        <v>67.7</v>
      </c>
      <c r="V29" s="218">
        <v>67.5</v>
      </c>
      <c r="W29" s="218">
        <v>67.3</v>
      </c>
      <c r="X29" s="218">
        <v>67.400000000000006</v>
      </c>
      <c r="Y29" s="218">
        <v>67.8</v>
      </c>
      <c r="Z29" s="218">
        <v>68.400000000000006</v>
      </c>
      <c r="AA29" s="218">
        <v>69</v>
      </c>
      <c r="AB29" s="218">
        <v>69.5</v>
      </c>
      <c r="AC29" s="218">
        <v>69.7</v>
      </c>
      <c r="AD29" s="218">
        <v>69.8</v>
      </c>
      <c r="AE29" s="218">
        <v>70</v>
      </c>
      <c r="AF29" s="218">
        <v>70.8</v>
      </c>
      <c r="AG29" s="218">
        <v>70.900000000000006</v>
      </c>
      <c r="AH29" s="218">
        <v>71.599999999999994</v>
      </c>
      <c r="AI29" s="218">
        <v>71.3</v>
      </c>
      <c r="AJ29" s="218">
        <v>71.400000000000006</v>
      </c>
      <c r="AK29" s="218">
        <v>71.599999999999994</v>
      </c>
      <c r="AL29" s="218">
        <v>71.599999999999994</v>
      </c>
      <c r="AM29" s="218">
        <v>71.7</v>
      </c>
      <c r="AN29" s="218">
        <v>71.900000000000006</v>
      </c>
      <c r="AO29" s="218">
        <v>70.400000000000006</v>
      </c>
      <c r="AP29" s="257">
        <f t="shared" si="0"/>
        <v>27</v>
      </c>
      <c r="AQ29" s="214"/>
      <c r="AT29" s="255"/>
      <c r="AW29" s="211"/>
      <c r="AX29" s="211"/>
      <c r="AY29" s="255"/>
      <c r="AZ29" s="211"/>
    </row>
    <row r="30" spans="1:52">
      <c r="A30" s="256" t="s">
        <v>121</v>
      </c>
      <c r="B30" s="218"/>
      <c r="C30" s="218">
        <v>67</v>
      </c>
      <c r="D30" s="218">
        <v>66.900000000000006</v>
      </c>
      <c r="E30" s="218">
        <v>67.3</v>
      </c>
      <c r="F30" s="218">
        <v>67.7</v>
      </c>
      <c r="G30" s="218">
        <v>68.400000000000006</v>
      </c>
      <c r="H30" s="218">
        <v>68.2</v>
      </c>
      <c r="I30" s="218">
        <v>68.900000000000006</v>
      </c>
      <c r="J30" s="218">
        <v>69.3</v>
      </c>
      <c r="K30" s="218">
        <v>69.8</v>
      </c>
      <c r="L30" s="218">
        <v>69.5</v>
      </c>
      <c r="M30" s="218">
        <v>69.599999999999994</v>
      </c>
      <c r="N30" s="218">
        <v>69.400000000000006</v>
      </c>
      <c r="O30" s="218">
        <v>70.099999999999994</v>
      </c>
      <c r="P30" s="218">
        <v>70.8</v>
      </c>
      <c r="Q30" s="218">
        <v>71.099999999999994</v>
      </c>
      <c r="R30" s="218">
        <v>71.099999999999994</v>
      </c>
      <c r="S30" s="218">
        <v>71.3</v>
      </c>
      <c r="T30" s="218">
        <v>71.8</v>
      </c>
      <c r="U30" s="218">
        <v>72.2</v>
      </c>
      <c r="V30" s="218">
        <v>72.3</v>
      </c>
      <c r="W30" s="218">
        <v>72.599999999999994</v>
      </c>
      <c r="X30" s="218">
        <v>72.5</v>
      </c>
      <c r="Y30" s="218">
        <v>73.5</v>
      </c>
      <c r="Z30" s="218">
        <v>73.900000000000006</v>
      </c>
      <c r="AA30" s="218">
        <v>74.5</v>
      </c>
      <c r="AB30" s="218">
        <v>74.599999999999994</v>
      </c>
      <c r="AC30" s="218">
        <v>75.5</v>
      </c>
      <c r="AD30" s="218">
        <v>75.900000000000006</v>
      </c>
      <c r="AE30" s="218">
        <v>76.400000000000006</v>
      </c>
      <c r="AF30" s="218">
        <v>76.8</v>
      </c>
      <c r="AG30" s="218">
        <v>77.099999999999994</v>
      </c>
      <c r="AH30" s="218">
        <v>77.2</v>
      </c>
      <c r="AI30" s="218">
        <v>78.2</v>
      </c>
      <c r="AJ30" s="218">
        <v>77.8</v>
      </c>
      <c r="AK30" s="218">
        <v>78.2</v>
      </c>
      <c r="AL30" s="218">
        <v>78.2</v>
      </c>
      <c r="AM30" s="218">
        <v>78.5</v>
      </c>
      <c r="AN30" s="218">
        <v>78.7</v>
      </c>
      <c r="AO30" s="218">
        <v>77.8</v>
      </c>
      <c r="AP30" s="257">
        <f t="shared" si="0"/>
        <v>18</v>
      </c>
      <c r="AQ30" s="214"/>
      <c r="AT30" s="255"/>
      <c r="AW30" s="211"/>
      <c r="AX30" s="211"/>
      <c r="AY30" s="255"/>
      <c r="AZ30" s="211"/>
    </row>
    <row r="31" spans="1:52">
      <c r="A31" s="256" t="s">
        <v>122</v>
      </c>
      <c r="B31" s="218">
        <v>66.8</v>
      </c>
      <c r="C31" s="218">
        <v>67</v>
      </c>
      <c r="D31" s="218">
        <v>66.7</v>
      </c>
      <c r="E31" s="218">
        <v>66.900000000000006</v>
      </c>
      <c r="F31" s="218">
        <v>67</v>
      </c>
      <c r="G31" s="218">
        <v>67.2</v>
      </c>
      <c r="H31" s="218">
        <v>67.400000000000006</v>
      </c>
      <c r="I31" s="218">
        <v>67.2</v>
      </c>
      <c r="J31" s="218">
        <v>67</v>
      </c>
      <c r="K31" s="218">
        <v>66.7</v>
      </c>
      <c r="L31" s="218">
        <v>66.900000000000006</v>
      </c>
      <c r="M31" s="218">
        <v>67.099999999999994</v>
      </c>
      <c r="N31" s="218">
        <v>67.8</v>
      </c>
      <c r="O31" s="218">
        <v>68.3</v>
      </c>
      <c r="P31" s="218">
        <v>68.400000000000006</v>
      </c>
      <c r="Q31" s="218">
        <v>68.8</v>
      </c>
      <c r="R31" s="218">
        <v>68.900000000000006</v>
      </c>
      <c r="S31" s="218">
        <v>68.599999999999994</v>
      </c>
      <c r="T31" s="218">
        <v>69</v>
      </c>
      <c r="U31" s="218">
        <v>69.2</v>
      </c>
      <c r="V31" s="218">
        <v>69.5</v>
      </c>
      <c r="W31" s="218">
        <v>69.8</v>
      </c>
      <c r="X31" s="218">
        <v>69.8</v>
      </c>
      <c r="Y31" s="218">
        <v>70.3</v>
      </c>
      <c r="Z31" s="218">
        <v>70.2</v>
      </c>
      <c r="AA31" s="218">
        <v>70.400000000000006</v>
      </c>
      <c r="AB31" s="218">
        <v>70.599999999999994</v>
      </c>
      <c r="AC31" s="218">
        <v>70.900000000000006</v>
      </c>
      <c r="AD31" s="218">
        <v>71.400000000000006</v>
      </c>
      <c r="AE31" s="218">
        <v>71.8</v>
      </c>
      <c r="AF31" s="218">
        <v>72.3</v>
      </c>
      <c r="AG31" s="218">
        <v>72.5</v>
      </c>
      <c r="AH31" s="218">
        <v>72.900000000000006</v>
      </c>
      <c r="AI31" s="218">
        <v>73.3</v>
      </c>
      <c r="AJ31" s="218">
        <v>73.099999999999994</v>
      </c>
      <c r="AK31" s="218">
        <v>73.8</v>
      </c>
      <c r="AL31" s="218">
        <v>73.8</v>
      </c>
      <c r="AM31" s="218">
        <v>73.900000000000006</v>
      </c>
      <c r="AN31" s="218">
        <v>74.3</v>
      </c>
      <c r="AO31" s="218">
        <v>73.5</v>
      </c>
      <c r="AP31" s="257">
        <f t="shared" si="0"/>
        <v>23</v>
      </c>
      <c r="AQ31" s="214"/>
      <c r="AT31" s="255"/>
      <c r="AW31" s="211"/>
      <c r="AX31" s="211"/>
      <c r="AY31" s="255"/>
      <c r="AZ31" s="211"/>
    </row>
    <row r="32" spans="1:52">
      <c r="A32" s="256" t="s">
        <v>123</v>
      </c>
      <c r="B32" s="218">
        <v>69.599999999999994</v>
      </c>
      <c r="C32" s="218">
        <v>70.3</v>
      </c>
      <c r="D32" s="218">
        <v>70.3</v>
      </c>
      <c r="E32" s="218">
        <v>70.5</v>
      </c>
      <c r="F32" s="218">
        <v>70.2</v>
      </c>
      <c r="G32" s="218">
        <v>70.599999999999994</v>
      </c>
      <c r="H32" s="218">
        <v>70.7</v>
      </c>
      <c r="I32" s="218">
        <v>70.7</v>
      </c>
      <c r="J32" s="218">
        <v>70.900000000000006</v>
      </c>
      <c r="K32" s="218">
        <v>71</v>
      </c>
      <c r="L32" s="218">
        <v>71.400000000000006</v>
      </c>
      <c r="M32" s="218">
        <v>71.7</v>
      </c>
      <c r="N32" s="218">
        <v>72.099999999999994</v>
      </c>
      <c r="O32" s="218">
        <v>72.8</v>
      </c>
      <c r="P32" s="218">
        <v>72.8</v>
      </c>
      <c r="Q32" s="218">
        <v>73.099999999999994</v>
      </c>
      <c r="R32" s="218">
        <v>73.5</v>
      </c>
      <c r="S32" s="218">
        <v>73.599999999999994</v>
      </c>
      <c r="T32" s="218">
        <v>73.8</v>
      </c>
      <c r="U32" s="218">
        <v>74.2</v>
      </c>
      <c r="V32" s="218">
        <v>74.599999999999994</v>
      </c>
      <c r="W32" s="218">
        <v>74.900000000000006</v>
      </c>
      <c r="X32" s="218">
        <v>75.099999999999994</v>
      </c>
      <c r="Y32" s="218">
        <v>75.400000000000006</v>
      </c>
      <c r="Z32" s="218">
        <v>75.599999999999994</v>
      </c>
      <c r="AA32" s="218">
        <v>75.900000000000006</v>
      </c>
      <c r="AB32" s="218">
        <v>76</v>
      </c>
      <c r="AC32" s="218">
        <v>76.5</v>
      </c>
      <c r="AD32" s="218">
        <v>76.599999999999994</v>
      </c>
      <c r="AE32" s="218">
        <v>76.900000000000006</v>
      </c>
      <c r="AF32" s="218">
        <v>77.3</v>
      </c>
      <c r="AG32" s="218">
        <v>77.7</v>
      </c>
      <c r="AH32" s="218">
        <v>78</v>
      </c>
      <c r="AI32" s="218">
        <v>78.400000000000006</v>
      </c>
      <c r="AJ32" s="218">
        <v>78.7</v>
      </c>
      <c r="AK32" s="218">
        <v>78.599999999999994</v>
      </c>
      <c r="AL32" s="218">
        <v>78.900000000000006</v>
      </c>
      <c r="AM32" s="218">
        <v>79.099999999999994</v>
      </c>
      <c r="AN32" s="218">
        <v>79.3</v>
      </c>
      <c r="AO32" s="218">
        <v>79.2</v>
      </c>
      <c r="AP32" s="257">
        <f t="shared" si="0"/>
        <v>10</v>
      </c>
      <c r="AQ32" s="214"/>
      <c r="AT32" s="255"/>
      <c r="AY32" s="255"/>
      <c r="AZ32" s="105"/>
    </row>
    <row r="33" spans="1:52">
      <c r="A33" s="258" t="s">
        <v>124</v>
      </c>
      <c r="B33" s="222">
        <v>73.099999999999994</v>
      </c>
      <c r="C33" s="222">
        <v>73.5</v>
      </c>
      <c r="D33" s="222">
        <v>73.599999999999994</v>
      </c>
      <c r="E33" s="222">
        <v>73.900000000000006</v>
      </c>
      <c r="F33" s="222">
        <v>73.8</v>
      </c>
      <c r="G33" s="222">
        <v>74</v>
      </c>
      <c r="H33" s="222">
        <v>74.2</v>
      </c>
      <c r="I33" s="222">
        <v>74.099999999999994</v>
      </c>
      <c r="J33" s="222">
        <v>74.8</v>
      </c>
      <c r="K33" s="222">
        <v>74.8</v>
      </c>
      <c r="L33" s="222">
        <v>75</v>
      </c>
      <c r="M33" s="222">
        <v>75.400000000000006</v>
      </c>
      <c r="N33" s="222">
        <v>75.5</v>
      </c>
      <c r="O33" s="222">
        <v>76.099999999999994</v>
      </c>
      <c r="P33" s="222">
        <v>76.2</v>
      </c>
      <c r="Q33" s="222">
        <v>76.599999999999994</v>
      </c>
      <c r="R33" s="222">
        <v>76.8</v>
      </c>
      <c r="S33" s="222">
        <v>76.900000000000006</v>
      </c>
      <c r="T33" s="222">
        <v>77.099999999999994</v>
      </c>
      <c r="U33" s="222">
        <v>77.400000000000006</v>
      </c>
      <c r="V33" s="222">
        <v>77.599999999999994</v>
      </c>
      <c r="W33" s="222">
        <v>77.7</v>
      </c>
      <c r="X33" s="222">
        <v>78</v>
      </c>
      <c r="Y33" s="222">
        <v>78.400000000000006</v>
      </c>
      <c r="Z33" s="222">
        <v>78.5</v>
      </c>
      <c r="AA33" s="222">
        <v>78.8</v>
      </c>
      <c r="AB33" s="222">
        <v>79</v>
      </c>
      <c r="AC33" s="222">
        <v>79.2</v>
      </c>
      <c r="AD33" s="222">
        <v>79.400000000000006</v>
      </c>
      <c r="AE33" s="222">
        <v>79.599999999999994</v>
      </c>
      <c r="AF33" s="222">
        <v>79.900000000000006</v>
      </c>
      <c r="AG33" s="222">
        <v>79.900000000000006</v>
      </c>
      <c r="AH33" s="222">
        <v>80.2</v>
      </c>
      <c r="AI33" s="222">
        <v>80.400000000000006</v>
      </c>
      <c r="AJ33" s="222">
        <v>80.400000000000006</v>
      </c>
      <c r="AK33" s="222">
        <v>80.599999999999994</v>
      </c>
      <c r="AL33" s="222">
        <v>80.8</v>
      </c>
      <c r="AM33" s="222">
        <v>80.900000000000006</v>
      </c>
      <c r="AN33" s="222">
        <v>81.5</v>
      </c>
      <c r="AO33" s="222">
        <v>80.599999999999994</v>
      </c>
      <c r="AP33" s="257">
        <f t="shared" si="0"/>
        <v>2</v>
      </c>
      <c r="AQ33" s="214"/>
      <c r="AT33" s="255"/>
      <c r="AY33" s="255"/>
      <c r="AZ33" s="105"/>
    </row>
    <row r="34" spans="1:52">
      <c r="A34" s="125" t="s">
        <v>329</v>
      </c>
      <c r="B34" s="218">
        <f>MAX(B6,B7,B10,B11,B13,B14,B15,B16,B18,B19,B22,B24,B25,B26,B28,B32,B33)</f>
        <v>73.400000000000006</v>
      </c>
      <c r="C34" s="218">
        <f t="shared" ref="C34:AO34" si="1">MAX(C6,C7,C10,C11,C13,C14,C15,C16,C18,C19,C22,C24,C25,C26,C28,C32,C33)</f>
        <v>73.599999999999994</v>
      </c>
      <c r="D34" s="218">
        <f t="shared" si="1"/>
        <v>73.599999999999994</v>
      </c>
      <c r="E34" s="218">
        <f t="shared" si="1"/>
        <v>73.900000000000006</v>
      </c>
      <c r="F34" s="218">
        <f t="shared" si="1"/>
        <v>73.8</v>
      </c>
      <c r="G34" s="218">
        <f t="shared" si="1"/>
        <v>74.099999999999994</v>
      </c>
      <c r="H34" s="218">
        <f t="shared" si="1"/>
        <v>74.2</v>
      </c>
      <c r="I34" s="218">
        <f t="shared" si="1"/>
        <v>74.3</v>
      </c>
      <c r="J34" s="218">
        <f t="shared" si="1"/>
        <v>74.8</v>
      </c>
      <c r="K34" s="218">
        <f t="shared" si="1"/>
        <v>74.8</v>
      </c>
      <c r="L34" s="218">
        <f t="shared" si="1"/>
        <v>75</v>
      </c>
      <c r="M34" s="218">
        <f t="shared" si="1"/>
        <v>75.400000000000006</v>
      </c>
      <c r="N34" s="218">
        <f t="shared" si="1"/>
        <v>75.5</v>
      </c>
      <c r="O34" s="218">
        <f t="shared" si="1"/>
        <v>76.099999999999994</v>
      </c>
      <c r="P34" s="218">
        <f t="shared" si="1"/>
        <v>76.2</v>
      </c>
      <c r="Q34" s="218">
        <f t="shared" si="1"/>
        <v>76.599999999999994</v>
      </c>
      <c r="R34" s="218">
        <f t="shared" si="1"/>
        <v>76.8</v>
      </c>
      <c r="S34" s="218">
        <f t="shared" si="1"/>
        <v>76.900000000000006</v>
      </c>
      <c r="T34" s="218">
        <f t="shared" si="1"/>
        <v>77.099999999999994</v>
      </c>
      <c r="U34" s="218">
        <f t="shared" si="1"/>
        <v>77.400000000000006</v>
      </c>
      <c r="V34" s="218">
        <f t="shared" si="1"/>
        <v>77.599999999999994</v>
      </c>
      <c r="W34" s="218">
        <f t="shared" si="1"/>
        <v>77.7</v>
      </c>
      <c r="X34" s="218">
        <f t="shared" si="1"/>
        <v>78</v>
      </c>
      <c r="Y34" s="218">
        <f t="shared" si="1"/>
        <v>78.400000000000006</v>
      </c>
      <c r="Z34" s="218">
        <f t="shared" si="1"/>
        <v>78.5</v>
      </c>
      <c r="AA34" s="218">
        <f t="shared" si="1"/>
        <v>78.8</v>
      </c>
      <c r="AB34" s="218">
        <f t="shared" si="1"/>
        <v>79</v>
      </c>
      <c r="AC34" s="218">
        <f t="shared" si="1"/>
        <v>79.2</v>
      </c>
      <c r="AD34" s="218">
        <f t="shared" si="1"/>
        <v>79.400000000000006</v>
      </c>
      <c r="AE34" s="218">
        <f t="shared" si="1"/>
        <v>79.599999999999994</v>
      </c>
      <c r="AF34" s="218">
        <f t="shared" si="1"/>
        <v>79.900000000000006</v>
      </c>
      <c r="AG34" s="218">
        <f t="shared" si="1"/>
        <v>79.900000000000006</v>
      </c>
      <c r="AH34" s="218">
        <f t="shared" si="1"/>
        <v>80.3</v>
      </c>
      <c r="AI34" s="218">
        <f t="shared" si="1"/>
        <v>80.7</v>
      </c>
      <c r="AJ34" s="218">
        <f t="shared" si="1"/>
        <v>80.400000000000006</v>
      </c>
      <c r="AK34" s="218">
        <f t="shared" si="1"/>
        <v>81</v>
      </c>
      <c r="AL34" s="218">
        <f t="shared" si="1"/>
        <v>80.8</v>
      </c>
      <c r="AM34" s="218">
        <f t="shared" si="1"/>
        <v>81.2</v>
      </c>
      <c r="AN34" s="218">
        <f t="shared" si="1"/>
        <v>81.5</v>
      </c>
      <c r="AO34" s="218">
        <f t="shared" si="1"/>
        <v>80.8</v>
      </c>
      <c r="AP34" s="138"/>
      <c r="AQ34" s="214"/>
      <c r="AT34" s="255"/>
      <c r="AY34" s="255"/>
      <c r="AZ34" s="105"/>
    </row>
    <row r="35" spans="1:52">
      <c r="A35" s="125" t="s">
        <v>330</v>
      </c>
      <c r="B35" s="218">
        <f>MIN(B6,B7,B10,B11,B13,B14,B15,B16,B18,B19,B22,B24,B25,B26,B28,B32,B33)</f>
        <v>68.2</v>
      </c>
      <c r="C35" s="218">
        <f t="shared" ref="C35:AO35" si="2">MIN(C6,C7,C10,C11,C13,C14,C15,C16,C18,C19,C22,C24,C25,C26,C28,C32,C33)</f>
        <v>68.900000000000006</v>
      </c>
      <c r="D35" s="218">
        <f t="shared" si="2"/>
        <v>69</v>
      </c>
      <c r="E35" s="218">
        <f t="shared" si="2"/>
        <v>69.2</v>
      </c>
      <c r="F35" s="218">
        <f t="shared" si="2"/>
        <v>69.400000000000006</v>
      </c>
      <c r="G35" s="218">
        <f t="shared" si="2"/>
        <v>69.900000000000006</v>
      </c>
      <c r="H35" s="218">
        <f t="shared" si="2"/>
        <v>70.3</v>
      </c>
      <c r="I35" s="218">
        <f t="shared" si="2"/>
        <v>70.3</v>
      </c>
      <c r="J35" s="218">
        <f t="shared" si="2"/>
        <v>70.900000000000006</v>
      </c>
      <c r="K35" s="218">
        <f t="shared" si="2"/>
        <v>70.599999999999994</v>
      </c>
      <c r="L35" s="218">
        <f t="shared" si="2"/>
        <v>70.5</v>
      </c>
      <c r="M35" s="218">
        <f t="shared" si="2"/>
        <v>71</v>
      </c>
      <c r="N35" s="218">
        <f t="shared" si="2"/>
        <v>71</v>
      </c>
      <c r="O35" s="218">
        <f t="shared" si="2"/>
        <v>72</v>
      </c>
      <c r="P35" s="218">
        <f t="shared" si="2"/>
        <v>71.7</v>
      </c>
      <c r="Q35" s="218">
        <f t="shared" si="2"/>
        <v>71.599999999999994</v>
      </c>
      <c r="R35" s="218">
        <f t="shared" si="2"/>
        <v>72.2</v>
      </c>
      <c r="S35" s="218">
        <f t="shared" si="2"/>
        <v>72.400000000000006</v>
      </c>
      <c r="T35" s="218">
        <f t="shared" si="2"/>
        <v>72.7</v>
      </c>
      <c r="U35" s="218">
        <f t="shared" si="2"/>
        <v>73.3</v>
      </c>
      <c r="V35" s="218">
        <f t="shared" si="2"/>
        <v>73.599999999999994</v>
      </c>
      <c r="W35" s="218">
        <f t="shared" si="2"/>
        <v>73.900000000000006</v>
      </c>
      <c r="X35" s="218">
        <f t="shared" si="2"/>
        <v>74.2</v>
      </c>
      <c r="Y35" s="218">
        <f t="shared" si="2"/>
        <v>75</v>
      </c>
      <c r="Z35" s="218">
        <f t="shared" si="2"/>
        <v>74.900000000000006</v>
      </c>
      <c r="AA35" s="218">
        <f t="shared" si="2"/>
        <v>75.5</v>
      </c>
      <c r="AB35" s="218">
        <f t="shared" si="2"/>
        <v>75.900000000000006</v>
      </c>
      <c r="AC35" s="218">
        <f t="shared" si="2"/>
        <v>76.2</v>
      </c>
      <c r="AD35" s="218">
        <f t="shared" si="2"/>
        <v>76.5</v>
      </c>
      <c r="AE35" s="218">
        <f t="shared" si="2"/>
        <v>76.8</v>
      </c>
      <c r="AF35" s="218">
        <f t="shared" si="2"/>
        <v>77.3</v>
      </c>
      <c r="AG35" s="218">
        <f t="shared" si="2"/>
        <v>77.3</v>
      </c>
      <c r="AH35" s="218">
        <f t="shared" si="2"/>
        <v>77.599999999999994</v>
      </c>
      <c r="AI35" s="218">
        <f t="shared" si="2"/>
        <v>78</v>
      </c>
      <c r="AJ35" s="218">
        <f t="shared" si="2"/>
        <v>78.099999999999994</v>
      </c>
      <c r="AK35" s="218">
        <f t="shared" si="2"/>
        <v>78.099999999999994</v>
      </c>
      <c r="AL35" s="218">
        <f t="shared" si="2"/>
        <v>78.400000000000006</v>
      </c>
      <c r="AM35" s="218">
        <f t="shared" si="2"/>
        <v>78.3</v>
      </c>
      <c r="AN35" s="218">
        <f t="shared" si="2"/>
        <v>78.7</v>
      </c>
      <c r="AO35" s="218">
        <f t="shared" si="2"/>
        <v>78</v>
      </c>
      <c r="AP35" s="138"/>
      <c r="AQ35" s="214"/>
      <c r="AT35" s="255"/>
      <c r="AY35" s="255"/>
      <c r="AZ35" s="105"/>
    </row>
    <row r="36" spans="1:52">
      <c r="A36" s="125" t="s">
        <v>331</v>
      </c>
      <c r="B36" s="218">
        <f>MAX(B8,B9,B12,B17,B20,B21,B23,B27,B29,B30,B31)</f>
        <v>68.900000000000006</v>
      </c>
      <c r="C36" s="218">
        <f t="shared" ref="C36:AO36" si="3">MAX(C8,C9,C12,C17,C20,C21,C23,C27,C29,C30,C31)</f>
        <v>68.5</v>
      </c>
      <c r="D36" s="218">
        <f t="shared" si="3"/>
        <v>68.5</v>
      </c>
      <c r="E36" s="218">
        <f t="shared" si="3"/>
        <v>68.5</v>
      </c>
      <c r="F36" s="218">
        <f t="shared" si="3"/>
        <v>68.099999999999994</v>
      </c>
      <c r="G36" s="218">
        <f t="shared" si="3"/>
        <v>68.5</v>
      </c>
      <c r="H36" s="218">
        <f t="shared" si="3"/>
        <v>68.3</v>
      </c>
      <c r="I36" s="218">
        <f t="shared" si="3"/>
        <v>68.900000000000006</v>
      </c>
      <c r="J36" s="218">
        <f t="shared" si="3"/>
        <v>69.3</v>
      </c>
      <c r="K36" s="218">
        <f t="shared" si="3"/>
        <v>69.8</v>
      </c>
      <c r="L36" s="218">
        <f t="shared" si="3"/>
        <v>69.5</v>
      </c>
      <c r="M36" s="218">
        <f t="shared" si="3"/>
        <v>69.599999999999994</v>
      </c>
      <c r="N36" s="218">
        <f t="shared" si="3"/>
        <v>69.400000000000006</v>
      </c>
      <c r="O36" s="218">
        <f t="shared" si="3"/>
        <v>70.099999999999994</v>
      </c>
      <c r="P36" s="218">
        <f t="shared" si="3"/>
        <v>70.8</v>
      </c>
      <c r="Q36" s="218">
        <f t="shared" si="3"/>
        <v>71.099999999999994</v>
      </c>
      <c r="R36" s="218">
        <f t="shared" si="3"/>
        <v>71.099999999999994</v>
      </c>
      <c r="S36" s="218">
        <f t="shared" si="3"/>
        <v>71.3</v>
      </c>
      <c r="T36" s="218">
        <f t="shared" si="3"/>
        <v>71.8</v>
      </c>
      <c r="U36" s="218">
        <f t="shared" si="3"/>
        <v>72.2</v>
      </c>
      <c r="V36" s="218">
        <f t="shared" si="3"/>
        <v>72.3</v>
      </c>
      <c r="W36" s="218">
        <f t="shared" si="3"/>
        <v>72.599999999999994</v>
      </c>
      <c r="X36" s="218">
        <f t="shared" si="3"/>
        <v>72.5</v>
      </c>
      <c r="Y36" s="218">
        <f t="shared" si="3"/>
        <v>73.5</v>
      </c>
      <c r="Z36" s="218">
        <f t="shared" si="3"/>
        <v>73.900000000000006</v>
      </c>
      <c r="AA36" s="218">
        <f t="shared" si="3"/>
        <v>74.5</v>
      </c>
      <c r="AB36" s="218">
        <f t="shared" si="3"/>
        <v>74.599999999999994</v>
      </c>
      <c r="AC36" s="218">
        <f t="shared" si="3"/>
        <v>75.5</v>
      </c>
      <c r="AD36" s="218">
        <f t="shared" si="3"/>
        <v>75.900000000000006</v>
      </c>
      <c r="AE36" s="218">
        <f t="shared" si="3"/>
        <v>76.400000000000006</v>
      </c>
      <c r="AF36" s="218">
        <f t="shared" si="3"/>
        <v>76.8</v>
      </c>
      <c r="AG36" s="218">
        <f t="shared" si="3"/>
        <v>77.099999999999994</v>
      </c>
      <c r="AH36" s="218">
        <f t="shared" si="3"/>
        <v>77.2</v>
      </c>
      <c r="AI36" s="218">
        <f t="shared" si="3"/>
        <v>78.2</v>
      </c>
      <c r="AJ36" s="218">
        <f t="shared" si="3"/>
        <v>77.8</v>
      </c>
      <c r="AK36" s="218">
        <f t="shared" si="3"/>
        <v>78.2</v>
      </c>
      <c r="AL36" s="218">
        <f t="shared" si="3"/>
        <v>78.2</v>
      </c>
      <c r="AM36" s="218">
        <f t="shared" si="3"/>
        <v>78.5</v>
      </c>
      <c r="AN36" s="218">
        <f t="shared" si="3"/>
        <v>78.7</v>
      </c>
      <c r="AO36" s="218">
        <f t="shared" si="3"/>
        <v>77.8</v>
      </c>
      <c r="AP36" s="138"/>
      <c r="AQ36" s="214"/>
      <c r="AT36" s="255"/>
      <c r="AY36" s="255"/>
      <c r="AZ36" s="105"/>
    </row>
    <row r="37" spans="1:52">
      <c r="A37" s="125" t="s">
        <v>332</v>
      </c>
      <c r="B37" s="218">
        <f>MIN(B8,B9,B12,B17,B20,B21,B23,B27,B29,B30,B31)</f>
        <v>64.099999999999994</v>
      </c>
      <c r="C37" s="218">
        <f t="shared" ref="C37:AO37" si="4">MIN(C8,C9,C12,C17,C20,C21,C23,C27,C29,C30,C31)</f>
        <v>64.599999999999994</v>
      </c>
      <c r="D37" s="218">
        <f t="shared" si="4"/>
        <v>64.400000000000006</v>
      </c>
      <c r="E37" s="218">
        <f t="shared" si="4"/>
        <v>64.599999999999994</v>
      </c>
      <c r="F37" s="218">
        <f t="shared" si="4"/>
        <v>64.599999999999994</v>
      </c>
      <c r="G37" s="218">
        <f t="shared" si="4"/>
        <v>65.3</v>
      </c>
      <c r="H37" s="218">
        <f t="shared" si="4"/>
        <v>65.7</v>
      </c>
      <c r="I37" s="218">
        <f t="shared" si="4"/>
        <v>66.2</v>
      </c>
      <c r="J37" s="218">
        <f t="shared" si="4"/>
        <v>65.400000000000006</v>
      </c>
      <c r="K37" s="218">
        <f t="shared" si="4"/>
        <v>64.7</v>
      </c>
      <c r="L37" s="218">
        <f t="shared" si="4"/>
        <v>64.400000000000006</v>
      </c>
      <c r="M37" s="218">
        <f t="shared" si="4"/>
        <v>63.4</v>
      </c>
      <c r="N37" s="218">
        <f t="shared" si="4"/>
        <v>62.3</v>
      </c>
      <c r="O37" s="218">
        <f t="shared" si="4"/>
        <v>60.6</v>
      </c>
      <c r="P37" s="218">
        <f t="shared" si="4"/>
        <v>61.4</v>
      </c>
      <c r="Q37" s="218">
        <f t="shared" si="4"/>
        <v>64.2</v>
      </c>
      <c r="R37" s="218">
        <f t="shared" si="4"/>
        <v>64.2</v>
      </c>
      <c r="S37" s="218">
        <f t="shared" si="4"/>
        <v>63.9</v>
      </c>
      <c r="T37" s="218">
        <f t="shared" si="4"/>
        <v>65</v>
      </c>
      <c r="U37" s="218">
        <f t="shared" si="4"/>
        <v>65.599999999999994</v>
      </c>
      <c r="V37" s="218">
        <f t="shared" si="4"/>
        <v>65.2</v>
      </c>
      <c r="W37" s="218">
        <f t="shared" si="4"/>
        <v>64.400000000000006</v>
      </c>
      <c r="X37" s="218">
        <f t="shared" si="4"/>
        <v>65.3</v>
      </c>
      <c r="Y37" s="218">
        <f t="shared" si="4"/>
        <v>65.599999999999994</v>
      </c>
      <c r="Z37" s="218">
        <f t="shared" si="4"/>
        <v>64.900000000000006</v>
      </c>
      <c r="AA37" s="218">
        <f t="shared" si="4"/>
        <v>65</v>
      </c>
      <c r="AB37" s="218">
        <f t="shared" si="4"/>
        <v>64.5</v>
      </c>
      <c r="AC37" s="218">
        <f t="shared" si="4"/>
        <v>65.900000000000006</v>
      </c>
      <c r="AD37" s="218">
        <f t="shared" si="4"/>
        <v>67.099999999999994</v>
      </c>
      <c r="AE37" s="218">
        <f t="shared" si="4"/>
        <v>67.599999999999994</v>
      </c>
      <c r="AF37" s="218">
        <f t="shared" si="4"/>
        <v>68.099999999999994</v>
      </c>
      <c r="AG37" s="218">
        <f t="shared" si="4"/>
        <v>68.400000000000006</v>
      </c>
      <c r="AH37" s="218">
        <f t="shared" si="4"/>
        <v>68.5</v>
      </c>
      <c r="AI37" s="218">
        <f t="shared" si="4"/>
        <v>69.099999999999994</v>
      </c>
      <c r="AJ37" s="218">
        <f t="shared" si="4"/>
        <v>69.2</v>
      </c>
      <c r="AK37" s="218">
        <f t="shared" si="4"/>
        <v>69.5</v>
      </c>
      <c r="AL37" s="218">
        <f t="shared" si="4"/>
        <v>69.8</v>
      </c>
      <c r="AM37" s="218">
        <f t="shared" si="4"/>
        <v>70.099999999999994</v>
      </c>
      <c r="AN37" s="218">
        <f t="shared" si="4"/>
        <v>70.900000000000006</v>
      </c>
      <c r="AO37" s="218">
        <f t="shared" si="4"/>
        <v>70</v>
      </c>
      <c r="AP37" s="138"/>
      <c r="AQ37" s="214"/>
      <c r="AT37" s="255"/>
      <c r="AY37" s="255"/>
      <c r="AZ37" s="105"/>
    </row>
    <row r="38" spans="1:52">
      <c r="A38" s="259"/>
      <c r="AT38" s="255"/>
      <c r="AY38" s="255"/>
      <c r="AZ38" s="105"/>
    </row>
    <row r="39" spans="1:52">
      <c r="A39" s="77" t="s">
        <v>45</v>
      </c>
      <c r="AX39" s="255"/>
      <c r="AZ39" s="105"/>
    </row>
    <row r="40" spans="1:52" s="16" customFormat="1" ht="26.4">
      <c r="A40" s="34"/>
      <c r="B40" s="35">
        <v>1981</v>
      </c>
      <c r="C40" s="35">
        <v>1982</v>
      </c>
      <c r="D40" s="35">
        <v>1983</v>
      </c>
      <c r="E40" s="35">
        <v>1984</v>
      </c>
      <c r="F40" s="35">
        <v>1985</v>
      </c>
      <c r="G40" s="35">
        <v>1986</v>
      </c>
      <c r="H40" s="35">
        <v>1987</v>
      </c>
      <c r="I40" s="35">
        <v>1988</v>
      </c>
      <c r="J40" s="35">
        <v>1989</v>
      </c>
      <c r="K40" s="35">
        <v>1990</v>
      </c>
      <c r="L40" s="35">
        <v>1991</v>
      </c>
      <c r="M40" s="35">
        <v>1992</v>
      </c>
      <c r="N40" s="35">
        <v>1993</v>
      </c>
      <c r="O40" s="35">
        <v>1994</v>
      </c>
      <c r="P40" s="35">
        <v>1995</v>
      </c>
      <c r="Q40" s="35">
        <v>1996</v>
      </c>
      <c r="R40" s="35">
        <v>1997</v>
      </c>
      <c r="S40" s="35">
        <v>1998</v>
      </c>
      <c r="T40" s="35">
        <v>1999</v>
      </c>
      <c r="U40" s="35">
        <v>2000</v>
      </c>
      <c r="V40" s="35">
        <v>2001</v>
      </c>
      <c r="W40" s="35">
        <v>2002</v>
      </c>
      <c r="X40" s="35">
        <v>2003</v>
      </c>
      <c r="Y40" s="35">
        <v>2004</v>
      </c>
      <c r="Z40" s="35">
        <v>2005</v>
      </c>
      <c r="AA40" s="35">
        <v>2006</v>
      </c>
      <c r="AB40" s="35">
        <v>2007</v>
      </c>
      <c r="AC40" s="35">
        <v>2008</v>
      </c>
      <c r="AD40" s="35">
        <v>2009</v>
      </c>
      <c r="AE40" s="35">
        <v>2010</v>
      </c>
      <c r="AF40" s="35">
        <v>2011</v>
      </c>
      <c r="AG40" s="35">
        <v>2012</v>
      </c>
      <c r="AH40" s="35">
        <v>2013</v>
      </c>
      <c r="AI40" s="35">
        <v>2014</v>
      </c>
      <c r="AJ40" s="35">
        <v>2015</v>
      </c>
      <c r="AK40" s="35">
        <v>2016</v>
      </c>
      <c r="AL40" s="35">
        <v>2017</v>
      </c>
      <c r="AM40" s="35">
        <v>2018</v>
      </c>
      <c r="AN40" s="35">
        <v>2019</v>
      </c>
      <c r="AO40" s="35">
        <v>2020</v>
      </c>
      <c r="AP40" s="36" t="s">
        <v>278</v>
      </c>
      <c r="AQ40" s="32"/>
    </row>
    <row r="41" spans="1:52">
      <c r="A41" s="256" t="s">
        <v>50</v>
      </c>
      <c r="B41" s="218">
        <v>75.434925489909432</v>
      </c>
      <c r="C41" s="218">
        <v>75.262990735528632</v>
      </c>
      <c r="D41" s="218">
        <v>75.697466727425265</v>
      </c>
      <c r="E41" s="218">
        <v>75.910609752492192</v>
      </c>
      <c r="F41" s="218">
        <v>75.836112508910588</v>
      </c>
      <c r="G41" s="218">
        <v>76.252039217871399</v>
      </c>
      <c r="H41" s="218">
        <v>76.533200592272649</v>
      </c>
      <c r="I41" s="218">
        <v>76.702650550788007</v>
      </c>
      <c r="J41" s="218">
        <v>76.169152578114748</v>
      </c>
      <c r="K41" s="218">
        <v>76.924437694291726</v>
      </c>
      <c r="L41" s="218">
        <v>77.131220276906589</v>
      </c>
      <c r="M41" s="218">
        <v>77.273152841214198</v>
      </c>
      <c r="N41" s="218">
        <v>76.958074820442093</v>
      </c>
      <c r="O41" s="218">
        <v>77.701069362687491</v>
      </c>
      <c r="P41" s="218">
        <v>77.671413577055461</v>
      </c>
      <c r="Q41" s="218">
        <v>77.797630078752888</v>
      </c>
      <c r="R41" s="218">
        <v>78.082589285555912</v>
      </c>
      <c r="S41" s="218">
        <v>78.213792591516949</v>
      </c>
      <c r="T41" s="218">
        <v>78.225949914339793</v>
      </c>
      <c r="U41" s="218">
        <v>78.627043967368365</v>
      </c>
      <c r="V41" s="218">
        <v>78.82859469568217</v>
      </c>
      <c r="W41" s="218">
        <v>78.885343361648751</v>
      </c>
      <c r="X41" s="218">
        <v>78.881136280258232</v>
      </c>
      <c r="Y41" s="218">
        <v>79.414516606955885</v>
      </c>
      <c r="Z41" s="218">
        <v>79.472178713459257</v>
      </c>
      <c r="AA41" s="218">
        <v>79.769122388288849</v>
      </c>
      <c r="AB41" s="218">
        <v>79.806723578375369</v>
      </c>
      <c r="AC41" s="218">
        <v>79.932120932255771</v>
      </c>
      <c r="AD41" s="218">
        <v>80.413203352715769</v>
      </c>
      <c r="AE41" s="218">
        <v>80.604626625353177</v>
      </c>
      <c r="AF41" s="218">
        <v>80.820327592158705</v>
      </c>
      <c r="AG41" s="218">
        <v>80.801464998642984</v>
      </c>
      <c r="AH41" s="218">
        <v>81.039607977717097</v>
      </c>
      <c r="AI41" s="218">
        <v>81.33749810618707</v>
      </c>
      <c r="AJ41" s="218">
        <v>81.025835493083832</v>
      </c>
      <c r="AK41" s="218">
        <v>81.078835120062138</v>
      </c>
      <c r="AL41" s="218">
        <v>81.161994123335958</v>
      </c>
      <c r="AM41" s="218">
        <v>81.007680569506675</v>
      </c>
      <c r="AN41" s="218">
        <v>81.236637620258335</v>
      </c>
      <c r="AO41" s="218">
        <v>80.720335240488012</v>
      </c>
      <c r="AP41" s="257">
        <f>_xlfn.RANK.EQ(AO41,AO$41:AO$69)</f>
        <v>22</v>
      </c>
      <c r="AQ41" s="218"/>
      <c r="AR41" s="211"/>
      <c r="AT41" s="255"/>
      <c r="AX41" s="255"/>
      <c r="AZ41" s="105"/>
    </row>
    <row r="42" spans="1:52">
      <c r="A42" s="256" t="s">
        <v>125</v>
      </c>
      <c r="B42" s="218">
        <v>76.88</v>
      </c>
      <c r="C42" s="218">
        <v>76.94</v>
      </c>
      <c r="D42" s="218">
        <v>77.22</v>
      </c>
      <c r="E42" s="218">
        <v>77.569999999999993</v>
      </c>
      <c r="F42" s="218">
        <v>77.38</v>
      </c>
      <c r="G42" s="218">
        <v>77.69</v>
      </c>
      <c r="H42" s="218">
        <v>77.98</v>
      </c>
      <c r="I42" s="218">
        <v>78.069999999999993</v>
      </c>
      <c r="J42" s="218">
        <v>78.099999999999994</v>
      </c>
      <c r="K42" s="218">
        <v>78.510000000000005</v>
      </c>
      <c r="L42" s="218">
        <v>78.61</v>
      </c>
      <c r="M42" s="218">
        <v>78.959999999999994</v>
      </c>
      <c r="N42" s="218">
        <v>78.78</v>
      </c>
      <c r="O42" s="218">
        <v>79.319999999999993</v>
      </c>
      <c r="P42" s="218">
        <v>79.239999999999995</v>
      </c>
      <c r="Q42" s="218">
        <v>79.36</v>
      </c>
      <c r="R42" s="218">
        <v>79.53</v>
      </c>
      <c r="S42" s="218">
        <v>79.75</v>
      </c>
      <c r="T42" s="218">
        <v>79.8</v>
      </c>
      <c r="U42" s="218">
        <v>80.17</v>
      </c>
      <c r="V42" s="218">
        <v>80.400000000000006</v>
      </c>
      <c r="W42" s="218">
        <v>80.510000000000005</v>
      </c>
      <c r="X42" s="218">
        <v>80.5</v>
      </c>
      <c r="Y42" s="218">
        <v>81.040000000000006</v>
      </c>
      <c r="Z42" s="218">
        <v>81.5</v>
      </c>
      <c r="AA42" s="218">
        <v>81.599999999999994</v>
      </c>
      <c r="AB42" s="218">
        <v>81.64</v>
      </c>
      <c r="AC42" s="218">
        <v>81.69</v>
      </c>
      <c r="AD42" s="218">
        <v>82.21</v>
      </c>
      <c r="AE42" s="218">
        <v>82.34</v>
      </c>
      <c r="AF42" s="218">
        <v>82.71</v>
      </c>
      <c r="AG42" s="218">
        <v>82.66</v>
      </c>
      <c r="AH42" s="218">
        <v>82.74</v>
      </c>
      <c r="AI42" s="218">
        <v>82.99</v>
      </c>
      <c r="AJ42" s="218">
        <v>82.71</v>
      </c>
      <c r="AK42" s="218">
        <v>82.87</v>
      </c>
      <c r="AL42" s="218">
        <v>82.96</v>
      </c>
      <c r="AM42" s="218">
        <v>82.93</v>
      </c>
      <c r="AN42" s="218">
        <v>83.27</v>
      </c>
      <c r="AO42" s="218">
        <v>82.4</v>
      </c>
      <c r="AP42" s="257">
        <f t="shared" ref="AP42:AP69" si="5">_xlfn.RANK.EQ(AO42,AO$41:AO$69)</f>
        <v>19</v>
      </c>
      <c r="AQ42" s="214"/>
      <c r="AT42" s="255"/>
      <c r="AX42" s="255"/>
      <c r="AZ42" s="105"/>
    </row>
    <row r="43" spans="1:52">
      <c r="A43" s="256" t="s">
        <v>99</v>
      </c>
      <c r="B43" s="218">
        <v>77.099999999999994</v>
      </c>
      <c r="C43" s="218">
        <v>77.3</v>
      </c>
      <c r="D43" s="218">
        <v>77.3</v>
      </c>
      <c r="E43" s="218">
        <v>78</v>
      </c>
      <c r="F43" s="218">
        <v>78.099999999999994</v>
      </c>
      <c r="G43" s="218">
        <v>78.2</v>
      </c>
      <c r="H43" s="218">
        <v>78.900000000000006</v>
      </c>
      <c r="I43" s="218">
        <v>79.099999999999994</v>
      </c>
      <c r="J43" s="218">
        <v>79.099999999999994</v>
      </c>
      <c r="K43" s="218">
        <v>79.5</v>
      </c>
      <c r="L43" s="218">
        <v>79.7</v>
      </c>
      <c r="M43" s="218">
        <v>79.900000000000006</v>
      </c>
      <c r="N43" s="218">
        <v>79.900000000000006</v>
      </c>
      <c r="O43" s="218">
        <v>80.2</v>
      </c>
      <c r="P43" s="218">
        <v>80.400000000000006</v>
      </c>
      <c r="Q43" s="218">
        <v>80.7</v>
      </c>
      <c r="R43" s="218">
        <v>80.7</v>
      </c>
      <c r="S43" s="218">
        <v>80.7</v>
      </c>
      <c r="T43" s="218">
        <v>81</v>
      </c>
      <c r="U43" s="218">
        <v>81</v>
      </c>
      <c r="V43" s="218">
        <v>81.2</v>
      </c>
      <c r="W43" s="218">
        <v>81.2</v>
      </c>
      <c r="X43" s="218">
        <v>81.099999999999994</v>
      </c>
      <c r="Y43" s="218">
        <v>81.900000000000006</v>
      </c>
      <c r="Z43" s="218">
        <v>81.900000000000006</v>
      </c>
      <c r="AA43" s="218">
        <v>82.3</v>
      </c>
      <c r="AB43" s="218">
        <v>82.6</v>
      </c>
      <c r="AC43" s="218">
        <v>82.6</v>
      </c>
      <c r="AD43" s="218">
        <v>82.8</v>
      </c>
      <c r="AE43" s="218">
        <v>83</v>
      </c>
      <c r="AF43" s="218">
        <v>83.3</v>
      </c>
      <c r="AG43" s="218">
        <v>83.1</v>
      </c>
      <c r="AH43" s="218">
        <v>83.2</v>
      </c>
      <c r="AI43" s="218">
        <v>83.9</v>
      </c>
      <c r="AJ43" s="218">
        <v>83.4</v>
      </c>
      <c r="AK43" s="218">
        <v>84</v>
      </c>
      <c r="AL43" s="218">
        <v>83.9</v>
      </c>
      <c r="AM43" s="218">
        <v>83.9</v>
      </c>
      <c r="AN43" s="218">
        <v>84.3</v>
      </c>
      <c r="AO43" s="218">
        <v>83</v>
      </c>
      <c r="AP43" s="257">
        <f t="shared" si="5"/>
        <v>17</v>
      </c>
      <c r="AQ43" s="214"/>
      <c r="AT43" s="255"/>
      <c r="AX43" s="255"/>
      <c r="AZ43" s="105"/>
    </row>
    <row r="44" spans="1:52">
      <c r="A44" s="256" t="s">
        <v>100</v>
      </c>
      <c r="B44" s="218">
        <v>74.3</v>
      </c>
      <c r="C44" s="218">
        <v>74</v>
      </c>
      <c r="D44" s="218">
        <v>74.400000000000006</v>
      </c>
      <c r="E44" s="218">
        <v>74.599999999999994</v>
      </c>
      <c r="F44" s="218">
        <v>74.3</v>
      </c>
      <c r="G44" s="218">
        <v>74.8</v>
      </c>
      <c r="H44" s="218">
        <v>74.599999999999994</v>
      </c>
      <c r="I44" s="218">
        <v>74.7</v>
      </c>
      <c r="J44" s="218">
        <v>74.8</v>
      </c>
      <c r="K44" s="218">
        <v>74.7</v>
      </c>
      <c r="L44" s="218">
        <v>74.400000000000006</v>
      </c>
      <c r="M44" s="218">
        <v>74.8</v>
      </c>
      <c r="N44" s="218">
        <v>75.099999999999994</v>
      </c>
      <c r="O44" s="218">
        <v>74.8</v>
      </c>
      <c r="P44" s="218">
        <v>74.900000000000006</v>
      </c>
      <c r="Q44" s="218">
        <v>74.5</v>
      </c>
      <c r="R44" s="218">
        <v>73.8</v>
      </c>
      <c r="S44" s="218">
        <v>74.599999999999994</v>
      </c>
      <c r="T44" s="218">
        <v>75</v>
      </c>
      <c r="U44" s="218">
        <v>75</v>
      </c>
      <c r="V44" s="218">
        <v>75.400000000000006</v>
      </c>
      <c r="W44" s="218">
        <v>75.5</v>
      </c>
      <c r="X44" s="218">
        <v>75.900000000000006</v>
      </c>
      <c r="Y44" s="218">
        <v>76.2</v>
      </c>
      <c r="Z44" s="218">
        <v>76.2</v>
      </c>
      <c r="AA44" s="218">
        <v>76.3</v>
      </c>
      <c r="AB44" s="218">
        <v>76.599999999999994</v>
      </c>
      <c r="AC44" s="218">
        <v>77</v>
      </c>
      <c r="AD44" s="218">
        <v>77.400000000000006</v>
      </c>
      <c r="AE44" s="218">
        <v>77.400000000000006</v>
      </c>
      <c r="AF44" s="218">
        <v>77.8</v>
      </c>
      <c r="AG44" s="218">
        <v>77.900000000000006</v>
      </c>
      <c r="AH44" s="218">
        <v>78.599999999999994</v>
      </c>
      <c r="AI44" s="218">
        <v>78</v>
      </c>
      <c r="AJ44" s="218">
        <v>78.2</v>
      </c>
      <c r="AK44" s="218">
        <v>78.5</v>
      </c>
      <c r="AL44" s="218">
        <v>78.400000000000006</v>
      </c>
      <c r="AM44" s="218">
        <v>78.599999999999994</v>
      </c>
      <c r="AN44" s="218">
        <v>78.8</v>
      </c>
      <c r="AO44" s="218">
        <v>77.5</v>
      </c>
      <c r="AP44" s="257">
        <f t="shared" si="5"/>
        <v>29</v>
      </c>
      <c r="AQ44" s="214"/>
      <c r="AT44" s="255"/>
      <c r="AX44" s="255"/>
      <c r="AZ44" s="105"/>
    </row>
    <row r="45" spans="1:52">
      <c r="A45" s="256" t="s">
        <v>101</v>
      </c>
      <c r="B45" s="218">
        <v>74.400000000000006</v>
      </c>
      <c r="C45" s="218">
        <v>74.5</v>
      </c>
      <c r="D45" s="218">
        <v>74.400000000000006</v>
      </c>
      <c r="E45" s="218">
        <v>74.599999999999994</v>
      </c>
      <c r="F45" s="218">
        <v>74.8</v>
      </c>
      <c r="G45" s="218">
        <v>74.7</v>
      </c>
      <c r="H45" s="218">
        <v>75.3</v>
      </c>
      <c r="I45" s="218">
        <v>75.400000000000006</v>
      </c>
      <c r="J45" s="218">
        <v>75.5</v>
      </c>
      <c r="K45" s="218">
        <v>75.5</v>
      </c>
      <c r="L45" s="218">
        <v>75.8</v>
      </c>
      <c r="M45" s="218">
        <v>76.3</v>
      </c>
      <c r="N45" s="218">
        <v>76.5</v>
      </c>
      <c r="O45" s="218">
        <v>76.8</v>
      </c>
      <c r="P45" s="218">
        <v>76.8</v>
      </c>
      <c r="Q45" s="218">
        <v>77.5</v>
      </c>
      <c r="R45" s="218">
        <v>77.599999999999994</v>
      </c>
      <c r="S45" s="218">
        <v>78.2</v>
      </c>
      <c r="T45" s="218">
        <v>78.3</v>
      </c>
      <c r="U45" s="218">
        <v>78.5</v>
      </c>
      <c r="V45" s="218">
        <v>78.5</v>
      </c>
      <c r="W45" s="218">
        <v>78.7</v>
      </c>
      <c r="X45" s="218">
        <v>78.599999999999994</v>
      </c>
      <c r="Y45" s="218">
        <v>79.099999999999994</v>
      </c>
      <c r="Z45" s="218">
        <v>79.2</v>
      </c>
      <c r="AA45" s="218">
        <v>79.900000000000006</v>
      </c>
      <c r="AB45" s="218">
        <v>80.2</v>
      </c>
      <c r="AC45" s="218">
        <v>80.5</v>
      </c>
      <c r="AD45" s="218">
        <v>80.5</v>
      </c>
      <c r="AE45" s="218">
        <v>80.900000000000006</v>
      </c>
      <c r="AF45" s="218">
        <v>81.099999999999994</v>
      </c>
      <c r="AG45" s="218">
        <v>81.2</v>
      </c>
      <c r="AH45" s="218">
        <v>81.3</v>
      </c>
      <c r="AI45" s="218">
        <v>82</v>
      </c>
      <c r="AJ45" s="218">
        <v>81.599999999999994</v>
      </c>
      <c r="AK45" s="218">
        <v>82.1</v>
      </c>
      <c r="AL45" s="218">
        <v>82</v>
      </c>
      <c r="AM45" s="218">
        <v>82</v>
      </c>
      <c r="AN45" s="218">
        <v>82.2</v>
      </c>
      <c r="AO45" s="218">
        <v>81.3</v>
      </c>
      <c r="AP45" s="257">
        <f t="shared" si="5"/>
        <v>20</v>
      </c>
      <c r="AQ45" s="214"/>
      <c r="AT45" s="255"/>
      <c r="AX45" s="255"/>
      <c r="AZ45" s="105"/>
    </row>
    <row r="46" spans="1:52">
      <c r="A46" s="256" t="s">
        <v>102</v>
      </c>
      <c r="B46" s="218">
        <v>77.5</v>
      </c>
      <c r="C46" s="218">
        <v>77.8</v>
      </c>
      <c r="D46" s="218">
        <v>77.7</v>
      </c>
      <c r="E46" s="218">
        <v>77.8</v>
      </c>
      <c r="F46" s="218">
        <v>77.599999999999994</v>
      </c>
      <c r="G46" s="218">
        <v>77.7</v>
      </c>
      <c r="H46" s="218">
        <v>77.900000000000006</v>
      </c>
      <c r="I46" s="218">
        <v>77.8</v>
      </c>
      <c r="J46" s="218">
        <v>77.900000000000006</v>
      </c>
      <c r="K46" s="218">
        <v>77.8</v>
      </c>
      <c r="L46" s="218">
        <v>78.099999999999994</v>
      </c>
      <c r="M46" s="218">
        <v>78</v>
      </c>
      <c r="N46" s="218">
        <v>77.8</v>
      </c>
      <c r="O46" s="218">
        <v>78.2</v>
      </c>
      <c r="P46" s="218">
        <v>77.900000000000006</v>
      </c>
      <c r="Q46" s="218">
        <v>78.3</v>
      </c>
      <c r="R46" s="218">
        <v>78.599999999999994</v>
      </c>
      <c r="S46" s="218">
        <v>79</v>
      </c>
      <c r="T46" s="218">
        <v>79</v>
      </c>
      <c r="U46" s="218">
        <v>79.2</v>
      </c>
      <c r="V46" s="218">
        <v>79.3</v>
      </c>
      <c r="W46" s="218">
        <v>79.400000000000006</v>
      </c>
      <c r="X46" s="218">
        <v>79.8</v>
      </c>
      <c r="Y46" s="218">
        <v>80.2</v>
      </c>
      <c r="Z46" s="218">
        <v>80.5</v>
      </c>
      <c r="AA46" s="218">
        <v>80.7</v>
      </c>
      <c r="AB46" s="218">
        <v>80.599999999999994</v>
      </c>
      <c r="AC46" s="218">
        <v>81</v>
      </c>
      <c r="AD46" s="218">
        <v>81.099999999999994</v>
      </c>
      <c r="AE46" s="218">
        <v>81.400000000000006</v>
      </c>
      <c r="AF46" s="218">
        <v>81.900000000000006</v>
      </c>
      <c r="AG46" s="218">
        <v>82.1</v>
      </c>
      <c r="AH46" s="218">
        <v>82.4</v>
      </c>
      <c r="AI46" s="218">
        <v>82.8</v>
      </c>
      <c r="AJ46" s="218">
        <v>82.7</v>
      </c>
      <c r="AK46" s="218">
        <v>82.8</v>
      </c>
      <c r="AL46" s="218">
        <v>83.1</v>
      </c>
      <c r="AM46" s="218">
        <v>82.9</v>
      </c>
      <c r="AN46" s="218">
        <v>83.5</v>
      </c>
      <c r="AO46" s="218">
        <v>83.6</v>
      </c>
      <c r="AP46" s="257">
        <f t="shared" si="5"/>
        <v>12</v>
      </c>
      <c r="AQ46" s="214"/>
      <c r="AT46" s="255"/>
      <c r="AX46" s="255"/>
      <c r="AZ46" s="105"/>
    </row>
    <row r="47" spans="1:52">
      <c r="A47" s="256" t="s">
        <v>126</v>
      </c>
      <c r="B47" s="218">
        <v>76.400000000000006</v>
      </c>
      <c r="C47" s="218">
        <v>76.7</v>
      </c>
      <c r="D47" s="218">
        <v>77</v>
      </c>
      <c r="E47" s="218">
        <v>77.5</v>
      </c>
      <c r="F47" s="218">
        <v>77.599999999999994</v>
      </c>
      <c r="G47" s="218">
        <v>77.7</v>
      </c>
      <c r="H47" s="218">
        <v>78.2</v>
      </c>
      <c r="I47" s="218">
        <v>78.400000000000006</v>
      </c>
      <c r="J47" s="218">
        <v>78.599999999999994</v>
      </c>
      <c r="K47" s="218">
        <v>78.5</v>
      </c>
      <c r="L47" s="218">
        <v>78.8</v>
      </c>
      <c r="M47" s="218">
        <v>79.3</v>
      </c>
      <c r="N47" s="218">
        <v>79.400000000000006</v>
      </c>
      <c r="O47" s="218">
        <v>79.7</v>
      </c>
      <c r="P47" s="218">
        <v>79.900000000000006</v>
      </c>
      <c r="Q47" s="218">
        <v>80.099999999999994</v>
      </c>
      <c r="R47" s="218">
        <v>80.5</v>
      </c>
      <c r="S47" s="218">
        <v>80.8</v>
      </c>
      <c r="T47" s="218">
        <v>81</v>
      </c>
      <c r="U47" s="218">
        <v>81.2</v>
      </c>
      <c r="V47" s="218">
        <v>81.400000000000006</v>
      </c>
      <c r="W47" s="218">
        <v>81.3</v>
      </c>
      <c r="X47" s="218">
        <v>81.3</v>
      </c>
      <c r="Y47" s="218">
        <v>81.900000000000006</v>
      </c>
      <c r="Z47" s="218">
        <v>82</v>
      </c>
      <c r="AA47" s="218">
        <v>82.4</v>
      </c>
      <c r="AB47" s="218">
        <v>82.7</v>
      </c>
      <c r="AC47" s="218">
        <v>82.7</v>
      </c>
      <c r="AD47" s="218">
        <v>82.8</v>
      </c>
      <c r="AE47" s="218">
        <v>83</v>
      </c>
      <c r="AF47" s="218">
        <v>83.1</v>
      </c>
      <c r="AG47" s="218">
        <v>83.1</v>
      </c>
      <c r="AH47" s="218">
        <v>83</v>
      </c>
      <c r="AI47" s="218">
        <v>83.6</v>
      </c>
      <c r="AJ47" s="218">
        <v>83.1</v>
      </c>
      <c r="AK47" s="218">
        <v>83.5</v>
      </c>
      <c r="AL47" s="218">
        <v>83.4</v>
      </c>
      <c r="AM47" s="218">
        <v>83.3</v>
      </c>
      <c r="AN47" s="218">
        <v>83.7</v>
      </c>
      <c r="AO47" s="218">
        <v>83.5</v>
      </c>
      <c r="AP47" s="257">
        <f t="shared" si="5"/>
        <v>14</v>
      </c>
      <c r="AQ47" s="214"/>
      <c r="AT47" s="255"/>
      <c r="AX47" s="255"/>
      <c r="AZ47" s="105"/>
    </row>
    <row r="48" spans="1:52">
      <c r="A48" s="256" t="s">
        <v>103</v>
      </c>
      <c r="B48" s="218">
        <v>74.099999999999994</v>
      </c>
      <c r="C48" s="218">
        <v>74.7</v>
      </c>
      <c r="D48" s="218">
        <v>74.8</v>
      </c>
      <c r="E48" s="218">
        <v>74.3</v>
      </c>
      <c r="F48" s="218">
        <v>74.5</v>
      </c>
      <c r="G48" s="218">
        <v>75.099999999999994</v>
      </c>
      <c r="H48" s="218">
        <v>75.099999999999994</v>
      </c>
      <c r="I48" s="218">
        <v>75</v>
      </c>
      <c r="J48" s="218">
        <v>74.900000000000006</v>
      </c>
      <c r="K48" s="218">
        <v>74.900000000000006</v>
      </c>
      <c r="L48" s="218">
        <v>75</v>
      </c>
      <c r="M48" s="218">
        <v>74.8</v>
      </c>
      <c r="N48" s="218">
        <v>74</v>
      </c>
      <c r="O48" s="218">
        <v>72.900000000000006</v>
      </c>
      <c r="P48" s="218">
        <v>74.3</v>
      </c>
      <c r="Q48" s="218">
        <v>75.599999999999994</v>
      </c>
      <c r="R48" s="218">
        <v>75.900000000000006</v>
      </c>
      <c r="S48" s="218">
        <v>75.400000000000006</v>
      </c>
      <c r="T48" s="218">
        <v>76.099999999999994</v>
      </c>
      <c r="U48" s="218">
        <v>76.400000000000006</v>
      </c>
      <c r="V48" s="218">
        <v>76.5</v>
      </c>
      <c r="W48" s="218">
        <v>77.2</v>
      </c>
      <c r="X48" s="218">
        <v>77.2</v>
      </c>
      <c r="Y48" s="218">
        <v>78</v>
      </c>
      <c r="Z48" s="218">
        <v>78.2</v>
      </c>
      <c r="AA48" s="218">
        <v>78.599999999999994</v>
      </c>
      <c r="AB48" s="218">
        <v>78.900000000000006</v>
      </c>
      <c r="AC48" s="218">
        <v>79.5</v>
      </c>
      <c r="AD48" s="218">
        <v>80.3</v>
      </c>
      <c r="AE48" s="218">
        <v>80.8</v>
      </c>
      <c r="AF48" s="218">
        <v>81.3</v>
      </c>
      <c r="AG48" s="218">
        <v>81.5</v>
      </c>
      <c r="AH48" s="218">
        <v>81.7</v>
      </c>
      <c r="AI48" s="218">
        <v>81.900000000000006</v>
      </c>
      <c r="AJ48" s="218">
        <v>82.2</v>
      </c>
      <c r="AK48" s="218">
        <v>82.2</v>
      </c>
      <c r="AL48" s="218">
        <v>82.6</v>
      </c>
      <c r="AM48" s="218">
        <v>82.7</v>
      </c>
      <c r="AN48" s="218">
        <v>83</v>
      </c>
      <c r="AO48" s="218">
        <v>83</v>
      </c>
      <c r="AP48" s="257">
        <f t="shared" si="5"/>
        <v>17</v>
      </c>
      <c r="AQ48" s="214"/>
      <c r="AT48" s="255"/>
      <c r="AX48" s="255"/>
      <c r="AZ48" s="105"/>
    </row>
    <row r="49" spans="1:52">
      <c r="A49" s="256" t="s">
        <v>104</v>
      </c>
      <c r="B49" s="218"/>
      <c r="C49" s="218"/>
      <c r="D49" s="218"/>
      <c r="E49" s="218"/>
      <c r="F49" s="218"/>
      <c r="G49" s="218">
        <v>76.400000000000006</v>
      </c>
      <c r="H49" s="218">
        <v>77.3</v>
      </c>
      <c r="I49" s="218">
        <v>77.3</v>
      </c>
      <c r="J49" s="218">
        <v>77.2</v>
      </c>
      <c r="K49" s="218">
        <v>77.7</v>
      </c>
      <c r="L49" s="218">
        <v>77.900000000000006</v>
      </c>
      <c r="M49" s="218">
        <v>78.3</v>
      </c>
      <c r="N49" s="218">
        <v>78.099999999999994</v>
      </c>
      <c r="O49" s="218">
        <v>78.599999999999994</v>
      </c>
      <c r="P49" s="218">
        <v>78.3</v>
      </c>
      <c r="Q49" s="218">
        <v>78.7</v>
      </c>
      <c r="R49" s="218">
        <v>78.7</v>
      </c>
      <c r="S49" s="218">
        <v>79.099999999999994</v>
      </c>
      <c r="T49" s="218">
        <v>78.900000000000006</v>
      </c>
      <c r="U49" s="218">
        <v>79.2</v>
      </c>
      <c r="V49" s="218">
        <v>79.900000000000006</v>
      </c>
      <c r="W49" s="218">
        <v>80.400000000000006</v>
      </c>
      <c r="X49" s="218">
        <v>80.7</v>
      </c>
      <c r="Y49" s="218">
        <v>81.099999999999994</v>
      </c>
      <c r="Z49" s="218">
        <v>81.3</v>
      </c>
      <c r="AA49" s="218">
        <v>81.7</v>
      </c>
      <c r="AB49" s="218">
        <v>82.1</v>
      </c>
      <c r="AC49" s="218">
        <v>82.4</v>
      </c>
      <c r="AD49" s="218">
        <v>82.7</v>
      </c>
      <c r="AE49" s="218">
        <v>83.1</v>
      </c>
      <c r="AF49" s="218">
        <v>83</v>
      </c>
      <c r="AG49" s="218">
        <v>83.1</v>
      </c>
      <c r="AH49" s="218">
        <v>83.1</v>
      </c>
      <c r="AI49" s="218">
        <v>83.5</v>
      </c>
      <c r="AJ49" s="218">
        <v>83.4</v>
      </c>
      <c r="AK49" s="218">
        <v>83.6</v>
      </c>
      <c r="AL49" s="218">
        <v>84</v>
      </c>
      <c r="AM49" s="218">
        <v>84.1</v>
      </c>
      <c r="AN49" s="218">
        <v>84.7</v>
      </c>
      <c r="AO49" s="218">
        <v>84.4</v>
      </c>
      <c r="AP49" s="257">
        <f t="shared" si="5"/>
        <v>7</v>
      </c>
      <c r="AQ49" s="214"/>
      <c r="AT49" s="255"/>
      <c r="AX49" s="255"/>
      <c r="AZ49" s="105"/>
    </row>
    <row r="50" spans="1:52">
      <c r="A50" s="256" t="s">
        <v>105</v>
      </c>
      <c r="B50" s="218">
        <v>77.900000000000006</v>
      </c>
      <c r="C50" s="218">
        <v>78.2</v>
      </c>
      <c r="D50" s="218">
        <v>78</v>
      </c>
      <c r="E50" s="218">
        <v>78.599999999999994</v>
      </c>
      <c r="F50" s="218">
        <v>78.400000000000006</v>
      </c>
      <c r="G50" s="218">
        <v>78.8</v>
      </c>
      <c r="H50" s="218">
        <v>78.599999999999994</v>
      </c>
      <c r="I50" s="218">
        <v>79.3</v>
      </c>
      <c r="J50" s="218">
        <v>79.5</v>
      </c>
      <c r="K50" s="218">
        <v>79.5</v>
      </c>
      <c r="L50" s="218">
        <v>79.8</v>
      </c>
      <c r="M50" s="218">
        <v>79.7</v>
      </c>
      <c r="N50" s="218">
        <v>80.099999999999994</v>
      </c>
      <c r="O50" s="218">
        <v>80.3</v>
      </c>
      <c r="P50" s="218">
        <v>80.400000000000006</v>
      </c>
      <c r="Q50" s="218">
        <v>80.599999999999994</v>
      </c>
      <c r="R50" s="218">
        <v>81</v>
      </c>
      <c r="S50" s="218">
        <v>80.900000000000006</v>
      </c>
      <c r="T50" s="218">
        <v>81.099999999999994</v>
      </c>
      <c r="U50" s="218">
        <v>81.3</v>
      </c>
      <c r="V50" s="218">
        <v>81.900000000000006</v>
      </c>
      <c r="W50" s="218">
        <v>82</v>
      </c>
      <c r="X50" s="218">
        <v>82</v>
      </c>
      <c r="Y50" s="218">
        <v>82.2</v>
      </c>
      <c r="Z50" s="218">
        <v>82.5</v>
      </c>
      <c r="AA50" s="218">
        <v>82.7</v>
      </c>
      <c r="AB50" s="218">
        <v>82.5</v>
      </c>
      <c r="AC50" s="218">
        <v>83</v>
      </c>
      <c r="AD50" s="218">
        <v>83.3</v>
      </c>
      <c r="AE50" s="218">
        <v>83.3</v>
      </c>
      <c r="AF50" s="218">
        <v>83.6</v>
      </c>
      <c r="AG50" s="218">
        <v>83.4</v>
      </c>
      <c r="AH50" s="218">
        <v>84</v>
      </c>
      <c r="AI50" s="218">
        <v>84.1</v>
      </c>
      <c r="AJ50" s="218">
        <v>83.7</v>
      </c>
      <c r="AK50" s="218">
        <v>84</v>
      </c>
      <c r="AL50" s="218">
        <v>83.9</v>
      </c>
      <c r="AM50" s="218">
        <v>84.4</v>
      </c>
      <c r="AN50" s="218">
        <v>84.2</v>
      </c>
      <c r="AO50" s="218">
        <v>83.9</v>
      </c>
      <c r="AP50" s="257">
        <f t="shared" si="5"/>
        <v>11</v>
      </c>
      <c r="AQ50" s="214"/>
      <c r="AT50" s="255"/>
      <c r="AX50" s="255"/>
      <c r="AZ50" s="105"/>
    </row>
    <row r="51" spans="1:52">
      <c r="A51" s="256" t="s">
        <v>106</v>
      </c>
      <c r="B51" s="218">
        <v>78.8</v>
      </c>
      <c r="C51" s="218">
        <v>79.400000000000006</v>
      </c>
      <c r="D51" s="218">
        <v>79.099999999999994</v>
      </c>
      <c r="E51" s="218">
        <v>79.7</v>
      </c>
      <c r="F51" s="218">
        <v>79.599999999999994</v>
      </c>
      <c r="G51" s="218">
        <v>79.900000000000006</v>
      </c>
      <c r="H51" s="218">
        <v>80.2</v>
      </c>
      <c r="I51" s="218">
        <v>80.3</v>
      </c>
      <c r="J51" s="218">
        <v>80.5</v>
      </c>
      <c r="K51" s="218">
        <v>80.599999999999994</v>
      </c>
      <c r="L51" s="218">
        <v>80.7</v>
      </c>
      <c r="M51" s="218">
        <v>81.3</v>
      </c>
      <c r="N51" s="218">
        <v>81.3</v>
      </c>
      <c r="O51" s="218">
        <v>81.7</v>
      </c>
      <c r="P51" s="218">
        <v>81.8</v>
      </c>
      <c r="Q51" s="218">
        <v>82</v>
      </c>
      <c r="R51" s="218">
        <v>82.4</v>
      </c>
      <c r="S51" s="218">
        <v>82.4</v>
      </c>
      <c r="T51" s="218">
        <v>82.3</v>
      </c>
      <c r="U51" s="218">
        <v>82.8</v>
      </c>
      <c r="V51" s="218">
        <v>83.2</v>
      </c>
      <c r="W51" s="218">
        <v>83.3</v>
      </c>
      <c r="X51" s="218">
        <v>83</v>
      </c>
      <c r="Y51" s="218">
        <v>83.7</v>
      </c>
      <c r="Z51" s="218">
        <v>83.6</v>
      </c>
      <c r="AA51" s="218">
        <v>84.4</v>
      </c>
      <c r="AB51" s="218">
        <v>84.4</v>
      </c>
      <c r="AC51" s="218">
        <v>84.6</v>
      </c>
      <c r="AD51" s="218">
        <v>85</v>
      </c>
      <c r="AE51" s="218">
        <v>85.5</v>
      </c>
      <c r="AF51" s="218">
        <v>85.6</v>
      </c>
      <c r="AG51" s="218">
        <v>85.5</v>
      </c>
      <c r="AH51" s="218">
        <v>86.1</v>
      </c>
      <c r="AI51" s="218">
        <v>86.2</v>
      </c>
      <c r="AJ51" s="218">
        <v>85.7</v>
      </c>
      <c r="AK51" s="218">
        <v>86.3</v>
      </c>
      <c r="AL51" s="218">
        <v>86.1</v>
      </c>
      <c r="AM51" s="218">
        <v>86.3</v>
      </c>
      <c r="AN51" s="218">
        <v>86.7</v>
      </c>
      <c r="AO51" s="218">
        <v>85.2</v>
      </c>
      <c r="AP51" s="257">
        <f t="shared" si="5"/>
        <v>2</v>
      </c>
      <c r="AQ51" s="214"/>
      <c r="AT51" s="255"/>
      <c r="AX51" s="255"/>
      <c r="AZ51" s="105"/>
    </row>
    <row r="52" spans="1:52">
      <c r="A52" s="256" t="s">
        <v>107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>
        <v>82.6</v>
      </c>
      <c r="T52" s="218">
        <v>82.7</v>
      </c>
      <c r="U52" s="218">
        <v>83</v>
      </c>
      <c r="V52" s="218">
        <v>83</v>
      </c>
      <c r="W52" s="218">
        <v>83</v>
      </c>
      <c r="X52" s="218">
        <v>82.7</v>
      </c>
      <c r="Y52" s="218">
        <v>83.8</v>
      </c>
      <c r="Z52" s="218">
        <v>83.8</v>
      </c>
      <c r="AA52" s="218">
        <v>84.5</v>
      </c>
      <c r="AB52" s="218">
        <v>84.8</v>
      </c>
      <c r="AC52" s="218">
        <v>84.8</v>
      </c>
      <c r="AD52" s="218">
        <v>85</v>
      </c>
      <c r="AE52" s="218">
        <v>85.3</v>
      </c>
      <c r="AF52" s="218">
        <v>85.7</v>
      </c>
      <c r="AG52" s="218">
        <v>85.4</v>
      </c>
      <c r="AH52" s="218">
        <v>85.6</v>
      </c>
      <c r="AI52" s="218">
        <v>86.1</v>
      </c>
      <c r="AJ52" s="218">
        <v>85.6</v>
      </c>
      <c r="AK52" s="218">
        <v>85.8</v>
      </c>
      <c r="AL52" s="218">
        <v>85.7</v>
      </c>
      <c r="AM52" s="218">
        <v>85.8</v>
      </c>
      <c r="AN52" s="218">
        <v>85.9</v>
      </c>
      <c r="AO52" s="218">
        <v>85.3</v>
      </c>
      <c r="AP52" s="257">
        <f t="shared" si="5"/>
        <v>1</v>
      </c>
      <c r="AQ52" s="214"/>
      <c r="AT52" s="255"/>
      <c r="AX52" s="255"/>
      <c r="AZ52" s="105"/>
    </row>
    <row r="53" spans="1:52">
      <c r="A53" s="256" t="s">
        <v>108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>
        <v>78.099999999999994</v>
      </c>
      <c r="W53" s="218">
        <v>78.3</v>
      </c>
      <c r="X53" s="218">
        <v>78.099999999999994</v>
      </c>
      <c r="Y53" s="218">
        <v>78.8</v>
      </c>
      <c r="Z53" s="218">
        <v>78.8</v>
      </c>
      <c r="AA53" s="218">
        <v>79.3</v>
      </c>
      <c r="AB53" s="218">
        <v>79.2</v>
      </c>
      <c r="AC53" s="218">
        <v>79.7</v>
      </c>
      <c r="AD53" s="218">
        <v>79.7</v>
      </c>
      <c r="AE53" s="218">
        <v>79.900000000000006</v>
      </c>
      <c r="AF53" s="218">
        <v>80.400000000000006</v>
      </c>
      <c r="AG53" s="218">
        <v>80.599999999999994</v>
      </c>
      <c r="AH53" s="218">
        <v>81</v>
      </c>
      <c r="AI53" s="218">
        <v>81</v>
      </c>
      <c r="AJ53" s="218">
        <v>80.5</v>
      </c>
      <c r="AK53" s="218">
        <v>81.3</v>
      </c>
      <c r="AL53" s="218">
        <v>81</v>
      </c>
      <c r="AM53" s="218">
        <v>81.5</v>
      </c>
      <c r="AN53" s="218">
        <v>81.599999999999994</v>
      </c>
      <c r="AO53" s="218">
        <v>80.900000000000006</v>
      </c>
      <c r="AP53" s="257">
        <f t="shared" si="5"/>
        <v>21</v>
      </c>
      <c r="AQ53" s="214"/>
      <c r="AT53" s="255"/>
      <c r="AX53" s="255"/>
      <c r="AZ53" s="105"/>
    </row>
    <row r="54" spans="1:52">
      <c r="A54" s="256" t="s">
        <v>109</v>
      </c>
      <c r="B54" s="218"/>
      <c r="C54" s="218"/>
      <c r="D54" s="218"/>
      <c r="E54" s="218"/>
      <c r="F54" s="218">
        <v>78.8</v>
      </c>
      <c r="G54" s="218">
        <v>79.099999999999994</v>
      </c>
      <c r="H54" s="218">
        <v>79.599999999999994</v>
      </c>
      <c r="I54" s="218">
        <v>79.7</v>
      </c>
      <c r="J54" s="218">
        <v>80.2</v>
      </c>
      <c r="K54" s="218">
        <v>80.3</v>
      </c>
      <c r="L54" s="218">
        <v>80.400000000000006</v>
      </c>
      <c r="M54" s="218">
        <v>80.8</v>
      </c>
      <c r="N54" s="218">
        <v>81</v>
      </c>
      <c r="O54" s="218">
        <v>81.2</v>
      </c>
      <c r="P54" s="218">
        <v>81.5</v>
      </c>
      <c r="Q54" s="218">
        <v>81.8</v>
      </c>
      <c r="R54" s="218">
        <v>82</v>
      </c>
      <c r="S54" s="218">
        <v>82.1</v>
      </c>
      <c r="T54" s="218">
        <v>82.6</v>
      </c>
      <c r="U54" s="218">
        <v>82.8</v>
      </c>
      <c r="V54" s="218">
        <v>83.2</v>
      </c>
      <c r="W54" s="218">
        <v>83.2</v>
      </c>
      <c r="X54" s="218">
        <v>82.8</v>
      </c>
      <c r="Y54" s="218">
        <v>83.7</v>
      </c>
      <c r="Z54" s="218">
        <v>83.6</v>
      </c>
      <c r="AA54" s="218">
        <v>84.1</v>
      </c>
      <c r="AB54" s="218">
        <v>84.2</v>
      </c>
      <c r="AC54" s="218">
        <v>84.2</v>
      </c>
      <c r="AD54" s="218">
        <v>84.3</v>
      </c>
      <c r="AE54" s="218">
        <v>84.7</v>
      </c>
      <c r="AF54" s="218">
        <v>84.8</v>
      </c>
      <c r="AG54" s="218">
        <v>84.8</v>
      </c>
      <c r="AH54" s="218">
        <v>85.2</v>
      </c>
      <c r="AI54" s="218">
        <v>85.6</v>
      </c>
      <c r="AJ54" s="218">
        <v>84.9</v>
      </c>
      <c r="AK54" s="218">
        <v>85.6</v>
      </c>
      <c r="AL54" s="218">
        <v>85.2</v>
      </c>
      <c r="AM54" s="218">
        <v>85.6</v>
      </c>
      <c r="AN54" s="218">
        <v>85.7</v>
      </c>
      <c r="AO54" s="218">
        <v>84.5</v>
      </c>
      <c r="AP54" s="257">
        <f t="shared" si="5"/>
        <v>4</v>
      </c>
      <c r="AQ54" s="214"/>
      <c r="AT54" s="255"/>
      <c r="AX54" s="255"/>
      <c r="AZ54" s="105"/>
    </row>
    <row r="55" spans="1:52">
      <c r="A55" s="256" t="s">
        <v>110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>
        <v>79.8</v>
      </c>
      <c r="O55" s="218">
        <v>79.2</v>
      </c>
      <c r="P55" s="218">
        <v>79.599999999999994</v>
      </c>
      <c r="Q55" s="218">
        <v>80</v>
      </c>
      <c r="R55" s="218">
        <v>80</v>
      </c>
      <c r="S55" s="218">
        <v>79.8</v>
      </c>
      <c r="T55" s="218">
        <v>79.900000000000006</v>
      </c>
      <c r="U55" s="218">
        <v>80.099999999999994</v>
      </c>
      <c r="V55" s="218">
        <v>81.400000000000006</v>
      </c>
      <c r="W55" s="218">
        <v>81</v>
      </c>
      <c r="X55" s="218">
        <v>81.2</v>
      </c>
      <c r="Y55" s="218">
        <v>81.8</v>
      </c>
      <c r="Z55" s="218">
        <v>80.8</v>
      </c>
      <c r="AA55" s="218">
        <v>82</v>
      </c>
      <c r="AB55" s="218">
        <v>82.1</v>
      </c>
      <c r="AC55" s="218">
        <v>82.9</v>
      </c>
      <c r="AD55" s="218">
        <v>83.5</v>
      </c>
      <c r="AE55" s="218">
        <v>83.9</v>
      </c>
      <c r="AF55" s="218">
        <v>83.1</v>
      </c>
      <c r="AG55" s="218">
        <v>83.4</v>
      </c>
      <c r="AH55" s="218">
        <v>85</v>
      </c>
      <c r="AI55" s="218">
        <v>84.3</v>
      </c>
      <c r="AJ55" s="218">
        <v>83.7</v>
      </c>
      <c r="AK55" s="218">
        <v>84.9</v>
      </c>
      <c r="AL55" s="218">
        <v>84.2</v>
      </c>
      <c r="AM55" s="218">
        <v>84.8</v>
      </c>
      <c r="AN55" s="218">
        <v>84.4</v>
      </c>
      <c r="AO55" s="218">
        <v>84.4</v>
      </c>
      <c r="AP55" s="257">
        <f t="shared" si="5"/>
        <v>7</v>
      </c>
      <c r="AQ55" s="214"/>
      <c r="AT55" s="255"/>
      <c r="AX55" s="255"/>
      <c r="AZ55" s="105"/>
    </row>
    <row r="56" spans="1:52">
      <c r="A56" s="256" t="s">
        <v>111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>
        <v>75.8</v>
      </c>
      <c r="X56" s="218">
        <v>75.7</v>
      </c>
      <c r="Y56" s="218">
        <v>76</v>
      </c>
      <c r="Z56" s="218">
        <v>76.3</v>
      </c>
      <c r="AA56" s="218">
        <v>76.099999999999994</v>
      </c>
      <c r="AB56" s="218">
        <v>76.2</v>
      </c>
      <c r="AC56" s="218">
        <v>77.5</v>
      </c>
      <c r="AD56" s="218">
        <v>77.7</v>
      </c>
      <c r="AE56" s="218">
        <v>78</v>
      </c>
      <c r="AF56" s="218">
        <v>78.8</v>
      </c>
      <c r="AG56" s="218">
        <v>78.900000000000006</v>
      </c>
      <c r="AH56" s="218">
        <v>78.900000000000006</v>
      </c>
      <c r="AI56" s="218">
        <v>79.400000000000006</v>
      </c>
      <c r="AJ56" s="218">
        <v>79.5</v>
      </c>
      <c r="AK56" s="218">
        <v>79.599999999999994</v>
      </c>
      <c r="AL56" s="218">
        <v>79.7</v>
      </c>
      <c r="AM56" s="218">
        <v>79.7</v>
      </c>
      <c r="AN56" s="218">
        <v>80.099999999999994</v>
      </c>
      <c r="AO56" s="218">
        <v>80</v>
      </c>
      <c r="AP56" s="257">
        <f t="shared" si="5"/>
        <v>26</v>
      </c>
      <c r="AQ56" s="214"/>
      <c r="AT56" s="255"/>
      <c r="AX56" s="255"/>
      <c r="AZ56" s="105"/>
    </row>
    <row r="57" spans="1:52">
      <c r="A57" s="256" t="s">
        <v>112</v>
      </c>
      <c r="B57" s="218">
        <v>75.400000000000006</v>
      </c>
      <c r="C57" s="218">
        <v>75.8</v>
      </c>
      <c r="D57" s="218">
        <v>75.7</v>
      </c>
      <c r="E57" s="218">
        <v>75.3</v>
      </c>
      <c r="F57" s="218">
        <v>75.3</v>
      </c>
      <c r="G57" s="218">
        <v>76.400000000000006</v>
      </c>
      <c r="H57" s="218">
        <v>76.3</v>
      </c>
      <c r="I57" s="218">
        <v>76.3</v>
      </c>
      <c r="J57" s="218">
        <v>76.3</v>
      </c>
      <c r="K57" s="218">
        <v>76.3</v>
      </c>
      <c r="L57" s="218">
        <v>76</v>
      </c>
      <c r="M57" s="218">
        <v>76</v>
      </c>
      <c r="N57" s="218">
        <v>75</v>
      </c>
      <c r="O57" s="218">
        <v>74.900000000000006</v>
      </c>
      <c r="P57" s="218">
        <v>75.099999999999994</v>
      </c>
      <c r="Q57" s="218">
        <v>75.900000000000006</v>
      </c>
      <c r="R57" s="218">
        <v>76.599999999999994</v>
      </c>
      <c r="S57" s="218">
        <v>76.7</v>
      </c>
      <c r="T57" s="218">
        <v>77</v>
      </c>
      <c r="U57" s="218">
        <v>77.400000000000006</v>
      </c>
      <c r="V57" s="218">
        <v>77.400000000000006</v>
      </c>
      <c r="W57" s="218">
        <v>77.400000000000006</v>
      </c>
      <c r="X57" s="218">
        <v>77.7</v>
      </c>
      <c r="Y57" s="218">
        <v>77.7</v>
      </c>
      <c r="Z57" s="218">
        <v>77.400000000000006</v>
      </c>
      <c r="AA57" s="218">
        <v>77.099999999999994</v>
      </c>
      <c r="AB57" s="218">
        <v>77.2</v>
      </c>
      <c r="AC57" s="218">
        <v>77.599999999999994</v>
      </c>
      <c r="AD57" s="218">
        <v>78.7</v>
      </c>
      <c r="AE57" s="218">
        <v>78.900000000000006</v>
      </c>
      <c r="AF57" s="218">
        <v>79.3</v>
      </c>
      <c r="AG57" s="218">
        <v>79.599999999999994</v>
      </c>
      <c r="AH57" s="218">
        <v>79.599999999999994</v>
      </c>
      <c r="AI57" s="218">
        <v>80.099999999999994</v>
      </c>
      <c r="AJ57" s="218">
        <v>79.7</v>
      </c>
      <c r="AK57" s="218">
        <v>80.099999999999994</v>
      </c>
      <c r="AL57" s="218">
        <v>80.5</v>
      </c>
      <c r="AM57" s="218">
        <v>80.7</v>
      </c>
      <c r="AN57" s="218">
        <v>81.2</v>
      </c>
      <c r="AO57" s="218">
        <v>80.099999999999994</v>
      </c>
      <c r="AP57" s="257">
        <f t="shared" si="5"/>
        <v>25</v>
      </c>
      <c r="AQ57" s="214"/>
      <c r="AT57" s="255"/>
      <c r="AX57" s="255"/>
      <c r="AZ57" s="105"/>
    </row>
    <row r="58" spans="1:52">
      <c r="A58" s="256" t="s">
        <v>113</v>
      </c>
      <c r="B58" s="218">
        <v>76.3</v>
      </c>
      <c r="C58" s="218">
        <v>76.400000000000006</v>
      </c>
      <c r="D58" s="218">
        <v>77.099999999999994</v>
      </c>
      <c r="E58" s="218">
        <v>76.900000000000006</v>
      </c>
      <c r="F58" s="218">
        <v>77.3</v>
      </c>
      <c r="G58" s="218">
        <v>78.7</v>
      </c>
      <c r="H58" s="218">
        <v>77.900000000000006</v>
      </c>
      <c r="I58" s="218">
        <v>79</v>
      </c>
      <c r="J58" s="218">
        <v>78.400000000000006</v>
      </c>
      <c r="K58" s="218">
        <v>78.7</v>
      </c>
      <c r="L58" s="218">
        <v>79.3</v>
      </c>
      <c r="M58" s="218">
        <v>78.599999999999994</v>
      </c>
      <c r="N58" s="218">
        <v>79.599999999999994</v>
      </c>
      <c r="O58" s="218">
        <v>79.900000000000006</v>
      </c>
      <c r="P58" s="218">
        <v>80.599999999999994</v>
      </c>
      <c r="Q58" s="218">
        <v>80.2</v>
      </c>
      <c r="R58" s="218">
        <v>80</v>
      </c>
      <c r="S58" s="218">
        <v>80.8</v>
      </c>
      <c r="T58" s="218">
        <v>81.400000000000006</v>
      </c>
      <c r="U58" s="218">
        <v>81.3</v>
      </c>
      <c r="V58" s="218">
        <v>80.7</v>
      </c>
      <c r="W58" s="218">
        <v>81.5</v>
      </c>
      <c r="X58" s="218">
        <v>80.8</v>
      </c>
      <c r="Y58" s="218">
        <v>82.4</v>
      </c>
      <c r="Z58" s="218">
        <v>82.3</v>
      </c>
      <c r="AA58" s="218">
        <v>81.900000000000006</v>
      </c>
      <c r="AB58" s="218">
        <v>82.2</v>
      </c>
      <c r="AC58" s="218">
        <v>83.1</v>
      </c>
      <c r="AD58" s="218">
        <v>83.3</v>
      </c>
      <c r="AE58" s="218">
        <v>83.5</v>
      </c>
      <c r="AF58" s="218">
        <v>83.6</v>
      </c>
      <c r="AG58" s="218">
        <v>83.8</v>
      </c>
      <c r="AH58" s="218">
        <v>83.9</v>
      </c>
      <c r="AI58" s="218">
        <v>85.2</v>
      </c>
      <c r="AJ58" s="218">
        <v>84.7</v>
      </c>
      <c r="AK58" s="218">
        <v>85.4</v>
      </c>
      <c r="AL58" s="218">
        <v>84.4</v>
      </c>
      <c r="AM58" s="218">
        <v>84.6</v>
      </c>
      <c r="AN58" s="218">
        <v>85.2</v>
      </c>
      <c r="AO58" s="218">
        <v>84.5</v>
      </c>
      <c r="AP58" s="257">
        <f t="shared" si="5"/>
        <v>4</v>
      </c>
      <c r="AQ58" s="214"/>
      <c r="AT58" s="255"/>
      <c r="AX58" s="255"/>
      <c r="AZ58" s="105"/>
    </row>
    <row r="59" spans="1:52">
      <c r="A59" s="256" t="s">
        <v>114</v>
      </c>
      <c r="B59" s="218">
        <v>73</v>
      </c>
      <c r="C59" s="218">
        <v>73.3</v>
      </c>
      <c r="D59" s="218">
        <v>73.099999999999994</v>
      </c>
      <c r="E59" s="218">
        <v>73.3</v>
      </c>
      <c r="F59" s="218">
        <v>73.2</v>
      </c>
      <c r="G59" s="218">
        <v>73.3</v>
      </c>
      <c r="H59" s="218">
        <v>73.900000000000006</v>
      </c>
      <c r="I59" s="218">
        <v>74.2</v>
      </c>
      <c r="J59" s="218">
        <v>73.8</v>
      </c>
      <c r="K59" s="218">
        <v>73.8</v>
      </c>
      <c r="L59" s="218">
        <v>74</v>
      </c>
      <c r="M59" s="218">
        <v>74</v>
      </c>
      <c r="N59" s="218">
        <v>74</v>
      </c>
      <c r="O59" s="218">
        <v>74.5</v>
      </c>
      <c r="P59" s="218">
        <v>74.8</v>
      </c>
      <c r="Q59" s="218">
        <v>75</v>
      </c>
      <c r="R59" s="218">
        <v>75.5</v>
      </c>
      <c r="S59" s="218">
        <v>75.599999999999994</v>
      </c>
      <c r="T59" s="218">
        <v>75.599999999999994</v>
      </c>
      <c r="U59" s="218">
        <v>76.2</v>
      </c>
      <c r="V59" s="218">
        <v>76.7</v>
      </c>
      <c r="W59" s="218">
        <v>76.7</v>
      </c>
      <c r="X59" s="218">
        <v>76.7</v>
      </c>
      <c r="Y59" s="218">
        <v>77.2</v>
      </c>
      <c r="Z59" s="218">
        <v>77.2</v>
      </c>
      <c r="AA59" s="218">
        <v>77.8</v>
      </c>
      <c r="AB59" s="218">
        <v>77.8</v>
      </c>
      <c r="AC59" s="218">
        <v>78.3</v>
      </c>
      <c r="AD59" s="218">
        <v>78.400000000000006</v>
      </c>
      <c r="AE59" s="218">
        <v>78.599999999999994</v>
      </c>
      <c r="AF59" s="218">
        <v>78.7</v>
      </c>
      <c r="AG59" s="218">
        <v>78.7</v>
      </c>
      <c r="AH59" s="218">
        <v>79.099999999999994</v>
      </c>
      <c r="AI59" s="218">
        <v>79.400000000000006</v>
      </c>
      <c r="AJ59" s="218">
        <v>79</v>
      </c>
      <c r="AK59" s="218">
        <v>79.7</v>
      </c>
      <c r="AL59" s="218">
        <v>79.3</v>
      </c>
      <c r="AM59" s="218">
        <v>79.599999999999994</v>
      </c>
      <c r="AN59" s="218">
        <v>79.7</v>
      </c>
      <c r="AO59" s="218">
        <v>79</v>
      </c>
      <c r="AP59" s="257">
        <f t="shared" si="5"/>
        <v>27</v>
      </c>
      <c r="AQ59" s="214"/>
      <c r="AT59" s="255"/>
      <c r="AX59" s="255"/>
      <c r="AZ59" s="105"/>
    </row>
    <row r="60" spans="1:52">
      <c r="A60" s="256" t="s">
        <v>115</v>
      </c>
      <c r="B60" s="218">
        <v>73.900000000000006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>
        <v>79.8</v>
      </c>
      <c r="Q60" s="218">
        <v>79.8</v>
      </c>
      <c r="R60" s="218">
        <v>80.3</v>
      </c>
      <c r="S60" s="218">
        <v>80.2</v>
      </c>
      <c r="T60" s="218">
        <v>79.599999999999994</v>
      </c>
      <c r="U60" s="218">
        <v>80.5</v>
      </c>
      <c r="V60" s="218">
        <v>81.2</v>
      </c>
      <c r="W60" s="218">
        <v>81.3</v>
      </c>
      <c r="X60" s="218">
        <v>80.8</v>
      </c>
      <c r="Y60" s="218">
        <v>81.2</v>
      </c>
      <c r="Z60" s="218">
        <v>81.400000000000006</v>
      </c>
      <c r="AA60" s="218">
        <v>82</v>
      </c>
      <c r="AB60" s="218">
        <v>82.2</v>
      </c>
      <c r="AC60" s="218">
        <v>82.3</v>
      </c>
      <c r="AD60" s="218">
        <v>82.7</v>
      </c>
      <c r="AE60" s="218">
        <v>83.6</v>
      </c>
      <c r="AF60" s="218">
        <v>83</v>
      </c>
      <c r="AG60" s="218">
        <v>83</v>
      </c>
      <c r="AH60" s="218">
        <v>84</v>
      </c>
      <c r="AI60" s="218">
        <v>84.3</v>
      </c>
      <c r="AJ60" s="218">
        <v>84.1</v>
      </c>
      <c r="AK60" s="218">
        <v>84.4</v>
      </c>
      <c r="AL60" s="218">
        <v>84.6</v>
      </c>
      <c r="AM60" s="218">
        <v>84.6</v>
      </c>
      <c r="AN60" s="218">
        <v>84.6</v>
      </c>
      <c r="AO60" s="218">
        <v>84.5</v>
      </c>
      <c r="AP60" s="257">
        <f t="shared" si="5"/>
        <v>4</v>
      </c>
      <c r="AQ60" s="214"/>
      <c r="AT60" s="255"/>
      <c r="AX60" s="255"/>
      <c r="AZ60" s="105"/>
    </row>
    <row r="61" spans="1:52">
      <c r="A61" s="256" t="s">
        <v>116</v>
      </c>
      <c r="B61" s="218"/>
      <c r="C61" s="218"/>
      <c r="D61" s="218"/>
      <c r="E61" s="218"/>
      <c r="F61" s="218">
        <v>79.8</v>
      </c>
      <c r="G61" s="218">
        <v>79.7</v>
      </c>
      <c r="H61" s="218">
        <v>80.3</v>
      </c>
      <c r="I61" s="218">
        <v>80.400000000000006</v>
      </c>
      <c r="J61" s="218">
        <v>80.099999999999994</v>
      </c>
      <c r="K61" s="218">
        <v>80.2</v>
      </c>
      <c r="L61" s="218">
        <v>80.3</v>
      </c>
      <c r="M61" s="218">
        <v>80.400000000000006</v>
      </c>
      <c r="N61" s="218">
        <v>80.099999999999994</v>
      </c>
      <c r="O61" s="218">
        <v>80.400000000000006</v>
      </c>
      <c r="P61" s="218">
        <v>80.5</v>
      </c>
      <c r="Q61" s="218">
        <v>80.5</v>
      </c>
      <c r="R61" s="218">
        <v>80.7</v>
      </c>
      <c r="S61" s="218">
        <v>80.8</v>
      </c>
      <c r="T61" s="218">
        <v>80.5</v>
      </c>
      <c r="U61" s="218">
        <v>80.7</v>
      </c>
      <c r="V61" s="218">
        <v>80.8</v>
      </c>
      <c r="W61" s="218">
        <v>80.7</v>
      </c>
      <c r="X61" s="218">
        <v>81</v>
      </c>
      <c r="Y61" s="218">
        <v>81.5</v>
      </c>
      <c r="Z61" s="218">
        <v>81.7</v>
      </c>
      <c r="AA61" s="218">
        <v>82</v>
      </c>
      <c r="AB61" s="218">
        <v>82.5</v>
      </c>
      <c r="AC61" s="218">
        <v>82.5</v>
      </c>
      <c r="AD61" s="218">
        <v>82.9</v>
      </c>
      <c r="AE61" s="218">
        <v>83</v>
      </c>
      <c r="AF61" s="218">
        <v>83.1</v>
      </c>
      <c r="AG61" s="218">
        <v>83</v>
      </c>
      <c r="AH61" s="218">
        <v>83.2</v>
      </c>
      <c r="AI61" s="218">
        <v>83.5</v>
      </c>
      <c r="AJ61" s="218">
        <v>83.2</v>
      </c>
      <c r="AK61" s="218">
        <v>83.2</v>
      </c>
      <c r="AL61" s="218">
        <v>83.4</v>
      </c>
      <c r="AM61" s="218">
        <v>83.4</v>
      </c>
      <c r="AN61" s="218">
        <v>83.7</v>
      </c>
      <c r="AO61" s="218">
        <v>83.1</v>
      </c>
      <c r="AP61" s="257">
        <f t="shared" si="5"/>
        <v>16</v>
      </c>
      <c r="AQ61" s="214"/>
      <c r="AT61" s="255"/>
      <c r="AX61" s="255"/>
      <c r="AZ61" s="105"/>
    </row>
    <row r="62" spans="1:52">
      <c r="A62" s="256" t="s">
        <v>117</v>
      </c>
      <c r="B62" s="218">
        <v>76.5</v>
      </c>
      <c r="C62" s="218">
        <v>76.7</v>
      </c>
      <c r="D62" s="218">
        <v>76.7</v>
      </c>
      <c r="E62" s="218">
        <v>77.3</v>
      </c>
      <c r="F62" s="218">
        <v>77.400000000000006</v>
      </c>
      <c r="G62" s="218">
        <v>77.8</v>
      </c>
      <c r="H62" s="218">
        <v>78.2</v>
      </c>
      <c r="I62" s="218">
        <v>78.7</v>
      </c>
      <c r="J62" s="218">
        <v>78.8</v>
      </c>
      <c r="K62" s="218">
        <v>79</v>
      </c>
      <c r="L62" s="218">
        <v>79.099999999999994</v>
      </c>
      <c r="M62" s="218">
        <v>79.3</v>
      </c>
      <c r="N62" s="218">
        <v>79.5</v>
      </c>
      <c r="O62" s="218">
        <v>79.8</v>
      </c>
      <c r="P62" s="218">
        <v>80.099999999999994</v>
      </c>
      <c r="Q62" s="218">
        <v>80.2</v>
      </c>
      <c r="R62" s="218">
        <v>80.7</v>
      </c>
      <c r="S62" s="218">
        <v>81</v>
      </c>
      <c r="T62" s="218">
        <v>81</v>
      </c>
      <c r="U62" s="218">
        <v>81.2</v>
      </c>
      <c r="V62" s="218">
        <v>81.7</v>
      </c>
      <c r="W62" s="218">
        <v>81.7</v>
      </c>
      <c r="X62" s="218">
        <v>81.5</v>
      </c>
      <c r="Y62" s="218">
        <v>82.1</v>
      </c>
      <c r="Z62" s="218">
        <v>82.2</v>
      </c>
      <c r="AA62" s="218">
        <v>82.8</v>
      </c>
      <c r="AB62" s="218">
        <v>83.1</v>
      </c>
      <c r="AC62" s="218">
        <v>83.3</v>
      </c>
      <c r="AD62" s="218">
        <v>83.2</v>
      </c>
      <c r="AE62" s="218">
        <v>83.5</v>
      </c>
      <c r="AF62" s="218">
        <v>83.8</v>
      </c>
      <c r="AG62" s="218">
        <v>83.6</v>
      </c>
      <c r="AH62" s="218">
        <v>83.8</v>
      </c>
      <c r="AI62" s="218">
        <v>84</v>
      </c>
      <c r="AJ62" s="218">
        <v>83.7</v>
      </c>
      <c r="AK62" s="218">
        <v>84.1</v>
      </c>
      <c r="AL62" s="218">
        <v>84</v>
      </c>
      <c r="AM62" s="218">
        <v>84.1</v>
      </c>
      <c r="AN62" s="218">
        <v>84.2</v>
      </c>
      <c r="AO62" s="218">
        <v>83.6</v>
      </c>
      <c r="AP62" s="257">
        <f t="shared" si="5"/>
        <v>12</v>
      </c>
      <c r="AQ62" s="214"/>
      <c r="AT62" s="255"/>
      <c r="AX62" s="255"/>
      <c r="AZ62" s="105"/>
    </row>
    <row r="63" spans="1:52">
      <c r="A63" s="256" t="s">
        <v>118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>
        <v>75.3</v>
      </c>
      <c r="L63" s="218">
        <v>75.099999999999994</v>
      </c>
      <c r="M63" s="218">
        <v>75.599999999999994</v>
      </c>
      <c r="N63" s="218">
        <v>75.900000000000006</v>
      </c>
      <c r="O63" s="218">
        <v>76.099999999999994</v>
      </c>
      <c r="P63" s="218">
        <v>76.400000000000006</v>
      </c>
      <c r="Q63" s="218">
        <v>76.599999999999994</v>
      </c>
      <c r="R63" s="218">
        <v>77</v>
      </c>
      <c r="S63" s="218">
        <v>77.400000000000006</v>
      </c>
      <c r="T63" s="218">
        <v>77.5</v>
      </c>
      <c r="U63" s="218">
        <v>78</v>
      </c>
      <c r="V63" s="218">
        <v>78.400000000000006</v>
      </c>
      <c r="W63" s="218">
        <v>78.8</v>
      </c>
      <c r="X63" s="218">
        <v>78.8</v>
      </c>
      <c r="Y63" s="218">
        <v>79.2</v>
      </c>
      <c r="Z63" s="218">
        <v>79.3</v>
      </c>
      <c r="AA63" s="218">
        <v>79.7</v>
      </c>
      <c r="AB63" s="218">
        <v>79.8</v>
      </c>
      <c r="AC63" s="218">
        <v>80</v>
      </c>
      <c r="AD63" s="218">
        <v>80.099999999999994</v>
      </c>
      <c r="AE63" s="218">
        <v>80.7</v>
      </c>
      <c r="AF63" s="218">
        <v>81.099999999999994</v>
      </c>
      <c r="AG63" s="218">
        <v>81.099999999999994</v>
      </c>
      <c r="AH63" s="218">
        <v>81.2</v>
      </c>
      <c r="AI63" s="218">
        <v>81.7</v>
      </c>
      <c r="AJ63" s="218">
        <v>81.599999999999994</v>
      </c>
      <c r="AK63" s="218">
        <v>82</v>
      </c>
      <c r="AL63" s="218">
        <v>81.8</v>
      </c>
      <c r="AM63" s="218">
        <v>81.7</v>
      </c>
      <c r="AN63" s="218">
        <v>81.900000000000006</v>
      </c>
      <c r="AO63" s="218">
        <v>80.7</v>
      </c>
      <c r="AP63" s="257">
        <f t="shared" si="5"/>
        <v>23</v>
      </c>
      <c r="AQ63" s="214"/>
      <c r="AT63" s="255"/>
      <c r="AX63" s="255"/>
      <c r="AZ63" s="105"/>
    </row>
    <row r="64" spans="1:52">
      <c r="A64" s="256" t="s">
        <v>119</v>
      </c>
      <c r="B64" s="218">
        <v>75.2</v>
      </c>
      <c r="C64" s="218">
        <v>76</v>
      </c>
      <c r="D64" s="218">
        <v>75.8</v>
      </c>
      <c r="E64" s="218">
        <v>76.2</v>
      </c>
      <c r="F64" s="218">
        <v>76.5</v>
      </c>
      <c r="G64" s="218">
        <v>76.8</v>
      </c>
      <c r="H64" s="218">
        <v>77.2</v>
      </c>
      <c r="I64" s="218">
        <v>77.3</v>
      </c>
      <c r="J64" s="218">
        <v>77.900000000000006</v>
      </c>
      <c r="K64" s="218">
        <v>77.5</v>
      </c>
      <c r="L64" s="218">
        <v>77.7</v>
      </c>
      <c r="M64" s="218">
        <v>78.400000000000006</v>
      </c>
      <c r="N64" s="218">
        <v>78.099999999999994</v>
      </c>
      <c r="O64" s="218">
        <v>79</v>
      </c>
      <c r="P64" s="218">
        <v>79</v>
      </c>
      <c r="Q64" s="218">
        <v>79</v>
      </c>
      <c r="R64" s="218">
        <v>79.400000000000006</v>
      </c>
      <c r="S64" s="218">
        <v>79.599999999999994</v>
      </c>
      <c r="T64" s="218">
        <v>79.8</v>
      </c>
      <c r="U64" s="218">
        <v>80.400000000000006</v>
      </c>
      <c r="V64" s="218">
        <v>80.7</v>
      </c>
      <c r="W64" s="218">
        <v>80.8</v>
      </c>
      <c r="X64" s="218">
        <v>80.8</v>
      </c>
      <c r="Y64" s="218">
        <v>81.8</v>
      </c>
      <c r="Z64" s="218">
        <v>81.5</v>
      </c>
      <c r="AA64" s="218">
        <v>82.5</v>
      </c>
      <c r="AB64" s="218">
        <v>82.5</v>
      </c>
      <c r="AC64" s="218">
        <v>82.7</v>
      </c>
      <c r="AD64" s="218">
        <v>82.8</v>
      </c>
      <c r="AE64" s="218">
        <v>83.2</v>
      </c>
      <c r="AF64" s="218">
        <v>83.8</v>
      </c>
      <c r="AG64" s="218">
        <v>83.6</v>
      </c>
      <c r="AH64" s="218">
        <v>84</v>
      </c>
      <c r="AI64" s="218">
        <v>84.4</v>
      </c>
      <c r="AJ64" s="218">
        <v>84.3</v>
      </c>
      <c r="AK64" s="218">
        <v>84.3</v>
      </c>
      <c r="AL64" s="218">
        <v>84.6</v>
      </c>
      <c r="AM64" s="218">
        <v>84.5</v>
      </c>
      <c r="AN64" s="218">
        <v>84.8</v>
      </c>
      <c r="AO64" s="218">
        <v>84.1</v>
      </c>
      <c r="AP64" s="257">
        <f t="shared" si="5"/>
        <v>10</v>
      </c>
      <c r="AQ64" s="214"/>
      <c r="AT64" s="255"/>
      <c r="AX64" s="255"/>
      <c r="AZ64" s="105"/>
    </row>
    <row r="65" spans="1:52">
      <c r="A65" s="256" t="s">
        <v>120</v>
      </c>
      <c r="B65" s="218">
        <v>72.400000000000006</v>
      </c>
      <c r="C65" s="218">
        <v>72.5</v>
      </c>
      <c r="D65" s="218">
        <v>72.599999999999994</v>
      </c>
      <c r="E65" s="218">
        <v>72.7</v>
      </c>
      <c r="F65" s="218">
        <v>72.3</v>
      </c>
      <c r="G65" s="218">
        <v>72.8</v>
      </c>
      <c r="H65" s="218">
        <v>72</v>
      </c>
      <c r="I65" s="218">
        <v>72.400000000000006</v>
      </c>
      <c r="J65" s="218">
        <v>72.7</v>
      </c>
      <c r="K65" s="218">
        <v>73.099999999999994</v>
      </c>
      <c r="L65" s="218">
        <v>73.5</v>
      </c>
      <c r="M65" s="218">
        <v>73.2</v>
      </c>
      <c r="N65" s="218">
        <v>73.400000000000006</v>
      </c>
      <c r="O65" s="218">
        <v>73.3</v>
      </c>
      <c r="P65" s="218">
        <v>73.5</v>
      </c>
      <c r="Q65" s="218">
        <v>72.8</v>
      </c>
      <c r="R65" s="218">
        <v>73.3</v>
      </c>
      <c r="S65" s="218">
        <v>73.8</v>
      </c>
      <c r="T65" s="218">
        <v>74.2</v>
      </c>
      <c r="U65" s="218">
        <v>74.8</v>
      </c>
      <c r="V65" s="218">
        <v>74.900000000000006</v>
      </c>
      <c r="W65" s="218">
        <v>74.599999999999994</v>
      </c>
      <c r="X65" s="218">
        <v>74.8</v>
      </c>
      <c r="Y65" s="218">
        <v>75.099999999999994</v>
      </c>
      <c r="Z65" s="218">
        <v>75.400000000000006</v>
      </c>
      <c r="AA65" s="218">
        <v>76.099999999999994</v>
      </c>
      <c r="AB65" s="218">
        <v>76.8</v>
      </c>
      <c r="AC65" s="218">
        <v>77.5</v>
      </c>
      <c r="AD65" s="218">
        <v>77.7</v>
      </c>
      <c r="AE65" s="218">
        <v>77.7</v>
      </c>
      <c r="AF65" s="218">
        <v>78.2</v>
      </c>
      <c r="AG65" s="218">
        <v>78.099999999999994</v>
      </c>
      <c r="AH65" s="218">
        <v>78.7</v>
      </c>
      <c r="AI65" s="218">
        <v>78.7</v>
      </c>
      <c r="AJ65" s="218">
        <v>78.599999999999994</v>
      </c>
      <c r="AK65" s="218">
        <v>79</v>
      </c>
      <c r="AL65" s="218">
        <v>79</v>
      </c>
      <c r="AM65" s="218">
        <v>79.2</v>
      </c>
      <c r="AN65" s="218">
        <v>79.5</v>
      </c>
      <c r="AO65" s="218">
        <v>78.3</v>
      </c>
      <c r="AP65" s="257">
        <f t="shared" si="5"/>
        <v>28</v>
      </c>
      <c r="AQ65" s="214"/>
      <c r="AT65" s="255"/>
      <c r="AX65" s="255"/>
      <c r="AZ65" s="105"/>
    </row>
    <row r="66" spans="1:52">
      <c r="A66" s="256" t="s">
        <v>121</v>
      </c>
      <c r="B66" s="218"/>
      <c r="C66" s="218">
        <v>75.3</v>
      </c>
      <c r="D66" s="218">
        <v>75</v>
      </c>
      <c r="E66" s="218">
        <v>75.400000000000006</v>
      </c>
      <c r="F66" s="218">
        <v>76</v>
      </c>
      <c r="G66" s="218">
        <v>76.400000000000006</v>
      </c>
      <c r="H66" s="218">
        <v>76.5</v>
      </c>
      <c r="I66" s="218">
        <v>77</v>
      </c>
      <c r="J66" s="218">
        <v>77.5</v>
      </c>
      <c r="K66" s="218">
        <v>77.8</v>
      </c>
      <c r="L66" s="218">
        <v>77.5</v>
      </c>
      <c r="M66" s="218">
        <v>77.599999999999994</v>
      </c>
      <c r="N66" s="218">
        <v>77.599999999999994</v>
      </c>
      <c r="O66" s="218">
        <v>77.8</v>
      </c>
      <c r="P66" s="218">
        <v>78.5</v>
      </c>
      <c r="Q66" s="218">
        <v>79</v>
      </c>
      <c r="R66" s="218">
        <v>79.099999999999994</v>
      </c>
      <c r="S66" s="218">
        <v>79.2</v>
      </c>
      <c r="T66" s="218">
        <v>79.5</v>
      </c>
      <c r="U66" s="218">
        <v>79.900000000000006</v>
      </c>
      <c r="V66" s="218">
        <v>80.400000000000006</v>
      </c>
      <c r="W66" s="218">
        <v>80.5</v>
      </c>
      <c r="X66" s="218">
        <v>80.3</v>
      </c>
      <c r="Y66" s="218">
        <v>80.8</v>
      </c>
      <c r="Z66" s="218">
        <v>80.900000000000006</v>
      </c>
      <c r="AA66" s="218">
        <v>82</v>
      </c>
      <c r="AB66" s="218">
        <v>82</v>
      </c>
      <c r="AC66" s="218">
        <v>82.6</v>
      </c>
      <c r="AD66" s="218">
        <v>82.7</v>
      </c>
      <c r="AE66" s="218">
        <v>83.1</v>
      </c>
      <c r="AF66" s="218">
        <v>83.3</v>
      </c>
      <c r="AG66" s="218">
        <v>83.3</v>
      </c>
      <c r="AH66" s="218">
        <v>83.6</v>
      </c>
      <c r="AI66" s="218">
        <v>84.1</v>
      </c>
      <c r="AJ66" s="218">
        <v>83.9</v>
      </c>
      <c r="AK66" s="218">
        <v>84.3</v>
      </c>
      <c r="AL66" s="218">
        <v>84</v>
      </c>
      <c r="AM66" s="218">
        <v>84.4</v>
      </c>
      <c r="AN66" s="218">
        <v>84.5</v>
      </c>
      <c r="AO66" s="218">
        <v>83.4</v>
      </c>
      <c r="AP66" s="257">
        <f t="shared" si="5"/>
        <v>15</v>
      </c>
      <c r="AQ66" s="214"/>
      <c r="AT66" s="255"/>
      <c r="AX66" s="255"/>
      <c r="AZ66" s="105"/>
    </row>
    <row r="67" spans="1:52">
      <c r="A67" s="256" t="s">
        <v>122</v>
      </c>
      <c r="B67" s="218">
        <v>74.900000000000006</v>
      </c>
      <c r="C67" s="218">
        <v>74.900000000000006</v>
      </c>
      <c r="D67" s="218">
        <v>74.7</v>
      </c>
      <c r="E67" s="218">
        <v>75.099999999999994</v>
      </c>
      <c r="F67" s="218">
        <v>75</v>
      </c>
      <c r="G67" s="218">
        <v>75.099999999999994</v>
      </c>
      <c r="H67" s="218">
        <v>75.400000000000006</v>
      </c>
      <c r="I67" s="218">
        <v>75.7</v>
      </c>
      <c r="J67" s="218">
        <v>75.599999999999994</v>
      </c>
      <c r="K67" s="218">
        <v>75.7</v>
      </c>
      <c r="L67" s="218">
        <v>75.5</v>
      </c>
      <c r="M67" s="218">
        <v>76</v>
      </c>
      <c r="N67" s="218">
        <v>76.3</v>
      </c>
      <c r="O67" s="218">
        <v>76.7</v>
      </c>
      <c r="P67" s="218">
        <v>76.5</v>
      </c>
      <c r="Q67" s="218">
        <v>77</v>
      </c>
      <c r="R67" s="218">
        <v>76.900000000000006</v>
      </c>
      <c r="S67" s="218">
        <v>77</v>
      </c>
      <c r="T67" s="218">
        <v>77.400000000000006</v>
      </c>
      <c r="U67" s="218">
        <v>77.5</v>
      </c>
      <c r="V67" s="218">
        <v>77.7</v>
      </c>
      <c r="W67" s="218">
        <v>77.7</v>
      </c>
      <c r="X67" s="218">
        <v>77.7</v>
      </c>
      <c r="Y67" s="218">
        <v>78</v>
      </c>
      <c r="Z67" s="218">
        <v>78.099999999999994</v>
      </c>
      <c r="AA67" s="218">
        <v>78.400000000000006</v>
      </c>
      <c r="AB67" s="218">
        <v>78.400000000000006</v>
      </c>
      <c r="AC67" s="218">
        <v>79</v>
      </c>
      <c r="AD67" s="218">
        <v>79.099999999999994</v>
      </c>
      <c r="AE67" s="218">
        <v>79.3</v>
      </c>
      <c r="AF67" s="218">
        <v>79.8</v>
      </c>
      <c r="AG67" s="218">
        <v>79.900000000000006</v>
      </c>
      <c r="AH67" s="218">
        <v>80.099999999999994</v>
      </c>
      <c r="AI67" s="218">
        <v>80.5</v>
      </c>
      <c r="AJ67" s="218">
        <v>80.2</v>
      </c>
      <c r="AK67" s="218">
        <v>80.7</v>
      </c>
      <c r="AL67" s="218">
        <v>80.7</v>
      </c>
      <c r="AM67" s="218">
        <v>80.8</v>
      </c>
      <c r="AN67" s="218">
        <v>81.2</v>
      </c>
      <c r="AO67" s="218">
        <v>80.400000000000006</v>
      </c>
      <c r="AP67" s="257">
        <f t="shared" si="5"/>
        <v>24</v>
      </c>
      <c r="AQ67" s="214"/>
      <c r="AT67" s="255"/>
      <c r="AX67" s="255"/>
      <c r="AZ67" s="105"/>
    </row>
    <row r="68" spans="1:52">
      <c r="A68" s="256" t="s">
        <v>123</v>
      </c>
      <c r="B68" s="218">
        <v>78.2</v>
      </c>
      <c r="C68" s="218">
        <v>78.8</v>
      </c>
      <c r="D68" s="218">
        <v>78.5</v>
      </c>
      <c r="E68" s="218">
        <v>79</v>
      </c>
      <c r="F68" s="218">
        <v>78.7</v>
      </c>
      <c r="G68" s="218">
        <v>78.900000000000006</v>
      </c>
      <c r="H68" s="218">
        <v>78.8</v>
      </c>
      <c r="I68" s="218">
        <v>78.8</v>
      </c>
      <c r="J68" s="218">
        <v>79</v>
      </c>
      <c r="K68" s="218">
        <v>79</v>
      </c>
      <c r="L68" s="218">
        <v>79.5</v>
      </c>
      <c r="M68" s="218">
        <v>79.599999999999994</v>
      </c>
      <c r="N68" s="218">
        <v>79.5</v>
      </c>
      <c r="O68" s="218">
        <v>80.3</v>
      </c>
      <c r="P68" s="218">
        <v>80.400000000000006</v>
      </c>
      <c r="Q68" s="218">
        <v>80.7</v>
      </c>
      <c r="R68" s="218">
        <v>80.7</v>
      </c>
      <c r="S68" s="218">
        <v>81</v>
      </c>
      <c r="T68" s="218">
        <v>81.2</v>
      </c>
      <c r="U68" s="218">
        <v>81.2</v>
      </c>
      <c r="V68" s="218">
        <v>81.7</v>
      </c>
      <c r="W68" s="218">
        <v>81.599999999999994</v>
      </c>
      <c r="X68" s="218">
        <v>81.900000000000006</v>
      </c>
      <c r="Y68" s="218">
        <v>82.5</v>
      </c>
      <c r="Z68" s="218">
        <v>82.5</v>
      </c>
      <c r="AA68" s="218">
        <v>83.1</v>
      </c>
      <c r="AB68" s="218">
        <v>83.1</v>
      </c>
      <c r="AC68" s="218">
        <v>83.3</v>
      </c>
      <c r="AD68" s="218">
        <v>83.5</v>
      </c>
      <c r="AE68" s="218">
        <v>83.5</v>
      </c>
      <c r="AF68" s="218">
        <v>83.8</v>
      </c>
      <c r="AG68" s="218">
        <v>83.7</v>
      </c>
      <c r="AH68" s="218">
        <v>84.1</v>
      </c>
      <c r="AI68" s="218">
        <v>84.1</v>
      </c>
      <c r="AJ68" s="218">
        <v>84.4</v>
      </c>
      <c r="AK68" s="218">
        <v>84.4</v>
      </c>
      <c r="AL68" s="218">
        <v>84.5</v>
      </c>
      <c r="AM68" s="218">
        <v>84.5</v>
      </c>
      <c r="AN68" s="218">
        <v>84.8</v>
      </c>
      <c r="AO68" s="218">
        <v>84.8</v>
      </c>
      <c r="AP68" s="257">
        <f t="shared" si="5"/>
        <v>3</v>
      </c>
      <c r="AQ68" s="214"/>
      <c r="AT68" s="255"/>
      <c r="AX68" s="255"/>
      <c r="AZ68" s="105"/>
    </row>
    <row r="69" spans="1:52">
      <c r="A69" s="258" t="s">
        <v>124</v>
      </c>
      <c r="B69" s="222">
        <v>79.3</v>
      </c>
      <c r="C69" s="222">
        <v>79.5</v>
      </c>
      <c r="D69" s="222">
        <v>79.8</v>
      </c>
      <c r="E69" s="222">
        <v>80.099999999999994</v>
      </c>
      <c r="F69" s="222">
        <v>79.8</v>
      </c>
      <c r="G69" s="222">
        <v>80.2</v>
      </c>
      <c r="H69" s="222">
        <v>80.3</v>
      </c>
      <c r="I69" s="222">
        <v>80</v>
      </c>
      <c r="J69" s="222">
        <v>80.7</v>
      </c>
      <c r="K69" s="222">
        <v>80.5</v>
      </c>
      <c r="L69" s="222">
        <v>80.7</v>
      </c>
      <c r="M69" s="222">
        <v>81</v>
      </c>
      <c r="N69" s="222">
        <v>80.900000000000006</v>
      </c>
      <c r="O69" s="222">
        <v>81.599999999999994</v>
      </c>
      <c r="P69" s="222">
        <v>81.7</v>
      </c>
      <c r="Q69" s="222">
        <v>81.7</v>
      </c>
      <c r="R69" s="222">
        <v>82</v>
      </c>
      <c r="S69" s="222">
        <v>82.1</v>
      </c>
      <c r="T69" s="222">
        <v>82</v>
      </c>
      <c r="U69" s="222">
        <v>82</v>
      </c>
      <c r="V69" s="222">
        <v>82.2</v>
      </c>
      <c r="W69" s="222">
        <v>82.1</v>
      </c>
      <c r="X69" s="222">
        <v>82.5</v>
      </c>
      <c r="Y69" s="222">
        <v>82.8</v>
      </c>
      <c r="Z69" s="222">
        <v>82.9</v>
      </c>
      <c r="AA69" s="222">
        <v>83.1</v>
      </c>
      <c r="AB69" s="222">
        <v>83.1</v>
      </c>
      <c r="AC69" s="222">
        <v>83.3</v>
      </c>
      <c r="AD69" s="222">
        <v>83.5</v>
      </c>
      <c r="AE69" s="222">
        <v>83.6</v>
      </c>
      <c r="AF69" s="222">
        <v>83.8</v>
      </c>
      <c r="AG69" s="222">
        <v>83.6</v>
      </c>
      <c r="AH69" s="222">
        <v>83.8</v>
      </c>
      <c r="AI69" s="222">
        <v>84.2</v>
      </c>
      <c r="AJ69" s="222">
        <v>84.1</v>
      </c>
      <c r="AK69" s="222">
        <v>84.1</v>
      </c>
      <c r="AL69" s="222">
        <v>84.1</v>
      </c>
      <c r="AM69" s="222">
        <v>84.3</v>
      </c>
      <c r="AN69" s="222">
        <v>84.8</v>
      </c>
      <c r="AO69" s="222">
        <v>84.2</v>
      </c>
      <c r="AP69" s="257">
        <f t="shared" si="5"/>
        <v>9</v>
      </c>
      <c r="AQ69" s="214"/>
      <c r="AT69" s="255"/>
      <c r="AX69" s="255"/>
      <c r="AZ69" s="105"/>
    </row>
    <row r="70" spans="1:52">
      <c r="A70" s="125" t="s">
        <v>329</v>
      </c>
      <c r="B70" s="218">
        <f>MAX(B42,B43,B46,B47,B49,B50,B51,B52,B54,B55,B58,B60,B61,B62,B64,B68,B69)</f>
        <v>79.3</v>
      </c>
      <c r="C70" s="218">
        <f t="shared" ref="C70:AO70" si="6">MAX(C42,C43,C46,C47,C49,C50,C51,C52,C54,C55,C58,C60,C61,C62,C64,C68,C69)</f>
        <v>79.5</v>
      </c>
      <c r="D70" s="218">
        <f t="shared" si="6"/>
        <v>79.8</v>
      </c>
      <c r="E70" s="218">
        <f t="shared" si="6"/>
        <v>80.099999999999994</v>
      </c>
      <c r="F70" s="218">
        <f t="shared" si="6"/>
        <v>79.8</v>
      </c>
      <c r="G70" s="218">
        <f t="shared" si="6"/>
        <v>80.2</v>
      </c>
      <c r="H70" s="218">
        <f t="shared" si="6"/>
        <v>80.3</v>
      </c>
      <c r="I70" s="218">
        <f t="shared" si="6"/>
        <v>80.400000000000006</v>
      </c>
      <c r="J70" s="218">
        <f t="shared" si="6"/>
        <v>80.7</v>
      </c>
      <c r="K70" s="218">
        <f t="shared" si="6"/>
        <v>80.599999999999994</v>
      </c>
      <c r="L70" s="218">
        <f t="shared" si="6"/>
        <v>80.7</v>
      </c>
      <c r="M70" s="218">
        <f t="shared" si="6"/>
        <v>81.3</v>
      </c>
      <c r="N70" s="218">
        <f t="shared" si="6"/>
        <v>81.3</v>
      </c>
      <c r="O70" s="218">
        <f t="shared" si="6"/>
        <v>81.7</v>
      </c>
      <c r="P70" s="218">
        <f t="shared" si="6"/>
        <v>81.8</v>
      </c>
      <c r="Q70" s="218">
        <f t="shared" si="6"/>
        <v>82</v>
      </c>
      <c r="R70" s="218">
        <f t="shared" si="6"/>
        <v>82.4</v>
      </c>
      <c r="S70" s="218">
        <f t="shared" si="6"/>
        <v>82.6</v>
      </c>
      <c r="T70" s="218">
        <f t="shared" si="6"/>
        <v>82.7</v>
      </c>
      <c r="U70" s="218">
        <f t="shared" si="6"/>
        <v>83</v>
      </c>
      <c r="V70" s="218">
        <f t="shared" si="6"/>
        <v>83.2</v>
      </c>
      <c r="W70" s="218">
        <f t="shared" si="6"/>
        <v>83.3</v>
      </c>
      <c r="X70" s="218">
        <f t="shared" si="6"/>
        <v>83</v>
      </c>
      <c r="Y70" s="218">
        <f t="shared" si="6"/>
        <v>83.8</v>
      </c>
      <c r="Z70" s="218">
        <f t="shared" si="6"/>
        <v>83.8</v>
      </c>
      <c r="AA70" s="218">
        <f t="shared" si="6"/>
        <v>84.5</v>
      </c>
      <c r="AB70" s="218">
        <f t="shared" si="6"/>
        <v>84.8</v>
      </c>
      <c r="AC70" s="218">
        <f t="shared" si="6"/>
        <v>84.8</v>
      </c>
      <c r="AD70" s="218">
        <f t="shared" si="6"/>
        <v>85</v>
      </c>
      <c r="AE70" s="218">
        <f t="shared" si="6"/>
        <v>85.5</v>
      </c>
      <c r="AF70" s="218">
        <f t="shared" si="6"/>
        <v>85.7</v>
      </c>
      <c r="AG70" s="218">
        <f t="shared" si="6"/>
        <v>85.5</v>
      </c>
      <c r="AH70" s="218">
        <f t="shared" si="6"/>
        <v>86.1</v>
      </c>
      <c r="AI70" s="218">
        <f t="shared" si="6"/>
        <v>86.2</v>
      </c>
      <c r="AJ70" s="218">
        <f t="shared" si="6"/>
        <v>85.7</v>
      </c>
      <c r="AK70" s="218">
        <f t="shared" si="6"/>
        <v>86.3</v>
      </c>
      <c r="AL70" s="218">
        <f t="shared" si="6"/>
        <v>86.1</v>
      </c>
      <c r="AM70" s="218">
        <f t="shared" si="6"/>
        <v>86.3</v>
      </c>
      <c r="AN70" s="218">
        <f t="shared" si="6"/>
        <v>86.7</v>
      </c>
      <c r="AO70" s="218">
        <f t="shared" si="6"/>
        <v>85.3</v>
      </c>
      <c r="AP70" s="138"/>
      <c r="AQ70" s="214"/>
      <c r="AT70" s="255"/>
      <c r="AY70" s="255"/>
      <c r="AZ70" s="105"/>
    </row>
    <row r="71" spans="1:52">
      <c r="A71" s="125" t="s">
        <v>330</v>
      </c>
      <c r="B71" s="218">
        <f>MIN(B42,B43,B46,B47,B49,B50,B51,B52,B54,B55,B58,B60,B61,B62,B64,B68,B69)</f>
        <v>73.900000000000006</v>
      </c>
      <c r="C71" s="218">
        <f t="shared" ref="C71:AO71" si="7">MIN(C42,C43,C46,C47,C49,C50,C51,C52,C54,C55,C58,C60,C61,C62,C64,C68,C69)</f>
        <v>76</v>
      </c>
      <c r="D71" s="218">
        <f t="shared" si="7"/>
        <v>75.8</v>
      </c>
      <c r="E71" s="218">
        <f t="shared" si="7"/>
        <v>76.2</v>
      </c>
      <c r="F71" s="218">
        <f t="shared" si="7"/>
        <v>76.5</v>
      </c>
      <c r="G71" s="218">
        <f t="shared" si="7"/>
        <v>76.400000000000006</v>
      </c>
      <c r="H71" s="218">
        <f t="shared" si="7"/>
        <v>77.2</v>
      </c>
      <c r="I71" s="218">
        <f t="shared" si="7"/>
        <v>77.3</v>
      </c>
      <c r="J71" s="218">
        <f t="shared" si="7"/>
        <v>77.2</v>
      </c>
      <c r="K71" s="218">
        <f t="shared" si="7"/>
        <v>77.5</v>
      </c>
      <c r="L71" s="218">
        <f t="shared" si="7"/>
        <v>77.7</v>
      </c>
      <c r="M71" s="218">
        <f t="shared" si="7"/>
        <v>78</v>
      </c>
      <c r="N71" s="218">
        <f t="shared" si="7"/>
        <v>77.8</v>
      </c>
      <c r="O71" s="218">
        <f t="shared" si="7"/>
        <v>78.2</v>
      </c>
      <c r="P71" s="218">
        <f t="shared" si="7"/>
        <v>77.900000000000006</v>
      </c>
      <c r="Q71" s="218">
        <f t="shared" si="7"/>
        <v>78.3</v>
      </c>
      <c r="R71" s="218">
        <f t="shared" si="7"/>
        <v>78.599999999999994</v>
      </c>
      <c r="S71" s="218">
        <f t="shared" si="7"/>
        <v>79</v>
      </c>
      <c r="T71" s="218">
        <f t="shared" si="7"/>
        <v>78.900000000000006</v>
      </c>
      <c r="U71" s="218">
        <f t="shared" si="7"/>
        <v>79.2</v>
      </c>
      <c r="V71" s="218">
        <f t="shared" si="7"/>
        <v>79.3</v>
      </c>
      <c r="W71" s="218">
        <f t="shared" si="7"/>
        <v>79.400000000000006</v>
      </c>
      <c r="X71" s="218">
        <f t="shared" si="7"/>
        <v>79.8</v>
      </c>
      <c r="Y71" s="218">
        <f t="shared" si="7"/>
        <v>80.2</v>
      </c>
      <c r="Z71" s="218">
        <f t="shared" si="7"/>
        <v>80.5</v>
      </c>
      <c r="AA71" s="218">
        <f t="shared" si="7"/>
        <v>80.7</v>
      </c>
      <c r="AB71" s="218">
        <f t="shared" si="7"/>
        <v>80.599999999999994</v>
      </c>
      <c r="AC71" s="218">
        <f t="shared" si="7"/>
        <v>81</v>
      </c>
      <c r="AD71" s="218">
        <f t="shared" si="7"/>
        <v>81.099999999999994</v>
      </c>
      <c r="AE71" s="218">
        <f t="shared" si="7"/>
        <v>81.400000000000006</v>
      </c>
      <c r="AF71" s="218">
        <f t="shared" si="7"/>
        <v>81.900000000000006</v>
      </c>
      <c r="AG71" s="218">
        <f t="shared" si="7"/>
        <v>82.1</v>
      </c>
      <c r="AH71" s="218">
        <f t="shared" si="7"/>
        <v>82.4</v>
      </c>
      <c r="AI71" s="218">
        <f t="shared" si="7"/>
        <v>82.8</v>
      </c>
      <c r="AJ71" s="218">
        <f t="shared" si="7"/>
        <v>82.7</v>
      </c>
      <c r="AK71" s="218">
        <f t="shared" si="7"/>
        <v>82.8</v>
      </c>
      <c r="AL71" s="218">
        <f t="shared" si="7"/>
        <v>82.96</v>
      </c>
      <c r="AM71" s="218">
        <f t="shared" si="7"/>
        <v>82.9</v>
      </c>
      <c r="AN71" s="218">
        <f t="shared" si="7"/>
        <v>83.27</v>
      </c>
      <c r="AO71" s="218">
        <f t="shared" si="7"/>
        <v>82.4</v>
      </c>
      <c r="AP71" s="138"/>
      <c r="AQ71" s="214"/>
      <c r="AT71" s="255"/>
      <c r="AY71" s="255"/>
      <c r="AZ71" s="105"/>
    </row>
    <row r="72" spans="1:52">
      <c r="A72" s="125" t="s">
        <v>331</v>
      </c>
      <c r="B72" s="218">
        <f>MAX(B44,B45,B48,B53,B56,B57,B59,B63,B65,B66,B67)</f>
        <v>75.400000000000006</v>
      </c>
      <c r="C72" s="218">
        <f t="shared" ref="C72:AO72" si="8">MAX(C44,C45,C48,C53,C56,C57,C59,C63,C65,C66,C67)</f>
        <v>75.8</v>
      </c>
      <c r="D72" s="218">
        <f t="shared" si="8"/>
        <v>75.7</v>
      </c>
      <c r="E72" s="218">
        <f t="shared" si="8"/>
        <v>75.400000000000006</v>
      </c>
      <c r="F72" s="218">
        <f t="shared" si="8"/>
        <v>76</v>
      </c>
      <c r="G72" s="218">
        <f t="shared" si="8"/>
        <v>76.400000000000006</v>
      </c>
      <c r="H72" s="218">
        <f t="shared" si="8"/>
        <v>76.5</v>
      </c>
      <c r="I72" s="218">
        <f t="shared" si="8"/>
        <v>77</v>
      </c>
      <c r="J72" s="218">
        <f t="shared" si="8"/>
        <v>77.5</v>
      </c>
      <c r="K72" s="218">
        <f t="shared" si="8"/>
        <v>77.8</v>
      </c>
      <c r="L72" s="218">
        <f t="shared" si="8"/>
        <v>77.5</v>
      </c>
      <c r="M72" s="218">
        <f t="shared" si="8"/>
        <v>77.599999999999994</v>
      </c>
      <c r="N72" s="218">
        <f t="shared" si="8"/>
        <v>77.599999999999994</v>
      </c>
      <c r="O72" s="218">
        <f t="shared" si="8"/>
        <v>77.8</v>
      </c>
      <c r="P72" s="218">
        <f t="shared" si="8"/>
        <v>78.5</v>
      </c>
      <c r="Q72" s="218">
        <f t="shared" si="8"/>
        <v>79</v>
      </c>
      <c r="R72" s="218">
        <f t="shared" si="8"/>
        <v>79.099999999999994</v>
      </c>
      <c r="S72" s="218">
        <f t="shared" si="8"/>
        <v>79.2</v>
      </c>
      <c r="T72" s="218">
        <f t="shared" si="8"/>
        <v>79.5</v>
      </c>
      <c r="U72" s="218">
        <f t="shared" si="8"/>
        <v>79.900000000000006</v>
      </c>
      <c r="V72" s="218">
        <f t="shared" si="8"/>
        <v>80.400000000000006</v>
      </c>
      <c r="W72" s="218">
        <f t="shared" si="8"/>
        <v>80.5</v>
      </c>
      <c r="X72" s="218">
        <f t="shared" si="8"/>
        <v>80.3</v>
      </c>
      <c r="Y72" s="218">
        <f t="shared" si="8"/>
        <v>80.8</v>
      </c>
      <c r="Z72" s="218">
        <f t="shared" si="8"/>
        <v>80.900000000000006</v>
      </c>
      <c r="AA72" s="218">
        <f t="shared" si="8"/>
        <v>82</v>
      </c>
      <c r="AB72" s="218">
        <f t="shared" si="8"/>
        <v>82</v>
      </c>
      <c r="AC72" s="218">
        <f t="shared" si="8"/>
        <v>82.6</v>
      </c>
      <c r="AD72" s="218">
        <f t="shared" si="8"/>
        <v>82.7</v>
      </c>
      <c r="AE72" s="218">
        <f t="shared" si="8"/>
        <v>83.1</v>
      </c>
      <c r="AF72" s="218">
        <f t="shared" si="8"/>
        <v>83.3</v>
      </c>
      <c r="AG72" s="218">
        <f t="shared" si="8"/>
        <v>83.3</v>
      </c>
      <c r="AH72" s="218">
        <f t="shared" si="8"/>
        <v>83.6</v>
      </c>
      <c r="AI72" s="218">
        <f t="shared" si="8"/>
        <v>84.1</v>
      </c>
      <c r="AJ72" s="218">
        <f t="shared" si="8"/>
        <v>83.9</v>
      </c>
      <c r="AK72" s="218">
        <f t="shared" si="8"/>
        <v>84.3</v>
      </c>
      <c r="AL72" s="218">
        <f t="shared" si="8"/>
        <v>84</v>
      </c>
      <c r="AM72" s="218">
        <f t="shared" si="8"/>
        <v>84.4</v>
      </c>
      <c r="AN72" s="218">
        <f t="shared" si="8"/>
        <v>84.5</v>
      </c>
      <c r="AO72" s="218">
        <f t="shared" si="8"/>
        <v>83.4</v>
      </c>
      <c r="AP72" s="138"/>
      <c r="AQ72" s="214"/>
      <c r="AT72" s="255"/>
      <c r="AY72" s="255"/>
      <c r="AZ72" s="105"/>
    </row>
    <row r="73" spans="1:52">
      <c r="A73" s="125" t="s">
        <v>332</v>
      </c>
      <c r="B73" s="218">
        <f>MIN(B44,B45,B48,B53,B56,B57,B59,B63,B65,B66,B67)</f>
        <v>72.400000000000006</v>
      </c>
      <c r="C73" s="218">
        <f t="shared" ref="C73:AO73" si="9">MIN(C44,C45,C48,C53,C56,C57,C59,C63,C65,C66,C67)</f>
        <v>72.5</v>
      </c>
      <c r="D73" s="218">
        <f t="shared" si="9"/>
        <v>72.599999999999994</v>
      </c>
      <c r="E73" s="218">
        <f t="shared" si="9"/>
        <v>72.7</v>
      </c>
      <c r="F73" s="218">
        <f t="shared" si="9"/>
        <v>72.3</v>
      </c>
      <c r="G73" s="218">
        <f t="shared" si="9"/>
        <v>72.8</v>
      </c>
      <c r="H73" s="218">
        <f t="shared" si="9"/>
        <v>72</v>
      </c>
      <c r="I73" s="218">
        <f t="shared" si="9"/>
        <v>72.400000000000006</v>
      </c>
      <c r="J73" s="218">
        <f t="shared" si="9"/>
        <v>72.7</v>
      </c>
      <c r="K73" s="218">
        <f t="shared" si="9"/>
        <v>73.099999999999994</v>
      </c>
      <c r="L73" s="218">
        <f t="shared" si="9"/>
        <v>73.5</v>
      </c>
      <c r="M73" s="218">
        <f t="shared" si="9"/>
        <v>73.2</v>
      </c>
      <c r="N73" s="218">
        <f t="shared" si="9"/>
        <v>73.400000000000006</v>
      </c>
      <c r="O73" s="218">
        <f t="shared" si="9"/>
        <v>72.900000000000006</v>
      </c>
      <c r="P73" s="218">
        <f t="shared" si="9"/>
        <v>73.5</v>
      </c>
      <c r="Q73" s="218">
        <f t="shared" si="9"/>
        <v>72.8</v>
      </c>
      <c r="R73" s="218">
        <f t="shared" si="9"/>
        <v>73.3</v>
      </c>
      <c r="S73" s="218">
        <f t="shared" si="9"/>
        <v>73.8</v>
      </c>
      <c r="T73" s="218">
        <f t="shared" si="9"/>
        <v>74.2</v>
      </c>
      <c r="U73" s="218">
        <f t="shared" si="9"/>
        <v>74.8</v>
      </c>
      <c r="V73" s="218">
        <f t="shared" si="9"/>
        <v>74.900000000000006</v>
      </c>
      <c r="W73" s="218">
        <f t="shared" si="9"/>
        <v>74.599999999999994</v>
      </c>
      <c r="X73" s="218">
        <f t="shared" si="9"/>
        <v>74.8</v>
      </c>
      <c r="Y73" s="218">
        <f t="shared" si="9"/>
        <v>75.099999999999994</v>
      </c>
      <c r="Z73" s="218">
        <f t="shared" si="9"/>
        <v>75.400000000000006</v>
      </c>
      <c r="AA73" s="218">
        <f t="shared" si="9"/>
        <v>76.099999999999994</v>
      </c>
      <c r="AB73" s="218">
        <f t="shared" si="9"/>
        <v>76.2</v>
      </c>
      <c r="AC73" s="218">
        <f t="shared" si="9"/>
        <v>77</v>
      </c>
      <c r="AD73" s="218">
        <f t="shared" si="9"/>
        <v>77.400000000000006</v>
      </c>
      <c r="AE73" s="218">
        <f t="shared" si="9"/>
        <v>77.400000000000006</v>
      </c>
      <c r="AF73" s="218">
        <f t="shared" si="9"/>
        <v>77.8</v>
      </c>
      <c r="AG73" s="218">
        <f t="shared" si="9"/>
        <v>77.900000000000006</v>
      </c>
      <c r="AH73" s="218">
        <f t="shared" si="9"/>
        <v>78.599999999999994</v>
      </c>
      <c r="AI73" s="218">
        <f t="shared" si="9"/>
        <v>78</v>
      </c>
      <c r="AJ73" s="218">
        <f t="shared" si="9"/>
        <v>78.2</v>
      </c>
      <c r="AK73" s="218">
        <f t="shared" si="9"/>
        <v>78.5</v>
      </c>
      <c r="AL73" s="218">
        <f t="shared" si="9"/>
        <v>78.400000000000006</v>
      </c>
      <c r="AM73" s="218">
        <f t="shared" si="9"/>
        <v>78.599999999999994</v>
      </c>
      <c r="AN73" s="218">
        <f t="shared" si="9"/>
        <v>78.8</v>
      </c>
      <c r="AO73" s="218">
        <f t="shared" si="9"/>
        <v>77.5</v>
      </c>
      <c r="AP73" s="138"/>
      <c r="AQ73" s="214"/>
      <c r="AT73" s="255"/>
      <c r="AY73" s="255"/>
      <c r="AZ73" s="105"/>
    </row>
    <row r="75" spans="1:52">
      <c r="B75" s="33"/>
    </row>
    <row r="76" spans="1:52">
      <c r="A76" s="81" t="s">
        <v>288</v>
      </c>
      <c r="B76" s="9"/>
    </row>
    <row r="77" spans="1:52">
      <c r="A77" s="139" t="s">
        <v>127</v>
      </c>
    </row>
    <row r="79" spans="1:52">
      <c r="A79" s="84" t="s">
        <v>287</v>
      </c>
    </row>
    <row r="80" spans="1:52">
      <c r="A80" s="151" t="s">
        <v>273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</row>
    <row r="82" spans="1:42">
      <c r="A82" s="148" t="s">
        <v>295</v>
      </c>
      <c r="B82" s="148"/>
    </row>
    <row r="86" spans="1:42" s="16" customFormat="1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3"/>
      <c r="AJ86" s="39"/>
      <c r="AK86" s="40"/>
      <c r="AL86" s="40"/>
      <c r="AM86" s="40"/>
      <c r="AN86" s="40"/>
      <c r="AO86" s="40"/>
      <c r="AP86" s="40"/>
    </row>
    <row r="87" spans="1:42" s="16" customFormat="1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41"/>
      <c r="AK87" s="40"/>
      <c r="AL87" s="40"/>
      <c r="AM87" s="40"/>
      <c r="AN87" s="40"/>
      <c r="AO87" s="40"/>
      <c r="AP87" s="40"/>
    </row>
    <row r="88" spans="1:42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</row>
    <row r="89" spans="1:42"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</row>
  </sheetData>
  <sortState xmlns:xlrd2="http://schemas.microsoft.com/office/spreadsheetml/2017/richdata2" ref="AU37:AY64">
    <sortCondition ref="AW37:AW64"/>
  </sortState>
  <mergeCells count="4">
    <mergeCell ref="A82:B82"/>
    <mergeCell ref="A1:F1"/>
    <mergeCell ref="H1:I1"/>
    <mergeCell ref="A80:K80"/>
  </mergeCells>
  <hyperlinks>
    <hyperlink ref="H1" location="Contents!A1" display="back to contents" xr:uid="{00000000-0004-0000-10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N108"/>
  <sheetViews>
    <sheetView workbookViewId="0">
      <selection sqref="A1:K1"/>
    </sheetView>
  </sheetViews>
  <sheetFormatPr defaultColWidth="9.21875" defaultRowHeight="13.2"/>
  <cols>
    <col min="1" max="1" width="15.44140625" style="105" customWidth="1"/>
    <col min="2" max="2" width="16.77734375" style="105" customWidth="1"/>
    <col min="3" max="3" width="16.5546875" style="105" customWidth="1"/>
    <col min="4" max="16384" width="9.21875" style="105"/>
  </cols>
  <sheetData>
    <row r="1" spans="1:14" ht="18" customHeight="1">
      <c r="A1" s="294" t="s">
        <v>343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M1" s="149" t="s">
        <v>90</v>
      </c>
      <c r="N1" s="149"/>
    </row>
    <row r="2" spans="1:14" ht="15" customHeight="1">
      <c r="B2" s="63"/>
    </row>
    <row r="3" spans="1:14" ht="15" customHeight="1">
      <c r="A3" s="163" t="s">
        <v>289</v>
      </c>
      <c r="B3" s="227" t="s">
        <v>37</v>
      </c>
      <c r="C3" s="248" t="s">
        <v>38</v>
      </c>
    </row>
    <row r="4" spans="1:14">
      <c r="A4" s="249"/>
      <c r="B4" s="230"/>
      <c r="C4" s="250"/>
    </row>
    <row r="5" spans="1:14">
      <c r="A5" s="251"/>
      <c r="B5" s="233"/>
      <c r="C5" s="252"/>
    </row>
    <row r="6" spans="1:14">
      <c r="A6" s="111" t="s">
        <v>0</v>
      </c>
      <c r="B6" s="217">
        <v>60.8</v>
      </c>
      <c r="C6" s="219">
        <v>66.5</v>
      </c>
      <c r="E6" s="211"/>
      <c r="F6" s="211"/>
    </row>
    <row r="7" spans="1:14">
      <c r="A7" s="111" t="s">
        <v>1</v>
      </c>
      <c r="B7" s="217">
        <v>60.9</v>
      </c>
      <c r="C7" s="219">
        <v>66.7</v>
      </c>
      <c r="E7" s="211"/>
      <c r="F7" s="211"/>
    </row>
    <row r="8" spans="1:14">
      <c r="A8" s="111" t="s">
        <v>2</v>
      </c>
      <c r="B8" s="217">
        <v>61</v>
      </c>
      <c r="C8" s="219">
        <v>66.900000000000006</v>
      </c>
      <c r="E8" s="211"/>
      <c r="F8" s="211"/>
    </row>
    <row r="9" spans="1:14">
      <c r="A9" s="111" t="s">
        <v>3</v>
      </c>
      <c r="B9" s="217">
        <v>61.1</v>
      </c>
      <c r="C9" s="219">
        <v>66.900000000000006</v>
      </c>
      <c r="E9" s="211"/>
      <c r="F9" s="211"/>
    </row>
    <row r="10" spans="1:14">
      <c r="A10" s="111" t="s">
        <v>4</v>
      </c>
      <c r="B10" s="217">
        <v>61.2</v>
      </c>
      <c r="C10" s="219">
        <v>67</v>
      </c>
      <c r="E10" s="211"/>
      <c r="F10" s="211"/>
    </row>
    <row r="11" spans="1:14">
      <c r="A11" s="111" t="s">
        <v>5</v>
      </c>
      <c r="B11" s="217">
        <v>61.5</v>
      </c>
      <c r="C11" s="219">
        <v>67.2</v>
      </c>
      <c r="E11" s="211"/>
      <c r="F11" s="211"/>
    </row>
    <row r="12" spans="1:14">
      <c r="A12" s="111" t="s">
        <v>6</v>
      </c>
      <c r="B12" s="217">
        <v>61.6</v>
      </c>
      <c r="C12" s="219">
        <v>67.2</v>
      </c>
      <c r="E12" s="211"/>
      <c r="F12" s="211"/>
    </row>
    <row r="13" spans="1:14">
      <c r="A13" s="111" t="s">
        <v>7</v>
      </c>
      <c r="B13" s="217">
        <v>61.8</v>
      </c>
      <c r="C13" s="219">
        <v>67.3</v>
      </c>
      <c r="E13" s="211"/>
      <c r="F13" s="211"/>
    </row>
    <row r="14" spans="1:14">
      <c r="A14" s="111" t="s">
        <v>8</v>
      </c>
      <c r="B14" s="217">
        <v>62</v>
      </c>
      <c r="C14" s="219">
        <v>67.400000000000006</v>
      </c>
      <c r="E14" s="211"/>
      <c r="F14" s="211"/>
    </row>
    <row r="15" spans="1:14">
      <c r="A15" s="111" t="s">
        <v>9</v>
      </c>
      <c r="B15" s="217">
        <v>62.3</v>
      </c>
      <c r="C15" s="219">
        <v>67.7</v>
      </c>
      <c r="E15" s="211"/>
      <c r="F15" s="211"/>
    </row>
    <row r="16" spans="1:14">
      <c r="A16" s="111" t="s">
        <v>10</v>
      </c>
      <c r="B16" s="217">
        <v>62.3</v>
      </c>
      <c r="C16" s="219">
        <v>67.599999999999994</v>
      </c>
      <c r="E16" s="211"/>
      <c r="F16" s="211"/>
    </row>
    <row r="17" spans="1:11">
      <c r="A17" s="111" t="s">
        <v>11</v>
      </c>
      <c r="B17" s="217">
        <v>62.6</v>
      </c>
      <c r="C17" s="219">
        <v>67.8</v>
      </c>
      <c r="E17" s="211"/>
      <c r="F17" s="211"/>
    </row>
    <row r="18" spans="1:11">
      <c r="A18" s="111" t="s">
        <v>12</v>
      </c>
      <c r="B18" s="217">
        <v>62.8</v>
      </c>
      <c r="C18" s="219">
        <v>67.8</v>
      </c>
      <c r="E18" s="211"/>
      <c r="F18" s="211"/>
    </row>
    <row r="19" spans="1:11">
      <c r="A19" s="111" t="s">
        <v>13</v>
      </c>
      <c r="B19" s="217">
        <v>63.1</v>
      </c>
      <c r="C19" s="219">
        <v>68.2</v>
      </c>
      <c r="E19" s="211"/>
      <c r="F19" s="211"/>
    </row>
    <row r="20" spans="1:11">
      <c r="A20" s="111" t="s">
        <v>14</v>
      </c>
      <c r="B20" s="217">
        <v>63.3</v>
      </c>
      <c r="C20" s="219">
        <v>68.2</v>
      </c>
      <c r="E20" s="211"/>
      <c r="F20" s="211"/>
    </row>
    <row r="21" spans="1:11" ht="13.8">
      <c r="A21" s="111" t="s">
        <v>15</v>
      </c>
      <c r="B21" s="217">
        <v>63.6</v>
      </c>
      <c r="C21" s="219">
        <v>68.400000000000006</v>
      </c>
      <c r="E21" s="211"/>
      <c r="F21" s="211"/>
      <c r="K21" s="224"/>
    </row>
    <row r="22" spans="1:11">
      <c r="A22" s="111" t="s">
        <v>16</v>
      </c>
      <c r="B22" s="217">
        <v>63.8</v>
      </c>
      <c r="C22" s="219">
        <v>68.400000000000006</v>
      </c>
      <c r="E22" s="211"/>
      <c r="F22" s="211"/>
    </row>
    <row r="23" spans="1:11">
      <c r="A23" s="111" t="s">
        <v>17</v>
      </c>
      <c r="B23" s="217">
        <v>64.2</v>
      </c>
      <c r="C23" s="219">
        <v>68.599999999999994</v>
      </c>
      <c r="E23" s="211"/>
      <c r="F23" s="211"/>
      <c r="H23" s="253"/>
    </row>
    <row r="24" spans="1:11">
      <c r="A24" s="111" t="s">
        <v>18</v>
      </c>
      <c r="B24" s="217">
        <v>64.5</v>
      </c>
      <c r="C24" s="219">
        <v>68.8</v>
      </c>
      <c r="E24" s="211"/>
      <c r="F24" s="211"/>
    </row>
    <row r="25" spans="1:11">
      <c r="A25" s="111" t="s">
        <v>19</v>
      </c>
      <c r="B25" s="217">
        <v>64.900000000000006</v>
      </c>
      <c r="C25" s="219">
        <v>69</v>
      </c>
      <c r="E25" s="211"/>
      <c r="F25" s="211"/>
    </row>
    <row r="26" spans="1:11">
      <c r="A26" s="111" t="s">
        <v>20</v>
      </c>
      <c r="B26" s="217">
        <v>65.099999999999994</v>
      </c>
      <c r="C26" s="219">
        <v>69.099999999999994</v>
      </c>
      <c r="E26" s="211"/>
      <c r="F26" s="211"/>
    </row>
    <row r="27" spans="1:11">
      <c r="A27" s="111" t="s">
        <v>21</v>
      </c>
      <c r="B27" s="217">
        <v>65.3</v>
      </c>
      <c r="C27" s="219">
        <v>69.3</v>
      </c>
      <c r="E27" s="211"/>
      <c r="F27" s="211"/>
    </row>
    <row r="28" spans="1:11">
      <c r="A28" s="111" t="s">
        <v>22</v>
      </c>
      <c r="B28" s="217">
        <v>65.599999999999994</v>
      </c>
      <c r="C28" s="219">
        <v>69.5</v>
      </c>
      <c r="E28" s="211"/>
      <c r="F28" s="211"/>
    </row>
    <row r="29" spans="1:11">
      <c r="A29" s="111" t="s">
        <v>23</v>
      </c>
      <c r="B29" s="217">
        <v>66.099999999999994</v>
      </c>
      <c r="C29" s="219">
        <v>69.8</v>
      </c>
      <c r="E29" s="211"/>
      <c r="F29" s="211"/>
    </row>
    <row r="30" spans="1:11">
      <c r="A30" s="111" t="s">
        <v>24</v>
      </c>
      <c r="B30" s="217">
        <v>66.400000000000006</v>
      </c>
      <c r="C30" s="219">
        <v>69.900000000000006</v>
      </c>
      <c r="E30" s="211"/>
      <c r="F30" s="211"/>
    </row>
    <row r="31" spans="1:11">
      <c r="A31" s="111" t="s">
        <v>25</v>
      </c>
      <c r="B31" s="217">
        <v>66.7</v>
      </c>
      <c r="C31" s="219">
        <v>70</v>
      </c>
      <c r="E31" s="211"/>
      <c r="F31" s="211"/>
    </row>
    <row r="32" spans="1:11">
      <c r="A32" s="111" t="s">
        <v>26</v>
      </c>
      <c r="B32" s="217">
        <v>66.900000000000006</v>
      </c>
      <c r="C32" s="219">
        <v>70.2</v>
      </c>
      <c r="E32" s="211"/>
      <c r="F32" s="211"/>
    </row>
    <row r="33" spans="1:10">
      <c r="A33" s="111" t="s">
        <v>27</v>
      </c>
      <c r="B33" s="217">
        <v>67.3</v>
      </c>
      <c r="C33" s="219">
        <v>70.400000000000006</v>
      </c>
      <c r="E33" s="211"/>
      <c r="F33" s="211"/>
    </row>
    <row r="34" spans="1:10">
      <c r="A34" s="111" t="s">
        <v>28</v>
      </c>
      <c r="B34" s="217">
        <v>67.599999999999994</v>
      </c>
      <c r="C34" s="219">
        <v>70.8</v>
      </c>
      <c r="E34" s="211"/>
      <c r="F34" s="211"/>
    </row>
    <row r="35" spans="1:10">
      <c r="A35" s="111" t="s">
        <v>29</v>
      </c>
      <c r="B35" s="217">
        <v>67.8</v>
      </c>
      <c r="C35" s="219">
        <v>70.8</v>
      </c>
      <c r="E35" s="211"/>
      <c r="F35" s="211"/>
    </row>
    <row r="36" spans="1:10">
      <c r="A36" s="111" t="s">
        <v>30</v>
      </c>
      <c r="B36" s="217">
        <v>67.900000000000006</v>
      </c>
      <c r="C36" s="219">
        <v>70.8</v>
      </c>
      <c r="E36" s="211"/>
      <c r="F36" s="211"/>
    </row>
    <row r="37" spans="1:10">
      <c r="A37" s="111" t="s">
        <v>31</v>
      </c>
      <c r="B37" s="217">
        <v>68.099999999999994</v>
      </c>
      <c r="C37" s="219">
        <v>70.900000000000006</v>
      </c>
      <c r="E37" s="211"/>
      <c r="F37" s="211"/>
    </row>
    <row r="38" spans="1:10">
      <c r="A38" s="111" t="s">
        <v>32</v>
      </c>
      <c r="B38" s="217">
        <v>68.099999999999994</v>
      </c>
      <c r="C38" s="219">
        <v>71</v>
      </c>
      <c r="E38" s="211"/>
      <c r="F38" s="211"/>
    </row>
    <row r="39" spans="1:10">
      <c r="A39" s="111" t="s">
        <v>33</v>
      </c>
      <c r="B39" s="217">
        <v>68.3</v>
      </c>
      <c r="C39" s="219">
        <v>71.099999999999994</v>
      </c>
      <c r="E39" s="211"/>
      <c r="F39" s="211"/>
    </row>
    <row r="40" spans="1:10">
      <c r="A40" s="111" t="s">
        <v>47</v>
      </c>
      <c r="B40" s="217">
        <v>68.3</v>
      </c>
      <c r="C40" s="219">
        <v>71</v>
      </c>
      <c r="E40" s="211"/>
      <c r="F40" s="211"/>
    </row>
    <row r="41" spans="1:10">
      <c r="A41" s="111" t="s">
        <v>92</v>
      </c>
      <c r="B41" s="217">
        <v>68.5</v>
      </c>
      <c r="C41" s="219">
        <v>71.099999999999994</v>
      </c>
      <c r="E41" s="211"/>
      <c r="F41" s="211"/>
    </row>
    <row r="42" spans="1:10">
      <c r="A42" s="111" t="s">
        <v>129</v>
      </c>
      <c r="B42" s="217">
        <v>68.599999999999994</v>
      </c>
      <c r="C42" s="219">
        <v>71.2</v>
      </c>
      <c r="E42" s="211"/>
      <c r="F42" s="211"/>
    </row>
    <row r="43" spans="1:10">
      <c r="A43" s="111" t="s">
        <v>274</v>
      </c>
      <c r="B43" s="217">
        <v>68.400000000000006</v>
      </c>
      <c r="C43" s="219">
        <v>71.099999999999994</v>
      </c>
      <c r="E43" s="211"/>
      <c r="F43" s="211"/>
    </row>
    <row r="44" spans="1:10">
      <c r="A44" s="111" t="s">
        <v>293</v>
      </c>
      <c r="B44" s="221">
        <v>68.3</v>
      </c>
      <c r="C44" s="223">
        <v>71.099999999999994</v>
      </c>
      <c r="E44" s="211"/>
      <c r="F44" s="211"/>
    </row>
    <row r="45" spans="1:10">
      <c r="A45" s="244"/>
      <c r="B45" s="244"/>
    </row>
    <row r="46" spans="1:10">
      <c r="A46" s="84" t="s">
        <v>287</v>
      </c>
      <c r="B46" s="211"/>
    </row>
    <row r="47" spans="1:10">
      <c r="A47" s="151" t="s">
        <v>46</v>
      </c>
      <c r="B47" s="151"/>
      <c r="C47" s="151"/>
      <c r="D47" s="151"/>
      <c r="E47" s="151"/>
      <c r="F47" s="151"/>
      <c r="G47" s="151"/>
      <c r="H47" s="151"/>
      <c r="I47" s="151"/>
      <c r="J47" s="151"/>
    </row>
    <row r="48" spans="1:10">
      <c r="B48" s="211"/>
    </row>
    <row r="49" spans="1:2">
      <c r="A49" s="148" t="s">
        <v>295</v>
      </c>
      <c r="B49" s="148"/>
    </row>
    <row r="50" spans="1:2">
      <c r="B50" s="211"/>
    </row>
    <row r="51" spans="1:2">
      <c r="B51" s="211"/>
    </row>
    <row r="52" spans="1:2">
      <c r="B52" s="211"/>
    </row>
    <row r="53" spans="1:2">
      <c r="B53" s="211"/>
    </row>
    <row r="54" spans="1:2">
      <c r="B54" s="211"/>
    </row>
    <row r="55" spans="1:2">
      <c r="B55" s="211"/>
    </row>
    <row r="56" spans="1:2">
      <c r="B56" s="211"/>
    </row>
    <row r="57" spans="1:2">
      <c r="B57" s="211"/>
    </row>
    <row r="58" spans="1:2">
      <c r="B58" s="211"/>
    </row>
    <row r="59" spans="1:2">
      <c r="B59" s="211"/>
    </row>
    <row r="60" spans="1:2">
      <c r="B60" s="211"/>
    </row>
    <row r="61" spans="1:2">
      <c r="B61" s="211"/>
    </row>
    <row r="62" spans="1:2">
      <c r="B62" s="211"/>
    </row>
    <row r="63" spans="1:2">
      <c r="B63" s="211"/>
    </row>
    <row r="64" spans="1:2">
      <c r="B64" s="211"/>
    </row>
    <row r="65" spans="2:2">
      <c r="B65" s="211"/>
    </row>
    <row r="66" spans="2:2">
      <c r="B66" s="211"/>
    </row>
    <row r="67" spans="2:2">
      <c r="B67" s="211"/>
    </row>
    <row r="68" spans="2:2">
      <c r="B68" s="211"/>
    </row>
    <row r="69" spans="2:2">
      <c r="B69" s="211"/>
    </row>
    <row r="70" spans="2:2">
      <c r="B70" s="211"/>
    </row>
    <row r="71" spans="2:2">
      <c r="B71" s="211"/>
    </row>
    <row r="72" spans="2:2">
      <c r="B72" s="211"/>
    </row>
    <row r="73" spans="2:2">
      <c r="B73" s="211"/>
    </row>
    <row r="74" spans="2:2">
      <c r="B74" s="211"/>
    </row>
    <row r="75" spans="2:2">
      <c r="B75" s="211"/>
    </row>
    <row r="108" spans="3:3">
      <c r="C108" s="247"/>
    </row>
  </sheetData>
  <mergeCells count="7">
    <mergeCell ref="A49:B49"/>
    <mergeCell ref="M1:N1"/>
    <mergeCell ref="A1:K1"/>
    <mergeCell ref="B3:B5"/>
    <mergeCell ref="C3:C5"/>
    <mergeCell ref="A3:A5"/>
    <mergeCell ref="A47:J47"/>
  </mergeCells>
  <hyperlinks>
    <hyperlink ref="M1" location="Contents!A1" display="back to contents" xr:uid="{00000000-0004-0000-12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A42101797</value>
    </field>
    <field name="Objective-Title">
      <value order="0">NRS - Vital events - Life expectancy in Scotland 2019-2021 - figures CORRECTED</value>
    </field>
    <field name="Objective-Description">
      <value order="0"/>
    </field>
    <field name="Objective-CreationStamp">
      <value order="0">2023-01-11T15:17:29Z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2023-01-11T16:36:28Z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Life Tables: Pre-publication: 2022-2027</value>
    </field>
    <field name="Objective-Parent">
      <value order="0">National Records of Scotland (NRS): Vital Events: Life Tables: Pre-publication: 2022-2027</value>
    </field>
    <field name="Objective-State">
      <value order="0">Being Drafted</value>
    </field>
    <field name="Objective-VersionId">
      <value order="0">vA62541771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STAT/368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Charts</vt:lpstr>
      </vt:variant>
      <vt:variant>
        <vt:i4>18</vt:i4>
      </vt:variant>
    </vt:vector>
  </HeadingPairs>
  <TitlesOfParts>
    <vt:vector size="33" baseType="lpstr">
      <vt:lpstr>Contents</vt:lpstr>
      <vt:lpstr>Data Fig 1</vt:lpstr>
      <vt:lpstr>Data Fig 2</vt:lpstr>
      <vt:lpstr>Data Fig 3</vt:lpstr>
      <vt:lpstr>Data Fig 4</vt:lpstr>
      <vt:lpstr>Data Fig 5</vt:lpstr>
      <vt:lpstr>Data Fig 6</vt:lpstr>
      <vt:lpstr>Data Fig 7</vt:lpstr>
      <vt:lpstr>Data Fig 8</vt:lpstr>
      <vt:lpstr>Data Fig 9</vt:lpstr>
      <vt:lpstr>Data Fig 10</vt:lpstr>
      <vt:lpstr>Data Fig 11</vt:lpstr>
      <vt:lpstr>Data Fig 12</vt:lpstr>
      <vt:lpstr>Data Fig 13</vt:lpstr>
      <vt:lpstr>Data Fig 14</vt:lpstr>
      <vt:lpstr>Fig1</vt:lpstr>
      <vt:lpstr>Fig 2</vt:lpstr>
      <vt:lpstr>Fig3</vt:lpstr>
      <vt:lpstr>Fig 4a</vt:lpstr>
      <vt:lpstr>Fig 4b</vt:lpstr>
      <vt:lpstr>Fig 5</vt:lpstr>
      <vt:lpstr>Fig 6</vt:lpstr>
      <vt:lpstr>Fig 7a</vt:lpstr>
      <vt:lpstr>Fig 7b</vt:lpstr>
      <vt:lpstr>Fig 8</vt:lpstr>
      <vt:lpstr>Fig 9a</vt:lpstr>
      <vt:lpstr>Fig 9b</vt:lpstr>
      <vt:lpstr>Fig 10</vt:lpstr>
      <vt:lpstr>Fig 11</vt:lpstr>
      <vt:lpstr>Fig 12a</vt:lpstr>
      <vt:lpstr>Fig 12b</vt:lpstr>
      <vt:lpstr>Fig 13</vt:lpstr>
      <vt:lpstr>Fig 14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2019-08-19T12:57:31Z</cp:lastPrinted>
  <dcterms:created xsi:type="dcterms:W3CDTF">2018-08-28T10:58:20Z</dcterms:created>
  <dcterms:modified xsi:type="dcterms:W3CDTF">2023-01-20T15:44:08Z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A42101797</vt:lpwstr>
  </property>
  <property fmtid="{D5CDD505-2E9C-101B-9397-08002B2CF9AE}" pid="4" name="Objective-Title">
    <vt:lpwstr>NRS - Vital events - Life expectancy in Scotland 2019-2021 - figures CORRECTED</vt:lpwstr>
  </property>
  <property fmtid="{D5CDD505-2E9C-101B-9397-08002B2CF9AE}" pid="5" name="Objective-Description">
    <vt:lpwstr/>
  </property>
  <property fmtid="{D5CDD505-2E9C-101B-9397-08002B2CF9AE}" pid="6" name="Objective-CreationStamp">
    <vt:filetime>2023-01-11T15:17:29Z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2023-01-11T16:36:28Z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Life Tables: Pre-publication: 2022-2027</vt:lpwstr>
  </property>
  <property fmtid="{D5CDD505-2E9C-101B-9397-08002B2CF9AE}" pid="13" name="Objective-Parent">
    <vt:lpwstr>National Records of Scotland (NRS): Vital Events: Life Tables: Pre-publication: 2022-2027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vA62541771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STAT/368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