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16.xml" ContentType="application/vnd.openxmlformats-officedocument.spreadsheetml.worksheet+xml"/>
  <Override PartName="/xl/drawings/drawing28.xml" ContentType="application/vnd.openxmlformats-officedocument.drawing+xml"/>
  <Override PartName="/xl/chartsheets/sheet14.xml" ContentType="application/vnd.openxmlformats-officedocument.spreadsheetml.chartsheet+xml"/>
  <Override PartName="/xl/drawings/drawing30.xml" ContentType="application/vnd.openxmlformats-officedocument.drawing+xml"/>
  <Override PartName="/xl/chartsheets/sheet15.xml" ContentType="application/vnd.openxmlformats-officedocument.spreadsheetml.chartsheet+xml"/>
  <Override PartName="/xl/drawings/drawing32.xml" ContentType="application/vnd.openxmlformats-officedocument.drawing+xml"/>
  <Override PartName="/xl/worksheets/sheet17.xml" ContentType="application/vnd.openxmlformats-officedocument.spreadsheetml.worksheet+xml"/>
  <Override PartName="/xl/drawings/drawing34.xml" ContentType="application/vnd.openxmlformats-officedocument.drawing+xml"/>
  <Override PartName="/xl/chartsheets/sheet16.xml" ContentType="application/vnd.openxmlformats-officedocument.spreadsheetml.chartsheet+xml"/>
  <Override PartName="/xl/drawings/drawing36.xml" ContentType="application/vnd.openxmlformats-officedocument.drawing+xml"/>
  <Override PartName="/xl/worksheets/sheet18.xml" ContentType="application/vnd.openxmlformats-officedocument.spreadsheetml.worksheet+xml"/>
  <Override PartName="/xl/drawings/drawing38.xml" ContentType="application/vnd.openxmlformats-officedocument.drawing+xml"/>
  <Override PartName="/xl/chartsheets/sheet17.xml" ContentType="application/vnd.openxmlformats-officedocument.spreadsheetml.chartsheet+xml"/>
  <Override PartName="/xl/drawings/drawing40.xml" ContentType="application/vnd.openxmlformats-officedocument.drawing+xml"/>
  <Override PartName="/xl/worksheets/sheet19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4715" windowHeight="7935" tabRatio="897" activeTab="0"/>
  </bookViews>
  <sheets>
    <sheet name="Contents" sheetId="1" r:id="rId1"/>
    <sheet name="Figure 1" sheetId="2" r:id="rId2"/>
    <sheet name="Fig 1 data" sheetId="3" r:id="rId3"/>
    <sheet name="Figure 1a" sheetId="4" r:id="rId4"/>
    <sheet name="Fig 1a data" sheetId="5" r:id="rId5"/>
    <sheet name="Fig 1a chart data" sheetId="6" r:id="rId6"/>
    <sheet name="Figure 1b" sheetId="7" r:id="rId7"/>
    <sheet name="Fig 1b data" sheetId="8" r:id="rId8"/>
    <sheet name="Fig 1b chart data" sheetId="9" r:id="rId9"/>
    <sheet name="Figure 1c" sheetId="10" r:id="rId10"/>
    <sheet name="Fig 1c data" sheetId="11" r:id="rId11"/>
    <sheet name="Fig 1c chart data" sheetId="12" r:id="rId12"/>
    <sheet name="Figure 2a" sheetId="13" r:id="rId13"/>
    <sheet name="Fig 2a data" sheetId="14" r:id="rId14"/>
    <sheet name="Figure 2b" sheetId="15" r:id="rId15"/>
    <sheet name="Fig 2b data" sheetId="16" r:id="rId16"/>
    <sheet name="Figure 3" sheetId="17" r:id="rId17"/>
    <sheet name="Fig 3 data" sheetId="18" r:id="rId18"/>
    <sheet name="Figure 4" sheetId="19" r:id="rId19"/>
    <sheet name="Fig 4 data" sheetId="20" r:id="rId20"/>
    <sheet name="Figure 5" sheetId="21" r:id="rId21"/>
    <sheet name="Fig 5 data" sheetId="22" r:id="rId22"/>
    <sheet name="Figure 6" sheetId="23" r:id="rId23"/>
    <sheet name="Fig 6 data" sheetId="24" r:id="rId24"/>
    <sheet name="Figure 7" sheetId="25" r:id="rId25"/>
    <sheet name="Fig 7 data" sheetId="26" r:id="rId26"/>
    <sheet name="Figure 8" sheetId="27" r:id="rId27"/>
    <sheet name="Figure 8(cont)" sheetId="28" r:id="rId28"/>
    <sheet name="Fig 8 data" sheetId="29" r:id="rId29"/>
    <sheet name="Figure 9" sheetId="30" r:id="rId30"/>
    <sheet name="Figure 9(cont)" sheetId="31" r:id="rId31"/>
    <sheet name="Fig 9 data" sheetId="32" r:id="rId32"/>
    <sheet name="Figure 10" sheetId="33" r:id="rId33"/>
    <sheet name="Fig 10 data" sheetId="34" r:id="rId34"/>
    <sheet name="Figure 11" sheetId="35" r:id="rId35"/>
    <sheet name="Fig 11 data" sheetId="36" r:id="rId36"/>
  </sheets>
  <externalReferences>
    <externalReference r:id="rId39"/>
    <externalReference r:id="rId40"/>
    <externalReference r:id="rId41"/>
    <externalReference r:id="rId42"/>
    <externalReference r:id="rId43"/>
  </externalReferences>
  <definedNames>
    <definedName name="CHPname">'[5]Pivot'!$G$47:$H$87</definedName>
    <definedName name="CrownCopyright" localSheetId="2">#REF!</definedName>
    <definedName name="CrownCopyright">#REF!</definedName>
    <definedName name="FemaleAnchor" localSheetId="2">#REF!</definedName>
    <definedName name="FemaleAnchor" localSheetId="21">#REF!</definedName>
    <definedName name="FemaleAnchor" localSheetId="23">#REF!</definedName>
    <definedName name="FemaleAnchor" localSheetId="25">#REF!</definedName>
    <definedName name="FemaleAnchor">#REF!</definedName>
    <definedName name="Females" localSheetId="2">#REF!</definedName>
    <definedName name="Females" localSheetId="21">#REF!</definedName>
    <definedName name="Females" localSheetId="23">#REF!</definedName>
    <definedName name="Females" localSheetId="25">#REF!</definedName>
    <definedName name="Females">#REF!</definedName>
    <definedName name="Females91" localSheetId="2">#REF!</definedName>
    <definedName name="Females91" localSheetId="21">#REF!</definedName>
    <definedName name="Females91" localSheetId="23">#REF!</definedName>
    <definedName name="Females91" localSheetId="25">#REF!</definedName>
    <definedName name="Females91">#REF!</definedName>
    <definedName name="FemalesAgedOn" localSheetId="2">#REF!</definedName>
    <definedName name="FemalesAgedOn" localSheetId="21">#REF!</definedName>
    <definedName name="FemalesAgedOn" localSheetId="23">#REF!</definedName>
    <definedName name="FemalesAgedOn" localSheetId="25">#REF!</definedName>
    <definedName name="FemalesAgedOn">#REF!</definedName>
    <definedName name="FemalesTotal" localSheetId="2">#REF!</definedName>
    <definedName name="FemalesTotal" localSheetId="21">#REF!</definedName>
    <definedName name="FemalesTotal" localSheetId="23">#REF!</definedName>
    <definedName name="FemalesTotal" localSheetId="25">#REF!</definedName>
    <definedName name="FemalesTotal">#REF!</definedName>
    <definedName name="FertileFemales" localSheetId="2">#REF!</definedName>
    <definedName name="FertileFemales" localSheetId="21">#REF!</definedName>
    <definedName name="FertileFemales" localSheetId="23">#REF!</definedName>
    <definedName name="FertileFemales" localSheetId="25">#REF!</definedName>
    <definedName name="FertileFemales">#REF!</definedName>
    <definedName name="InfFemales" localSheetId="2">#REF!</definedName>
    <definedName name="InfFemales" localSheetId="21">#REF!</definedName>
    <definedName name="InfFemales" localSheetId="23">#REF!</definedName>
    <definedName name="InfFemales" localSheetId="25">#REF!</definedName>
    <definedName name="InfFemales">#REF!</definedName>
    <definedName name="InfMales" localSheetId="2">#REF!</definedName>
    <definedName name="InfMales" localSheetId="21">#REF!</definedName>
    <definedName name="InfMales" localSheetId="23">#REF!</definedName>
    <definedName name="InfMales" localSheetId="25">#REF!</definedName>
    <definedName name="InfMales">#REF!</definedName>
    <definedName name="MaleAnchor" localSheetId="2">#REF!</definedName>
    <definedName name="MaleAnchor" localSheetId="21">#REF!</definedName>
    <definedName name="MaleAnchor" localSheetId="23">#REF!</definedName>
    <definedName name="MaleAnchor" localSheetId="25">#REF!</definedName>
    <definedName name="MaleAnchor">#REF!</definedName>
    <definedName name="Males" localSheetId="2">#REF!</definedName>
    <definedName name="Males" localSheetId="21">#REF!</definedName>
    <definedName name="Males" localSheetId="23">#REF!</definedName>
    <definedName name="Males" localSheetId="25">#REF!</definedName>
    <definedName name="Males">#REF!</definedName>
    <definedName name="Males91" localSheetId="2">#REF!</definedName>
    <definedName name="Males91" localSheetId="21">#REF!</definedName>
    <definedName name="Males91" localSheetId="23">#REF!</definedName>
    <definedName name="Males91" localSheetId="25">#REF!</definedName>
    <definedName name="Males91">#REF!</definedName>
    <definedName name="MalesAgedOn" localSheetId="2">#REF!</definedName>
    <definedName name="MalesAgedOn" localSheetId="21">#REF!</definedName>
    <definedName name="MalesAgedOn" localSheetId="23">#REF!</definedName>
    <definedName name="MalesAgedOn" localSheetId="25">#REF!</definedName>
    <definedName name="MalesAgedOn">#REF!</definedName>
    <definedName name="MalesTotal" localSheetId="2">#REF!</definedName>
    <definedName name="MalesTotal" localSheetId="21">#REF!</definedName>
    <definedName name="MalesTotal" localSheetId="23">#REF!</definedName>
    <definedName name="MalesTotal" localSheetId="25">#REF!</definedName>
    <definedName name="MalesTotal">#REF!</definedName>
    <definedName name="PopNote" localSheetId="2">#REF!</definedName>
    <definedName name="PopNote" localSheetId="21">#REF!</definedName>
    <definedName name="PopNote" localSheetId="23">#REF!</definedName>
    <definedName name="PopNote" localSheetId="25">#REF!</definedName>
    <definedName name="PopNote">#REF!</definedName>
    <definedName name="PopsCreation" localSheetId="2">#REF!</definedName>
    <definedName name="PopsCreation" localSheetId="21">#REF!</definedName>
    <definedName name="PopsCreation" localSheetId="23">#REF!</definedName>
    <definedName name="PopsCreation" localSheetId="25">#REF!</definedName>
    <definedName name="PopsCreation">#REF!</definedName>
    <definedName name="PopsHeader" localSheetId="2">#REF!</definedName>
    <definedName name="PopsHeader" localSheetId="21">#REF!</definedName>
    <definedName name="PopsHeader" localSheetId="23">#REF!</definedName>
    <definedName name="PopsHeader" localSheetId="25">#REF!</definedName>
    <definedName name="PopsHeader">#REF!</definedName>
    <definedName name="_xlnm.Print_Area" localSheetId="33">'Fig 10 data'!#REF!</definedName>
    <definedName name="_xlnm.Print_Area" localSheetId="35">'Fig 11 data'!$A$1:$F$7</definedName>
    <definedName name="_xlnm.Print_Area" localSheetId="13">'Fig 2a data'!$A$1:$M$40</definedName>
    <definedName name="_xlnm.Print_Area" localSheetId="15">'Fig 2b data'!$A$1:$M$40</definedName>
    <definedName name="_xlnm.Print_Area" localSheetId="17">'Fig 3 data'!$A$1:$H$42</definedName>
    <definedName name="_xlnm.Print_Area" localSheetId="19">'Fig 4 data'!$A$1:$H$24</definedName>
    <definedName name="_xlnm.Print_Area" localSheetId="21">'Fig 5 data'!$A$1:$H$51</definedName>
    <definedName name="_xlnm.Print_Area" localSheetId="23">'Fig 6 data'!$A$1:$K$17</definedName>
    <definedName name="_xlnm.Print_Area" localSheetId="25">'Fig 7 data'!$A$1:$K$22</definedName>
    <definedName name="_xlnm.Print_Area" localSheetId="28">'Fig 8 data'!#REF!</definedName>
    <definedName name="_xlnm.Print_Area" localSheetId="31">'Fig 9 data'!#REF!</definedName>
    <definedName name="_xlnm.Print_Titles" localSheetId="10">'Fig 1c data'!$A:$A</definedName>
    <definedName name="ProjBirths" localSheetId="0">'[3]Scratchpad'!#REF!</definedName>
    <definedName name="ProjBirths" localSheetId="2">'[3]Scratchpad'!#REF!</definedName>
    <definedName name="ProjBirths" localSheetId="5">'[3]Scratchpad'!#REF!</definedName>
    <definedName name="ProjBirths" localSheetId="4">'[3]Scratchpad'!#REF!</definedName>
    <definedName name="ProjBirths" localSheetId="8">'[3]Scratchpad'!#REF!</definedName>
    <definedName name="ProjBirths" localSheetId="7">'[3]Scratchpad'!#REF!</definedName>
    <definedName name="ProjBirths" localSheetId="11">'[3]Scratchpad'!#REF!</definedName>
    <definedName name="ProjBirths" localSheetId="10">'[3]Scratchpad'!#REF!</definedName>
    <definedName name="ProjBirths" localSheetId="13">'[3]Scratchpad'!#REF!</definedName>
    <definedName name="ProjBirths" localSheetId="15">'[3]Scratchpad'!#REF!</definedName>
    <definedName name="ProjBirths" localSheetId="17">'[3]Scratchpad'!#REF!</definedName>
    <definedName name="ProjBirths" localSheetId="19">'[3]Scratchpad'!#REF!</definedName>
    <definedName name="ProjBirths" localSheetId="21">'[4]Scratchpad'!#REF!</definedName>
    <definedName name="ProjBirths" localSheetId="23">'[4]Scratchpad'!#REF!</definedName>
    <definedName name="ProjBirths" localSheetId="25">'[4]Scratchpad'!#REF!</definedName>
    <definedName name="ProjBirths">'[2]Scratchpad'!#REF!</definedName>
    <definedName name="Projnirths2">'[2]Scratchpad'!#REF!</definedName>
    <definedName name="SPSS" localSheetId="2">#REF!</definedName>
    <definedName name="SPSS">#REF!</definedName>
    <definedName name="Status" localSheetId="2">#REF!</definedName>
    <definedName name="Status" localSheetId="21">#REF!</definedName>
    <definedName name="Status" localSheetId="23">#REF!</definedName>
    <definedName name="Status" localSheetId="25">#REF!</definedName>
    <definedName name="Status">#REF!</definedName>
    <definedName name="Textline3" localSheetId="2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<sst xmlns="http://schemas.openxmlformats.org/spreadsheetml/2006/main" count="3813" uniqueCount="353">
  <si>
    <t>Figure 10: Life expectancy at birth in Scotland, 1981-1983 to 2008-2010, by NHS Board area, Males</t>
  </si>
  <si>
    <t>Figure 11: Life expectancy at birth in Scotland, 1981-1983 to 2008-2010, by NHS Board area, Females</t>
  </si>
  <si>
    <t>Figures</t>
  </si>
  <si>
    <t>Contents</t>
  </si>
  <si>
    <t>Figure 2a</t>
  </si>
  <si>
    <t>Figure 2b</t>
  </si>
  <si>
    <t>Figure 4</t>
  </si>
  <si>
    <t>Figure 5</t>
  </si>
  <si>
    <t>Figure 6</t>
  </si>
  <si>
    <t>Figure 7</t>
  </si>
  <si>
    <t>Back to contents page</t>
  </si>
  <si>
    <t>MALE</t>
  </si>
  <si>
    <t>1981-1983</t>
  </si>
  <si>
    <t>1982-1984</t>
  </si>
  <si>
    <t>1983-1985</t>
  </si>
  <si>
    <t>1984-1986</t>
  </si>
  <si>
    <t>1985-1987</t>
  </si>
  <si>
    <t>1986-1988</t>
  </si>
  <si>
    <t>1987-1989</t>
  </si>
  <si>
    <t>1988-1990</t>
  </si>
  <si>
    <t>1989-1991</t>
  </si>
  <si>
    <t>1990-1992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</si>
  <si>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</si>
  <si>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</si>
  <si>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</si>
  <si>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</si>
  <si>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</si>
  <si>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</si>
  <si>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</si>
  <si>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</si>
  <si>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</si>
  <si>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</si>
  <si>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</si>
  <si>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</si>
  <si>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</si>
  <si>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</si>
  <si>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</si>
  <si>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</si>
  <si>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</si>
  <si>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Years</t>
  </si>
  <si>
    <t>male le</t>
  </si>
  <si>
    <t>male lower ci</t>
  </si>
  <si>
    <t>male upper ci</t>
  </si>
  <si>
    <t>SCOTLAND</t>
  </si>
  <si>
    <t>Aberdeen City Council</t>
  </si>
  <si>
    <t>Aberdeenshire Council</t>
  </si>
  <si>
    <t>Angus Council</t>
  </si>
  <si>
    <t>Argyll &amp; Bute Council</t>
  </si>
  <si>
    <t>Clackmannanshire</t>
  </si>
  <si>
    <t>Dumfries &amp; Galloway Council</t>
  </si>
  <si>
    <t>Dundee City Council</t>
  </si>
  <si>
    <t>East Ayrshire Council</t>
  </si>
  <si>
    <t>East Dunbartonshire Council</t>
  </si>
  <si>
    <t>East Lothian Council</t>
  </si>
  <si>
    <t>East Renfrewshire Council</t>
  </si>
  <si>
    <t>Edinburgh City Council</t>
  </si>
  <si>
    <t>Eilean Siar Council</t>
  </si>
  <si>
    <t>Falkirk Council</t>
  </si>
  <si>
    <t>Fife Council</t>
  </si>
  <si>
    <t>Glasgow City Council</t>
  </si>
  <si>
    <t>Highland Council</t>
  </si>
  <si>
    <t>Inverclyde Council</t>
  </si>
  <si>
    <t>Midlothian Council</t>
  </si>
  <si>
    <t>Moray Council</t>
  </si>
  <si>
    <t>North Ayrshire Council</t>
  </si>
  <si>
    <t>North Lanarkshire Council</t>
  </si>
  <si>
    <t>Orkney Islands Council</t>
  </si>
  <si>
    <t>Perth &amp; Kinross Council</t>
  </si>
  <si>
    <t>Renfrewshire Council</t>
  </si>
  <si>
    <t>Scottish Borders Council</t>
  </si>
  <si>
    <t>Shetland Islands Council</t>
  </si>
  <si>
    <t>South Ayrshire Council</t>
  </si>
  <si>
    <t>South Lanarkshire Council</t>
  </si>
  <si>
    <t>Stirling Council</t>
  </si>
  <si>
    <t>West Dunbartonshire Council</t>
  </si>
  <si>
    <t>West Lothian Council</t>
  </si>
  <si>
    <t>Ayrshire &amp; Arran Health Board</t>
  </si>
  <si>
    <t>Borders Health Board</t>
  </si>
  <si>
    <t>Dumfries &amp; Galloway Health Board</t>
  </si>
  <si>
    <t>Fife Health Board</t>
  </si>
  <si>
    <t>Forth Valley Health Board</t>
  </si>
  <si>
    <t>Grampian Health Board</t>
  </si>
  <si>
    <t>Greater Glasgow &amp; Clyde Health Board</t>
  </si>
  <si>
    <t>Highland Health Board</t>
  </si>
  <si>
    <t>Lanarkshire Health Board</t>
  </si>
  <si>
    <t>Lothian Health Board</t>
  </si>
  <si>
    <t>Orkney Health Board</t>
  </si>
  <si>
    <t>Shetland Health Board</t>
  </si>
  <si>
    <t>Tayside Health Board</t>
  </si>
  <si>
    <t>Western Isles Health Board</t>
  </si>
  <si>
    <t>FEMALE</t>
  </si>
  <si>
    <t>female le</t>
  </si>
  <si>
    <t>female lower ci</t>
  </si>
  <si>
    <t>female upper ci</t>
  </si>
  <si>
    <t>1981-83</t>
  </si>
  <si>
    <t>1982-84</t>
  </si>
  <si>
    <t>1983-85</t>
  </si>
  <si>
    <t>1984-86</t>
  </si>
  <si>
    <t>1985-87</t>
  </si>
  <si>
    <t>1986-88</t>
  </si>
  <si>
    <t>1987-89</t>
  </si>
  <si>
    <t>1988-90</t>
  </si>
  <si>
    <t>1989-91</t>
  </si>
  <si>
    <t>1990-92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</si>
  <si>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</si>
  <si>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</si>
  <si>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</si>
  <si>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</si>
  <si>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</si>
  <si>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</si>
  <si>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</si>
  <si>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</si>
  <si>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</si>
  <si>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</si>
  <si>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</si>
  <si>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</si>
  <si>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</si>
  <si>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</si>
  <si>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</si>
  <si>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</si>
  <si>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</si>
  <si>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Males</t>
  </si>
  <si>
    <t>Females</t>
  </si>
  <si>
    <t>Aberdeen City Community Health Partnership</t>
  </si>
  <si>
    <t>Aberdeenshire Community Health Partnership</t>
  </si>
  <si>
    <t>Angus Community Health Partnership</t>
  </si>
  <si>
    <t>Argyll &amp; Bute Community Health Partnership</t>
  </si>
  <si>
    <t>Clackmannanshire Community Health Partnership</t>
  </si>
  <si>
    <t>Dumfries &amp; Galloway Community Health Partnership</t>
  </si>
  <si>
    <t>Dunfermline &amp; West Fife Community Health Partnership</t>
  </si>
  <si>
    <t>East Ayrshire Community Health Partnership</t>
  </si>
  <si>
    <t>East Dunbartonshire Community Health Partnership</t>
  </si>
  <si>
    <t>East Lothian Community Health Partnership</t>
  </si>
  <si>
    <t>East Renfrewshire Community Health &amp; Care Partnership</t>
  </si>
  <si>
    <t>Edinburgh Community Health Partnership</t>
  </si>
  <si>
    <t>Falkirk Community Health Partnership</t>
  </si>
  <si>
    <t>Glenrothes &amp; North East Fife Community Health Partnership</t>
  </si>
  <si>
    <t>Inverclyde Community Health &amp; Care Partnership</t>
  </si>
  <si>
    <t>Kirkcaldy &amp; Levenmouth Community Health Partnership</t>
  </si>
  <si>
    <t>Mid Highland Community Health Partnership</t>
  </si>
  <si>
    <t>Midlothian Community Health Partnership</t>
  </si>
  <si>
    <t>Moray Community Health &amp; Social Care Partnership</t>
  </si>
  <si>
    <t>North Ayrshire Community Health Partnership</t>
  </si>
  <si>
    <t>North Highland Community Health Partnership</t>
  </si>
  <si>
    <t>North Lanarkshire Community Health Partnership</t>
  </si>
  <si>
    <t>Orkney Community Health Partnership</t>
  </si>
  <si>
    <t>Perth &amp; Kinross Community Health Partnership</t>
  </si>
  <si>
    <t>Renfrewshire Community Health Partnership</t>
  </si>
  <si>
    <t>Scottish Borders Community Health &amp; Care Partnership</t>
  </si>
  <si>
    <t>Shetland Community Health Partnership</t>
  </si>
  <si>
    <t>South Ayrshire Community Health Partnership</t>
  </si>
  <si>
    <t>South East Highland Community Health Partnership</t>
  </si>
  <si>
    <t>South Lanarkshire Community Health Partnership</t>
  </si>
  <si>
    <t>Stirling Community Health Partnership</t>
  </si>
  <si>
    <t>Community Health Partnership</t>
  </si>
  <si>
    <t>National Statistics Online - Interim Life tables</t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</si>
  <si>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 for the corresponding</t>
    </r>
  </si>
  <si>
    <t>Sweden</t>
  </si>
  <si>
    <t>Cyprus</t>
  </si>
  <si>
    <t>Italy</t>
  </si>
  <si>
    <t>Netherlands</t>
  </si>
  <si>
    <t>Spain</t>
  </si>
  <si>
    <t>France</t>
  </si>
  <si>
    <t>Malta</t>
  </si>
  <si>
    <t>United Kingdom</t>
  </si>
  <si>
    <t>Austria</t>
  </si>
  <si>
    <t>Ireland</t>
  </si>
  <si>
    <t>Greece</t>
  </si>
  <si>
    <t>Belgium</t>
  </si>
  <si>
    <t>Luxembourg</t>
  </si>
  <si>
    <t>Denmark</t>
  </si>
  <si>
    <t>Finland</t>
  </si>
  <si>
    <t>Portugal</t>
  </si>
  <si>
    <t>Slovenia</t>
  </si>
  <si>
    <t>Czech Republic</t>
  </si>
  <si>
    <t>Poland</t>
  </si>
  <si>
    <t>Slovakia</t>
  </si>
  <si>
    <t>Romania</t>
  </si>
  <si>
    <t>Bulgaria</t>
  </si>
  <si>
    <t>Hungary</t>
  </si>
  <si>
    <t>Estonia</t>
  </si>
  <si>
    <t>Latvia</t>
  </si>
  <si>
    <t>Lithuania</t>
  </si>
  <si>
    <t>Male</t>
  </si>
  <si>
    <t>Female</t>
  </si>
  <si>
    <t>Expectation of Life
at birth</t>
  </si>
  <si>
    <t>Lower 95% CI</t>
  </si>
  <si>
    <t>Upper 95% CI</t>
  </si>
  <si>
    <t>Aberdeen City</t>
  </si>
  <si>
    <t>Aberdeenshire</t>
  </si>
  <si>
    <t>Angus</t>
  </si>
  <si>
    <t>Argyll &amp; Bute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</si>
  <si>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</si>
  <si>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</si>
  <si>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</si>
  <si>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</si>
  <si>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</si>
  <si>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</si>
  <si>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</si>
  <si>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</si>
  <si>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</si>
  <si>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</si>
  <si>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</si>
  <si>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</si>
  <si>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</si>
  <si>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</si>
  <si>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</si>
  <si>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</si>
  <si>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</si>
  <si>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</si>
  <si>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</si>
  <si>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</si>
  <si>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</si>
  <si>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</si>
  <si>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</si>
  <si>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</si>
  <si>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</si>
  <si>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</si>
  <si>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</si>
  <si>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lower male CI</t>
  </si>
  <si>
    <t>length of male CI</t>
  </si>
  <si>
    <t>space between male upper &amp; female lower</t>
  </si>
  <si>
    <t>length of female CI</t>
  </si>
  <si>
    <t>Ayrshire &amp; Arran</t>
  </si>
  <si>
    <t>Borders</t>
  </si>
  <si>
    <t>Forth Valley</t>
  </si>
  <si>
    <t>Grampian</t>
  </si>
  <si>
    <t>Greater Glasgow &amp; Clyde</t>
  </si>
  <si>
    <t>Lanarkshire</t>
  </si>
  <si>
    <t>Lothian</t>
  </si>
  <si>
    <t>Orkney</t>
  </si>
  <si>
    <t>Shetland</t>
  </si>
  <si>
    <t>Tayside</t>
  </si>
  <si>
    <t>Western Isles</t>
  </si>
  <si>
    <t xml:space="preserve">Back to contents page </t>
  </si>
  <si>
    <t>Expectation of life at birth</t>
  </si>
  <si>
    <t>Large Urban Areas</t>
  </si>
  <si>
    <t>Remote Small Towns</t>
  </si>
  <si>
    <t>Other Urban Areas</t>
  </si>
  <si>
    <t>Accessible Small Towns</t>
  </si>
  <si>
    <t>Remote Rural</t>
  </si>
  <si>
    <t>Accessible Rural</t>
  </si>
  <si>
    <t>diff between upper male CI and lower female CI</t>
  </si>
  <si>
    <t>Decile</t>
  </si>
  <si>
    <t>*Inverclyde</t>
  </si>
  <si>
    <t>^Western Isles</t>
  </si>
  <si>
    <t>Dundee</t>
  </si>
  <si>
    <t>South East Highland</t>
  </si>
  <si>
    <t>*West Lothian</t>
  </si>
  <si>
    <t>^Moray</t>
  </si>
  <si>
    <t>Edinburgh</t>
  </si>
  <si>
    <t>Mid Highland</t>
  </si>
  <si>
    <t>*Scottish Borders</t>
  </si>
  <si>
    <t>*East Renfrewshire</t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</si>
  <si>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</t>
    </r>
  </si>
  <si>
    <t>Source: Eurostat (tps00025), ONS &amp; NRS</t>
  </si>
  <si>
    <t>2010 Urban/Rural classification</t>
  </si>
  <si>
    <t xml:space="preserve">sub-Scotland-level figures. The definitive Scotland-level life expectancy estimate (based on interim life tables) is published by the </t>
  </si>
  <si>
    <t xml:space="preserve">Office for National Statistics: </t>
  </si>
  <si>
    <t xml:space="preserve"> for the corresponding sub-Scotland-level figures. The definitive Scotland-level life expectancy estimate </t>
  </si>
  <si>
    <t>(based on interim life tables) is published by the Office for National Statistics:</t>
  </si>
  <si>
    <t>This publication is available on the NRS website:</t>
  </si>
  <si>
    <t>National Records of Scotland - Life Expectancy - Life Expectancy at Scottish Administrative Area and Special Area Level</t>
  </si>
  <si>
    <t>Figure 1a</t>
  </si>
  <si>
    <t>Figure 1b</t>
  </si>
  <si>
    <t>Dundee Community Health Partnership</t>
  </si>
  <si>
    <t>West Dunbartonshire Community Health &amp; Care Partnership</t>
  </si>
  <si>
    <t>West Lothian Community Health &amp; Care Partnership</t>
  </si>
  <si>
    <t>Western Isles Community Health and Social Care Partnership</t>
  </si>
  <si>
    <t>LE</t>
  </si>
  <si>
    <t>NHS Board</t>
  </si>
  <si>
    <t>3-year period</t>
  </si>
  <si>
    <t xml:space="preserve">Figure 5  Life Expectancy at birth, 95% confidence intervals for Scottish Community Health Partnership </t>
  </si>
  <si>
    <t>Figure 3</t>
  </si>
  <si>
    <t>2008-2010</t>
  </si>
  <si>
    <t>© Crown copyright 2011</t>
  </si>
  <si>
    <t>2008-10</t>
  </si>
  <si>
    <t>Figure 3 Life Expectancy at birth, 95% confidence intervals for Council areas, 2008-2010</t>
  </si>
  <si>
    <t>Council area</t>
  </si>
  <si>
    <t>Lower ci</t>
  </si>
  <si>
    <t>Upper ci</t>
  </si>
  <si>
    <t>Renfrew - shire</t>
  </si>
  <si>
    <t>Clack - mannan - shire</t>
  </si>
  <si>
    <t>Aberdeen - shire</t>
  </si>
  <si>
    <t>East Renfrew - shire</t>
  </si>
  <si>
    <t>Figure 6 Life Expectancy at birth, 95% confidence intervals for Urban / Rural classification, 2008-2010 (Males and Females)</t>
  </si>
  <si>
    <t>2009 Deciles, 2008-2010 (Males &amp; Females)</t>
  </si>
  <si>
    <t xml:space="preserve">Figure 7  Life Expectancy at birth, 95% confidence intervals for Scottish Index of Multiple Deprivation  </t>
  </si>
  <si>
    <t>EU (27 countries)</t>
  </si>
  <si>
    <t>England</t>
  </si>
  <si>
    <t>Scotland</t>
  </si>
  <si>
    <t>Wales</t>
  </si>
  <si>
    <t>-</t>
  </si>
  <si>
    <t>Figure 2b Life Expectancy at birth, 1997-1999 to 2008-2010, selected countries, Females</t>
  </si>
  <si>
    <t>Figure 2a Life Expectancy at birth, 1997-1999 to 2008-2010, selected countries, Males</t>
  </si>
  <si>
    <t>Northern Ireland</t>
  </si>
  <si>
    <t>Dunfermline &amp; West Fife</t>
  </si>
  <si>
    <t>Glenrothes &amp; North East Fife</t>
  </si>
  <si>
    <t>Kirkcaldy &amp; Levenmouth</t>
  </si>
  <si>
    <t>North Highland</t>
  </si>
  <si>
    <r>
      <t>2</t>
    </r>
    <r>
      <rPr>
        <sz val="12"/>
        <rFont val="Arial"/>
        <family val="2"/>
      </rPr>
      <t xml:space="preserve"> Known as a Community Health and Care Partnership.</t>
    </r>
  </si>
  <si>
    <r>
      <t>3</t>
    </r>
    <r>
      <rPr>
        <sz val="12"/>
        <rFont val="Arial"/>
        <family val="2"/>
      </rPr>
      <t xml:space="preserve"> Known as a Community Health and Social Care Partnership.</t>
    </r>
  </si>
  <si>
    <r>
      <t>1</t>
    </r>
    <r>
      <rPr>
        <sz val="12"/>
        <rFont val="Arial"/>
        <family val="2"/>
      </rPr>
      <t xml:space="preserve"> Please note that the Scotland-level life expectancy estimate shown here is for use only as a comparator for the </t>
    </r>
  </si>
  <si>
    <t>interim life tables) is published by the Office for National Statistics:</t>
  </si>
  <si>
    <t xml:space="preserve">corresponding sub-Scotland-level figures. The definitive Scotland-level life expectancy estimate  (based on </t>
  </si>
  <si>
    <t>*West Dunbartonshire</t>
  </si>
  <si>
    <t>Germany (including former GDR from 1991)</t>
  </si>
  <si>
    <t>N Ireland</t>
  </si>
  <si>
    <t>Glasgow City Community Health Partnership</t>
  </si>
  <si>
    <t>Life Expectancy for areas in Scotland, 2008-2010</t>
  </si>
  <si>
    <t>Figure 10</t>
  </si>
  <si>
    <t>Figure 11</t>
  </si>
  <si>
    <t>Life expectancy at birth in Community Health Partnership areas, Scotland, 1997-1999 to 2008-2010</t>
  </si>
  <si>
    <t>Life expectancy at birth in selected countries 1997-1999 to 2008-2010, Males</t>
  </si>
  <si>
    <t>Life expectancy at birth in selected countries, 1997-1999 to 2008-2010, Females</t>
  </si>
  <si>
    <t>Life expectancy at birth, 95% confidence intervals for Council areas, 2008-2010 (Males and Females)</t>
  </si>
  <si>
    <t>Figure 4 Life Expectancy at birth, 95% confidence intervals for NHS Board areas, 2008-2010</t>
  </si>
  <si>
    <t>Life expectancy at birth, 95% confidence intervals for NHS Board areas, 2008-2010 (Males and Females)</t>
  </si>
  <si>
    <t>areas, 2008-2010 (Males &amp; Females)</t>
  </si>
  <si>
    <t>Life Expectancy at birth, 95% confidence intervals for Scottish Community Health Partnership areas, 2008-2010 (Males &amp; Females)</t>
  </si>
  <si>
    <t>Life Expectancy at birth, 95% confidence intervals for Urban / Rural classification, 2008-2010 (Males and Females)</t>
  </si>
  <si>
    <t>Life Expectancy at birth, 95% confidence intervals for Scottish Index of Multiple Deprivation 2009 Deciles, 2008-2010 (Males &amp; Females)</t>
  </si>
  <si>
    <t>Life expectancy at birth in Scotland, 1981-1983 to 2008-2010 by NHS Board area, Males</t>
  </si>
  <si>
    <t>Life expectancy at birth in Scotland, 1981-1983 to 2008-2010, by NHS Board area, Females</t>
  </si>
  <si>
    <t>North Lanark - shire</t>
  </si>
  <si>
    <t>SCOT - LAND</t>
  </si>
  <si>
    <t>West Dun - barton - shire</t>
  </si>
  <si>
    <t>South Lanark - shire</t>
  </si>
  <si>
    <t>Mid - lothian</t>
  </si>
  <si>
    <t>Edinburgh City of</t>
  </si>
  <si>
    <t>East Dun - barton - shire</t>
  </si>
  <si>
    <t>SCOT - LAND*</t>
  </si>
  <si>
    <r>
      <t>SCOTLAND</t>
    </r>
    <r>
      <rPr>
        <b/>
        <vertAlign val="superscript"/>
        <sz val="12"/>
        <rFont val="Arial"/>
        <family val="2"/>
      </rPr>
      <t>1</t>
    </r>
  </si>
  <si>
    <t>Figure 8: Life expectancy at birth in Scotland, 1991-1993 to 2008-2010, by Council area, Males</t>
  </si>
  <si>
    <t>Figure 9: Life expectancy at birth in Scotland, 1991-1993 to 2008-2010, by Council area, Females</t>
  </si>
  <si>
    <t>Life expectancy at birth in Scotland, 1991-1993 to 2008-2010, by Council area, Males</t>
  </si>
  <si>
    <t>Life expectancy at birth in Scotland, 1991-1993 to 2008-2010, by Council area, Males (continued)</t>
  </si>
  <si>
    <t>Life expectancy at birth in Scotland, 1991-1993 to 2008-2010, by Council area, Females</t>
  </si>
  <si>
    <t>Life expectancy at birth in Scotland, 1991-1993 to 2008-2010, by Council area, Females (continued)</t>
  </si>
  <si>
    <t>Figure 8</t>
  </si>
  <si>
    <t>Figure 8(cont)</t>
  </si>
  <si>
    <t>Figure 9</t>
  </si>
  <si>
    <t>Figure 9(cont)</t>
  </si>
  <si>
    <t>Figure 1a Life Expectancy at birth in Council areas, Scotland, 1991-1993 to 2008-2010</t>
  </si>
  <si>
    <t>Figure 1</t>
  </si>
  <si>
    <t>Figure 1b Life Expectancy at birth in NHS Board areas, Scotland, 1981-1983 to 2008-2010</t>
  </si>
  <si>
    <t>Figure 1c Life Expectancy at birth in Community Health Partnership areas, Scotland, 1997-2010</t>
  </si>
  <si>
    <t>Figure 1 Life Expectancy at birth, Scotland, 1981-1983 to 2008-2010</t>
  </si>
  <si>
    <t>Life expectancy at birth in Council areas, Scotland, 1991-1993 to 2008-2010</t>
  </si>
  <si>
    <t>Figure 1c</t>
  </si>
  <si>
    <t>Life expectancy at birth in NHS Board areas, Scotland, 1981-1983 to 2008-2010</t>
  </si>
  <si>
    <t>Life expectancy at birth, Scotland, 1981-1983 to 2008-2010</t>
  </si>
  <si>
    <t>1991-93*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</si>
</sst>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#,##0.0"/>
    <numFmt numFmtId="176" formatCode="00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dd\-mmm\-yy\ hh:mm"/>
    <numFmt numFmtId="182" formatCode="0.000%"/>
    <numFmt numFmtId="183" formatCode="0.0000%"/>
    <numFmt numFmtId="184" formatCode="#,##0.000"/>
    <numFmt numFmtId="185" formatCode="#,##0.0000"/>
    <numFmt numFmtId="186" formatCode="#,##0.00000"/>
    <numFmt numFmtId="187" formatCode="#,##0.000000"/>
    <numFmt numFmtId="188" formatCode="0.00000%"/>
    <numFmt numFmtId="189" formatCode="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00000"/>
    <numFmt numFmtId="195" formatCode="0.000000000"/>
    <numFmt numFmtId="196" formatCode="#,##0\ \ \ "/>
    <numFmt numFmtId="197" formatCode="0.00\ \ \ \ "/>
    <numFmt numFmtId="198" formatCode="0.0\ \ \ \ "/>
    <numFmt numFmtId="199" formatCode="0\ \ \ \ "/>
    <numFmt numFmtId="200" formatCode="_-* #,##0.0_-;\-* #,##0.0_-;_-* &quot;-&quot;??_-;_-@_-"/>
    <numFmt numFmtId="201" formatCode="_-* #,##0_-;\-* #,##0_-;_-* &quot;-&quot;??_-;_-@_-"/>
    <numFmt numFmtId="202" formatCode="#,##0.0\ \ \ "/>
    <numFmt numFmtId="203" formatCode="#,##0.00\ \ \ "/>
    <numFmt numFmtId="204" formatCode="0.0;[Red]0.0"/>
    <numFmt numFmtId="205" formatCode="0.000000000000000"/>
    <numFmt numFmtId="206" formatCode="0.0000000000"/>
    <numFmt numFmtId="207" formatCode="0_)"/>
    <numFmt numFmtId="208" formatCode="0.0\ 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vertAlign val="superscript"/>
      <sz val="12"/>
      <name val="Arial"/>
      <family val="2"/>
    </font>
    <font>
      <b/>
      <sz val="11.5"/>
      <name val="Arial"/>
      <family val="0"/>
    </font>
    <font>
      <b/>
      <sz val="12"/>
      <color indexed="18"/>
      <name val="Arial"/>
      <family val="2"/>
    </font>
    <font>
      <b/>
      <sz val="12"/>
      <color indexed="24"/>
      <name val="Arial"/>
      <family val="2"/>
    </font>
    <font>
      <sz val="12"/>
      <color indexed="23"/>
      <name val="Arial"/>
      <family val="2"/>
    </font>
    <font>
      <b/>
      <vertAlign val="superscript"/>
      <sz val="12"/>
      <name val="Arial"/>
      <family val="2"/>
    </font>
    <font>
      <sz val="12"/>
      <color indexed="22"/>
      <name val="Arial"/>
      <family val="2"/>
    </font>
    <font>
      <b/>
      <sz val="11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sz val="20.5"/>
      <name val="Arial"/>
      <family val="0"/>
    </font>
    <font>
      <b/>
      <sz val="10.75"/>
      <name val="Arial"/>
      <family val="2"/>
    </font>
    <font>
      <b/>
      <sz val="1"/>
      <name val="Arial"/>
      <family val="2"/>
    </font>
    <font>
      <sz val="1.5"/>
      <name val="Arial"/>
      <family val="0"/>
    </font>
    <font>
      <sz val="1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vertAlign val="superscript"/>
      <sz val="12"/>
      <color indexed="8"/>
      <name val="Arial"/>
      <family val="2"/>
    </font>
    <font>
      <sz val="10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7" fillId="2" borderId="0" xfId="20" applyFont="1" applyFill="1" applyAlignment="1">
      <alignment/>
    </xf>
    <xf numFmtId="0" fontId="2" fillId="2" borderId="0" xfId="2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 horizontal="right"/>
    </xf>
    <xf numFmtId="168" fontId="6" fillId="2" borderId="1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wrapText="1"/>
    </xf>
    <xf numFmtId="168" fontId="0" fillId="0" borderId="0" xfId="0" applyNumberForma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2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/>
    </xf>
    <xf numFmtId="168" fontId="4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/>
    </xf>
    <xf numFmtId="168" fontId="5" fillId="2" borderId="0" xfId="0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/>
    </xf>
    <xf numFmtId="168" fontId="5" fillId="2" borderId="2" xfId="0" applyNumberFormat="1" applyFont="1" applyFill="1" applyBorder="1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2" fillId="0" borderId="0" xfId="0" applyFont="1" applyAlignment="1">
      <alignment horizontal="centerContinuous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168" fontId="5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168" fontId="5" fillId="0" borderId="2" xfId="0" applyNumberFormat="1" applyFont="1" applyBorder="1" applyAlignment="1">
      <alignment horizontal="right"/>
    </xf>
    <xf numFmtId="168" fontId="5" fillId="0" borderId="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4" fillId="0" borderId="2" xfId="0" applyFont="1" applyBorder="1" applyAlignment="1">
      <alignment horizontal="right"/>
    </xf>
    <xf numFmtId="0" fontId="5" fillId="0" borderId="0" xfId="0" applyFont="1" applyFill="1" applyAlignment="1">
      <alignment vertical="center" wrapText="1"/>
    </xf>
    <xf numFmtId="169" fontId="5" fillId="0" borderId="0" xfId="0" applyNumberFormat="1" applyFont="1" applyAlignment="1">
      <alignment vertical="center" wrapText="1"/>
    </xf>
    <xf numFmtId="169" fontId="5" fillId="0" borderId="0" xfId="0" applyNumberFormat="1" applyFont="1" applyAlignment="1">
      <alignment/>
    </xf>
    <xf numFmtId="0" fontId="7" fillId="0" borderId="0" xfId="20" applyFont="1" applyFill="1" applyAlignment="1">
      <alignment/>
    </xf>
    <xf numFmtId="0" fontId="5" fillId="2" borderId="0" xfId="0" applyFont="1" applyFill="1" applyAlignment="1">
      <alignment wrapText="1"/>
    </xf>
    <xf numFmtId="0" fontId="16" fillId="2" borderId="0" xfId="0" applyFont="1" applyFill="1" applyAlignment="1">
      <alignment/>
    </xf>
    <xf numFmtId="0" fontId="16" fillId="2" borderId="0" xfId="0" applyFont="1" applyFill="1" applyAlignment="1">
      <alignment wrapText="1"/>
    </xf>
    <xf numFmtId="0" fontId="17" fillId="2" borderId="0" xfId="0" applyFont="1" applyFill="1" applyAlignment="1">
      <alignment/>
    </xf>
    <xf numFmtId="0" fontId="16" fillId="0" borderId="0" xfId="0" applyFont="1" applyAlignment="1">
      <alignment wrapText="1"/>
    </xf>
    <xf numFmtId="168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4" fillId="2" borderId="3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168" fontId="16" fillId="2" borderId="0" xfId="0" applyNumberFormat="1" applyFont="1" applyFill="1" applyAlignment="1">
      <alignment/>
    </xf>
    <xf numFmtId="0" fontId="16" fillId="2" borderId="0" xfId="0" applyFont="1" applyFill="1" applyBorder="1" applyAlignment="1">
      <alignment/>
    </xf>
    <xf numFmtId="168" fontId="16" fillId="2" borderId="0" xfId="0" applyNumberFormat="1" applyFont="1" applyFill="1" applyBorder="1" applyAlignment="1">
      <alignment/>
    </xf>
    <xf numFmtId="0" fontId="16" fillId="2" borderId="0" xfId="0" applyFont="1" applyFill="1" applyAlignment="1">
      <alignment wrapText="1"/>
    </xf>
    <xf numFmtId="168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5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4" fontId="0" fillId="2" borderId="0" xfId="0" applyNumberForma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right" wrapText="1"/>
    </xf>
    <xf numFmtId="2" fontId="6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175" fontId="0" fillId="2" borderId="0" xfId="0" applyNumberFormat="1" applyFill="1" applyBorder="1" applyAlignment="1">
      <alignment/>
    </xf>
    <xf numFmtId="168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168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/>
    </xf>
    <xf numFmtId="0" fontId="16" fillId="0" borderId="0" xfId="0" applyNumberFormat="1" applyFont="1" applyAlignment="1">
      <alignment/>
    </xf>
    <xf numFmtId="168" fontId="5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Alignment="1">
      <alignment/>
    </xf>
    <xf numFmtId="0" fontId="5" fillId="2" borderId="0" xfId="0" applyNumberFormat="1" applyFont="1" applyFill="1" applyBorder="1" applyAlignment="1">
      <alignment horizontal="right"/>
    </xf>
    <xf numFmtId="168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24" fillId="0" borderId="0" xfId="0" applyFont="1" applyAlignment="1">
      <alignment/>
    </xf>
    <xf numFmtId="168" fontId="5" fillId="0" borderId="0" xfId="0" applyNumberFormat="1" applyFont="1" applyAlignment="1">
      <alignment/>
    </xf>
    <xf numFmtId="168" fontId="5" fillId="0" borderId="2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5" fillId="2" borderId="0" xfId="0" applyFont="1" applyFill="1" applyAlignment="1">
      <alignment horizontal="right"/>
    </xf>
    <xf numFmtId="168" fontId="5" fillId="2" borderId="0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/>
    </xf>
    <xf numFmtId="0" fontId="7" fillId="2" borderId="0" xfId="20" applyFont="1" applyFill="1" applyAlignment="1">
      <alignment horizontal="right"/>
    </xf>
    <xf numFmtId="0" fontId="7" fillId="0" borderId="0" xfId="20" applyFont="1" applyAlignment="1">
      <alignment horizontal="right"/>
    </xf>
    <xf numFmtId="2" fontId="7" fillId="0" borderId="0" xfId="20" applyNumberFormat="1" applyFont="1" applyAlignment="1">
      <alignment horizontal="right"/>
    </xf>
    <xf numFmtId="2" fontId="4" fillId="2" borderId="0" xfId="0" applyNumberFormat="1" applyFont="1" applyFill="1" applyBorder="1" applyAlignment="1">
      <alignment horizontal="right" wrapText="1"/>
    </xf>
    <xf numFmtId="0" fontId="26" fillId="0" borderId="0" xfId="0" applyFont="1" applyAlignment="1">
      <alignment/>
    </xf>
    <xf numFmtId="0" fontId="24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28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6" fillId="2" borderId="3" xfId="0" applyFont="1" applyFill="1" applyBorder="1" applyAlignment="1">
      <alignment horizontal="right" wrapText="1"/>
    </xf>
    <xf numFmtId="0" fontId="0" fillId="2" borderId="2" xfId="0" applyFill="1" applyBorder="1" applyAlignment="1">
      <alignment/>
    </xf>
    <xf numFmtId="168" fontId="0" fillId="2" borderId="2" xfId="0" applyNumberFormat="1" applyFill="1" applyBorder="1" applyAlignment="1">
      <alignment/>
    </xf>
    <xf numFmtId="168" fontId="0" fillId="2" borderId="1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chartsheet" Target="chartsheets/sheet5.xml" /><Relationship Id="rId14" Type="http://schemas.openxmlformats.org/officeDocument/2006/relationships/worksheet" Target="worksheets/sheet9.xml" /><Relationship Id="rId15" Type="http://schemas.openxmlformats.org/officeDocument/2006/relationships/chartsheet" Target="chartsheets/sheet6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chartsheet" Target="chartsheets/sheet8.xml" /><Relationship Id="rId20" Type="http://schemas.openxmlformats.org/officeDocument/2006/relationships/worksheet" Target="worksheets/sheet12.xml" /><Relationship Id="rId21" Type="http://schemas.openxmlformats.org/officeDocument/2006/relationships/chartsheet" Target="chartsheets/sheet9.xml" /><Relationship Id="rId22" Type="http://schemas.openxmlformats.org/officeDocument/2006/relationships/worksheet" Target="worksheets/sheet13.xml" /><Relationship Id="rId23" Type="http://schemas.openxmlformats.org/officeDocument/2006/relationships/chartsheet" Target="chartsheets/sheet10.xml" /><Relationship Id="rId24" Type="http://schemas.openxmlformats.org/officeDocument/2006/relationships/worksheet" Target="worksheets/sheet14.xml" /><Relationship Id="rId25" Type="http://schemas.openxmlformats.org/officeDocument/2006/relationships/chartsheet" Target="chartsheets/sheet11.xml" /><Relationship Id="rId26" Type="http://schemas.openxmlformats.org/officeDocument/2006/relationships/worksheet" Target="worksheets/sheet15.xml" /><Relationship Id="rId27" Type="http://schemas.openxmlformats.org/officeDocument/2006/relationships/chartsheet" Target="chartsheets/sheet12.xml" /><Relationship Id="rId28" Type="http://schemas.openxmlformats.org/officeDocument/2006/relationships/chartsheet" Target="chartsheets/sheet13.xml" /><Relationship Id="rId29" Type="http://schemas.openxmlformats.org/officeDocument/2006/relationships/worksheet" Target="worksheets/sheet16.xml" /><Relationship Id="rId30" Type="http://schemas.openxmlformats.org/officeDocument/2006/relationships/chartsheet" Target="chartsheets/sheet14.xml" /><Relationship Id="rId31" Type="http://schemas.openxmlformats.org/officeDocument/2006/relationships/chartsheet" Target="chartsheets/sheet15.xml" /><Relationship Id="rId32" Type="http://schemas.openxmlformats.org/officeDocument/2006/relationships/worksheet" Target="worksheets/sheet17.xml" /><Relationship Id="rId33" Type="http://schemas.openxmlformats.org/officeDocument/2006/relationships/chartsheet" Target="chartsheets/sheet16.xml" /><Relationship Id="rId34" Type="http://schemas.openxmlformats.org/officeDocument/2006/relationships/worksheet" Target="worksheets/sheet18.xml" /><Relationship Id="rId35" Type="http://schemas.openxmlformats.org/officeDocument/2006/relationships/chartsheet" Target="chartsheets/sheet17.xml" /><Relationship Id="rId36" Type="http://schemas.openxmlformats.org/officeDocument/2006/relationships/worksheet" Target="worksheets/sheet19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7275"/>
          <c:w val="0.915"/>
          <c:h val="0.82225"/>
        </c:manualLayout>
      </c:layout>
      <c:lineChart>
        <c:grouping val="standard"/>
        <c:varyColors val="0"/>
        <c:ser>
          <c:idx val="1"/>
          <c:order val="0"/>
          <c:tx>
            <c:v>female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 data'!$A$5:$A$32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 data'!$C$5:$C$32</c:f>
              <c:numCache>
                <c:ptCount val="28"/>
                <c:pt idx="0">
                  <c:v>75.49035054878577</c:v>
                </c:pt>
                <c:pt idx="1">
                  <c:v>75.63660642358305</c:v>
                </c:pt>
                <c:pt idx="2">
                  <c:v>75.83156414862435</c:v>
                </c:pt>
                <c:pt idx="3">
                  <c:v>76.02399514421596</c:v>
                </c:pt>
                <c:pt idx="4">
                  <c:v>76.25905118535785</c:v>
                </c:pt>
                <c:pt idx="5">
                  <c:v>76.56224461799977</c:v>
                </c:pt>
                <c:pt idx="6">
                  <c:v>76.50847905958277</c:v>
                </c:pt>
                <c:pt idx="7">
                  <c:v>76.62592776967932</c:v>
                </c:pt>
                <c:pt idx="8">
                  <c:v>76.76978849911231</c:v>
                </c:pt>
                <c:pt idx="9">
                  <c:v>77.17970218304734</c:v>
                </c:pt>
                <c:pt idx="10">
                  <c:v>77.16574836567774</c:v>
                </c:pt>
                <c:pt idx="11">
                  <c:v>77.34818238891894</c:v>
                </c:pt>
                <c:pt idx="12">
                  <c:v>77.4653225600039</c:v>
                </c:pt>
                <c:pt idx="13">
                  <c:v>77.77077437949475</c:v>
                </c:pt>
                <c:pt idx="14">
                  <c:v>77.89581820366021</c:v>
                </c:pt>
                <c:pt idx="15">
                  <c:v>78.0647045301215</c:v>
                </c:pt>
                <c:pt idx="16">
                  <c:v>78.18610901420044</c:v>
                </c:pt>
                <c:pt idx="17">
                  <c:v>78.3617084590253</c:v>
                </c:pt>
                <c:pt idx="18">
                  <c:v>78.57749963325398</c:v>
                </c:pt>
                <c:pt idx="19">
                  <c:v>78.8106070869853</c:v>
                </c:pt>
                <c:pt idx="20">
                  <c:v>78.86268089335994</c:v>
                </c:pt>
                <c:pt idx="21">
                  <c:v>79.02720714063949</c:v>
                </c:pt>
                <c:pt idx="22">
                  <c:v>79.23062045509047</c:v>
                </c:pt>
                <c:pt idx="23">
                  <c:v>79.57428372029334</c:v>
                </c:pt>
                <c:pt idx="24">
                  <c:v>79.745873244147</c:v>
                </c:pt>
                <c:pt idx="25">
                  <c:v>79.91631589912808</c:v>
                </c:pt>
                <c:pt idx="26">
                  <c:v>80.14882214748442</c:v>
                </c:pt>
                <c:pt idx="27">
                  <c:v>80.43269286567434</c:v>
                </c:pt>
              </c:numCache>
            </c:numRef>
          </c:val>
          <c:smooth val="0"/>
        </c:ser>
        <c:ser>
          <c:idx val="4"/>
          <c:order val="1"/>
          <c:tx>
            <c:v>male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 data'!$A$5:$A$32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 data'!$B$5:$B$32</c:f>
              <c:numCache>
                <c:ptCount val="28"/>
                <c:pt idx="0">
                  <c:v>69.31791919068907</c:v>
                </c:pt>
                <c:pt idx="1">
                  <c:v>69.56590643321144</c:v>
                </c:pt>
                <c:pt idx="2">
                  <c:v>69.8388254277375</c:v>
                </c:pt>
                <c:pt idx="3">
                  <c:v>69.98764350654001</c:v>
                </c:pt>
                <c:pt idx="4">
                  <c:v>70.19086825392435</c:v>
                </c:pt>
                <c:pt idx="5">
                  <c:v>70.33659007257397</c:v>
                </c:pt>
                <c:pt idx="6">
                  <c:v>70.52508593563094</c:v>
                </c:pt>
                <c:pt idx="7">
                  <c:v>70.74111818351295</c:v>
                </c:pt>
                <c:pt idx="8">
                  <c:v>71.0469613861646</c:v>
                </c:pt>
                <c:pt idx="9">
                  <c:v>71.38347712908372</c:v>
                </c:pt>
                <c:pt idx="10">
                  <c:v>71.46597493074096</c:v>
                </c:pt>
                <c:pt idx="11">
                  <c:v>71.69974797887325</c:v>
                </c:pt>
                <c:pt idx="12">
                  <c:v>71.87484420646133</c:v>
                </c:pt>
                <c:pt idx="13">
                  <c:v>72.09680757176524</c:v>
                </c:pt>
                <c:pt idx="14">
                  <c:v>72.25616479300813</c:v>
                </c:pt>
                <c:pt idx="15">
                  <c:v>72.42588428823923</c:v>
                </c:pt>
                <c:pt idx="16">
                  <c:v>72.65566107608485</c:v>
                </c:pt>
                <c:pt idx="17">
                  <c:v>72.86423107098749</c:v>
                </c:pt>
                <c:pt idx="18">
                  <c:v>73.11915668985563</c:v>
                </c:pt>
                <c:pt idx="19">
                  <c:v>73.34450418476811</c:v>
                </c:pt>
                <c:pt idx="20">
                  <c:v>73.50674665386529</c:v>
                </c:pt>
                <c:pt idx="21">
                  <c:v>73.78681004067018</c:v>
                </c:pt>
                <c:pt idx="22">
                  <c:v>74.23910828065144</c:v>
                </c:pt>
                <c:pt idx="23">
                  <c:v>74.6363228355884</c:v>
                </c:pt>
                <c:pt idx="24">
                  <c:v>74.84591260054302</c:v>
                </c:pt>
                <c:pt idx="25">
                  <c:v>75.04270147220494</c:v>
                </c:pt>
                <c:pt idx="26">
                  <c:v>75.39478672278186</c:v>
                </c:pt>
                <c:pt idx="27">
                  <c:v>75.84557827649233</c:v>
                </c:pt>
              </c:numCache>
            </c:numRef>
          </c:val>
          <c:smooth val="0"/>
        </c:ser>
        <c:marker val="1"/>
        <c:axId val="55448199"/>
        <c:axId val="29271744"/>
      </c:lineChart>
      <c:catAx>
        <c:axId val="55448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271744"/>
        <c:crossesAt val="0"/>
        <c:auto val="1"/>
        <c:lblOffset val="100"/>
        <c:tickLblSkip val="1"/>
        <c:noMultiLvlLbl val="0"/>
      </c:catAx>
      <c:valAx>
        <c:axId val="29271744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44819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25"/>
          <c:y val="0.9525"/>
          <c:w val="0.31025"/>
          <c:h val="0.0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"/>
          <c:w val="0.9835"/>
          <c:h val="0.84125"/>
        </c:manualLayout>
      </c:layout>
      <c:barChart>
        <c:barDir val="bar"/>
        <c:grouping val="stacked"/>
        <c:varyColors val="0"/>
        <c:ser>
          <c:idx val="7"/>
          <c:order val="0"/>
          <c:tx>
            <c:strRef>
              <c:f>'Fig 6 data'!$K$4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6 data'!$J$8:$J$13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'Fig 6 data'!$K$8:$K$13</c:f>
              <c:numCache>
                <c:ptCount val="6"/>
                <c:pt idx="0">
                  <c:v>74.33747987484054</c:v>
                </c:pt>
                <c:pt idx="1">
                  <c:v>74.43945369489718</c:v>
                </c:pt>
                <c:pt idx="2">
                  <c:v>75.49842355945539</c:v>
                </c:pt>
                <c:pt idx="3">
                  <c:v>76.68327899751137</c:v>
                </c:pt>
                <c:pt idx="4">
                  <c:v>77.60693389719633</c:v>
                </c:pt>
                <c:pt idx="5">
                  <c:v>78.01692660296662</c:v>
                </c:pt>
              </c:numCache>
            </c:numRef>
          </c:val>
        </c:ser>
        <c:ser>
          <c:idx val="8"/>
          <c:order val="1"/>
          <c:tx>
            <c:strRef>
              <c:f>'Fig 6 data'!$L$4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 data'!$J$8:$J$13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'Fig 6 data'!$L$8:$L$13</c:f>
              <c:numCache>
                <c:ptCount val="6"/>
                <c:pt idx="0">
                  <c:v>0.3195888564000313</c:v>
                </c:pt>
                <c:pt idx="1">
                  <c:v>1.0609363784485026</c:v>
                </c:pt>
                <c:pt idx="2">
                  <c:v>0.3537733636829614</c:v>
                </c:pt>
                <c:pt idx="3">
                  <c:v>0.6679873116193562</c:v>
                </c:pt>
                <c:pt idx="4">
                  <c:v>0.787123984678459</c:v>
                </c:pt>
                <c:pt idx="5">
                  <c:v>0.5427297924120467</c:v>
                </c:pt>
              </c:numCache>
            </c:numRef>
          </c:val>
        </c:ser>
        <c:ser>
          <c:idx val="9"/>
          <c:order val="2"/>
          <c:tx>
            <c:strRef>
              <c:f>'Fig 6 data'!$M$4</c:f>
              <c:strCache>
                <c:ptCount val="1"/>
                <c:pt idx="0">
                  <c:v>diff between upper male CI and lower female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6 data'!$J$8:$J$13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'Fig 6 data'!$M$8:$M$13</c:f>
              <c:numCache>
                <c:ptCount val="6"/>
                <c:pt idx="0">
                  <c:v>4.968029891187143</c:v>
                </c:pt>
                <c:pt idx="1">
                  <c:v>4.358282879782806</c:v>
                </c:pt>
                <c:pt idx="2">
                  <c:v>4.1878213020110735</c:v>
                </c:pt>
                <c:pt idx="3">
                  <c:v>3.130952932598177</c:v>
                </c:pt>
                <c:pt idx="4">
                  <c:v>3.4789070681331538</c:v>
                </c:pt>
                <c:pt idx="5">
                  <c:v>3.0204093611027503</c:v>
                </c:pt>
              </c:numCache>
            </c:numRef>
          </c:val>
        </c:ser>
        <c:ser>
          <c:idx val="10"/>
          <c:order val="3"/>
          <c:tx>
            <c:strRef>
              <c:f>'Fig 6 data'!$N$4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6 data'!$J$8:$J$13</c:f>
              <c:strCache>
                <c:ptCount val="6"/>
                <c:pt idx="0">
                  <c:v>Large Urban Areas</c:v>
                </c:pt>
                <c:pt idx="1">
                  <c:v>Remote Small Towns</c:v>
                </c:pt>
                <c:pt idx="2">
                  <c:v>Other Urban Areas</c:v>
                </c:pt>
                <c:pt idx="3">
                  <c:v>Accessible Small Towns</c:v>
                </c:pt>
                <c:pt idx="4">
                  <c:v>Remote Rural</c:v>
                </c:pt>
                <c:pt idx="5">
                  <c:v>Accessible Rural</c:v>
                </c:pt>
              </c:strCache>
            </c:strRef>
          </c:cat>
          <c:val>
            <c:numRef>
              <c:f>'Fig 6 data'!$N$8:$N$13</c:f>
              <c:numCache>
                <c:ptCount val="6"/>
                <c:pt idx="0">
                  <c:v>0.288425130243013</c:v>
                </c:pt>
                <c:pt idx="1">
                  <c:v>0.8770512325959601</c:v>
                </c:pt>
                <c:pt idx="2">
                  <c:v>0.31609503720241605</c:v>
                </c:pt>
                <c:pt idx="3">
                  <c:v>0.6064539155767932</c:v>
                </c:pt>
                <c:pt idx="4">
                  <c:v>0.6749978695610537</c:v>
                </c:pt>
                <c:pt idx="5">
                  <c:v>0.4963810426497446</c:v>
                </c:pt>
              </c:numCache>
            </c:numRef>
          </c:val>
        </c:ser>
        <c:overlap val="100"/>
        <c:gapWidth val="400"/>
        <c:axId val="33211153"/>
        <c:axId val="30464922"/>
      </c:barChart>
      <c:catAx>
        <c:axId val="3321115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30464922"/>
        <c:crosses val="autoZero"/>
        <c:auto val="1"/>
        <c:lblOffset val="100"/>
        <c:noMultiLvlLbl val="0"/>
      </c:catAx>
      <c:valAx>
        <c:axId val="30464922"/>
        <c:scaling>
          <c:orientation val="minMax"/>
          <c:max val="85"/>
          <c:min val="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21115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15325"/>
          <c:w val="0.89025"/>
          <c:h val="0.80425"/>
        </c:manualLayout>
      </c:layout>
      <c:barChart>
        <c:barDir val="bar"/>
        <c:grouping val="stacked"/>
        <c:varyColors val="0"/>
        <c:ser>
          <c:idx val="7"/>
          <c:order val="0"/>
          <c:tx>
            <c:strRef>
              <c:f>'Fig 7 data'!$K$5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7 data'!$J$9:$J$18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7 data'!$K$9:$K$18</c:f>
              <c:numCache>
                <c:ptCount val="10"/>
                <c:pt idx="0">
                  <c:v>67.9093834191932</c:v>
                </c:pt>
                <c:pt idx="1">
                  <c:v>71.31040216015094</c:v>
                </c:pt>
                <c:pt idx="2">
                  <c:v>72.63564446779584</c:v>
                </c:pt>
                <c:pt idx="3">
                  <c:v>74.26490456979181</c:v>
                </c:pt>
                <c:pt idx="4">
                  <c:v>75.40720097767957</c:v>
                </c:pt>
                <c:pt idx="5">
                  <c:v>76.48823991470708</c:v>
                </c:pt>
                <c:pt idx="6">
                  <c:v>77.94229392916161</c:v>
                </c:pt>
                <c:pt idx="7">
                  <c:v>78.90160809857429</c:v>
                </c:pt>
                <c:pt idx="8">
                  <c:v>80.05074341803893</c:v>
                </c:pt>
                <c:pt idx="9">
                  <c:v>81.09831867158489</c:v>
                </c:pt>
              </c:numCache>
            </c:numRef>
          </c:val>
        </c:ser>
        <c:ser>
          <c:idx val="8"/>
          <c:order val="1"/>
          <c:tx>
            <c:strRef>
              <c:f>'Fig 7 data'!$L$5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7 data'!$J$9:$J$18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7 data'!$L$9:$L$18</c:f>
              <c:numCache>
                <c:ptCount val="10"/>
                <c:pt idx="0">
                  <c:v>0.6806647046583691</c:v>
                </c:pt>
                <c:pt idx="1">
                  <c:v>0.6425881600636103</c:v>
                </c:pt>
                <c:pt idx="2">
                  <c:v>0.6460646752964863</c:v>
                </c:pt>
                <c:pt idx="3">
                  <c:v>0.6247040126904722</c:v>
                </c:pt>
                <c:pt idx="4">
                  <c:v>0.5998222739985124</c:v>
                </c:pt>
                <c:pt idx="5">
                  <c:v>0.6099076485133423</c:v>
                </c:pt>
                <c:pt idx="6">
                  <c:v>0.5927223788780793</c:v>
                </c:pt>
                <c:pt idx="7">
                  <c:v>0.5494428559764231</c:v>
                </c:pt>
                <c:pt idx="8">
                  <c:v>0.549742210588505</c:v>
                </c:pt>
                <c:pt idx="9">
                  <c:v>0.5574088317576127</c:v>
                </c:pt>
              </c:numCache>
            </c:numRef>
          </c:val>
        </c:ser>
        <c:ser>
          <c:idx val="9"/>
          <c:order val="2"/>
          <c:tx>
            <c:strRef>
              <c:f>'Fig 7 data'!$M$5</c:f>
              <c:strCache>
                <c:ptCount val="1"/>
                <c:pt idx="0">
                  <c:v>diff between upper male CI and lower female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'Fig 7 data'!$J$9:$J$18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7 data'!$M$9:$M$18</c:f>
              <c:numCache>
                <c:ptCount val="10"/>
                <c:pt idx="0">
                  <c:v>6.771292333451626</c:v>
                </c:pt>
                <c:pt idx="1">
                  <c:v>5.317764396681511</c:v>
                </c:pt>
                <c:pt idx="2">
                  <c:v>5.252138194144877</c:v>
                </c:pt>
                <c:pt idx="3">
                  <c:v>4.148255636966397</c:v>
                </c:pt>
                <c:pt idx="4">
                  <c:v>3.872862721860315</c:v>
                </c:pt>
                <c:pt idx="5">
                  <c:v>3.5556657723119116</c:v>
                </c:pt>
                <c:pt idx="6">
                  <c:v>3.257565775953381</c:v>
                </c:pt>
                <c:pt idx="7">
                  <c:v>2.570583142646413</c:v>
                </c:pt>
                <c:pt idx="8">
                  <c:v>2.652612643828661</c:v>
                </c:pt>
                <c:pt idx="9">
                  <c:v>2.732822863408657</c:v>
                </c:pt>
              </c:numCache>
            </c:numRef>
          </c:val>
        </c:ser>
        <c:ser>
          <c:idx val="10"/>
          <c:order val="3"/>
          <c:tx>
            <c:strRef>
              <c:f>'Fig 7 data'!$N$5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7 data'!$J$9:$J$18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 7 data'!$N$9:$N$18</c:f>
              <c:numCache>
                <c:ptCount val="10"/>
                <c:pt idx="0">
                  <c:v>0.6233210229724193</c:v>
                </c:pt>
                <c:pt idx="1">
                  <c:v>0.5933424091507504</c:v>
                </c:pt>
                <c:pt idx="2">
                  <c:v>0.5671807652656753</c:v>
                </c:pt>
                <c:pt idx="3">
                  <c:v>0.5723902258255009</c:v>
                </c:pt>
                <c:pt idx="4">
                  <c:v>0.5464199692664806</c:v>
                </c:pt>
                <c:pt idx="5">
                  <c:v>0.5379732198423994</c:v>
                </c:pt>
                <c:pt idx="6">
                  <c:v>0.5282730943494585</c:v>
                </c:pt>
                <c:pt idx="7">
                  <c:v>0.49980901012577306</c:v>
                </c:pt>
                <c:pt idx="8">
                  <c:v>0.49188772334471764</c:v>
                </c:pt>
                <c:pt idx="9">
                  <c:v>0.5108665109140702</c:v>
                </c:pt>
              </c:numCache>
            </c:numRef>
          </c:val>
        </c:ser>
        <c:overlap val="100"/>
        <c:gapWidth val="400"/>
        <c:axId val="5748843"/>
        <c:axId val="51739588"/>
      </c:barChart>
      <c:catAx>
        <c:axId val="574884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1739588"/>
        <c:crosses val="autoZero"/>
        <c:auto val="1"/>
        <c:lblOffset val="100"/>
        <c:noMultiLvlLbl val="0"/>
      </c:catAx>
      <c:valAx>
        <c:axId val="51739588"/>
        <c:scaling>
          <c:orientation val="minMax"/>
          <c:max val="8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74884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'Fig 8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West Dun - barton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Inverclyde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Lanark - 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Renfrew - 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Eilean Siar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North Ayrshire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SCOT - LAND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East Ayrshire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Highland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Clack - mannan - shire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South Lanark - shire</c:v>
                  </c:pt>
                  <c:pt idx="248">
                    <c:v>0</c:v>
                  </c:pt>
                  <c:pt idx="249">
                    <c:v>1993-95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Stirling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Edinburgh City of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Falkirk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8 data'!$F$4:$F$325</c:f>
              <c:numCache>
                <c:ptCount val="322"/>
                <c:pt idx="0">
                  <c:v>68.5</c:v>
                </c:pt>
                <c:pt idx="1">
                  <c:v>68.5</c:v>
                </c:pt>
                <c:pt idx="2">
                  <c:v>68.2</c:v>
                </c:pt>
                <c:pt idx="3">
                  <c:v>68.3</c:v>
                </c:pt>
                <c:pt idx="4">
                  <c:v>68.5</c:v>
                </c:pt>
                <c:pt idx="5">
                  <c:v>68.7</c:v>
                </c:pt>
                <c:pt idx="6">
                  <c:v>68.8</c:v>
                </c:pt>
                <c:pt idx="7">
                  <c:v>68.7</c:v>
                </c:pt>
                <c:pt idx="8">
                  <c:v>69</c:v>
                </c:pt>
                <c:pt idx="9">
                  <c:v>69.3</c:v>
                </c:pt>
                <c:pt idx="10">
                  <c:v>69.4</c:v>
                </c:pt>
                <c:pt idx="11">
                  <c:v>69.6</c:v>
                </c:pt>
                <c:pt idx="12">
                  <c:v>70.2</c:v>
                </c:pt>
                <c:pt idx="13">
                  <c:v>70.7</c:v>
                </c:pt>
                <c:pt idx="14">
                  <c:v>71.1</c:v>
                </c:pt>
                <c:pt idx="15">
                  <c:v>71</c:v>
                </c:pt>
                <c:pt idx="16">
                  <c:v>71.41522487358147</c:v>
                </c:pt>
                <c:pt idx="17">
                  <c:v>71.93818541269347</c:v>
                </c:pt>
                <c:pt idx="19">
                  <c:v>70.2</c:v>
                </c:pt>
                <c:pt idx="20">
                  <c:v>70.9</c:v>
                </c:pt>
                <c:pt idx="21">
                  <c:v>71.6</c:v>
                </c:pt>
                <c:pt idx="22">
                  <c:v>71.2</c:v>
                </c:pt>
                <c:pt idx="23">
                  <c:v>70.1</c:v>
                </c:pt>
                <c:pt idx="24">
                  <c:v>70.3</c:v>
                </c:pt>
                <c:pt idx="25">
                  <c:v>70.6</c:v>
                </c:pt>
                <c:pt idx="26">
                  <c:v>71.5</c:v>
                </c:pt>
                <c:pt idx="27">
                  <c:v>71.6</c:v>
                </c:pt>
                <c:pt idx="28">
                  <c:v>71.6</c:v>
                </c:pt>
                <c:pt idx="29">
                  <c:v>71.6</c:v>
                </c:pt>
                <c:pt idx="30">
                  <c:v>71.5</c:v>
                </c:pt>
                <c:pt idx="31">
                  <c:v>71.8</c:v>
                </c:pt>
                <c:pt idx="32">
                  <c:v>72.6</c:v>
                </c:pt>
                <c:pt idx="33">
                  <c:v>72.7</c:v>
                </c:pt>
                <c:pt idx="34">
                  <c:v>72.8</c:v>
                </c:pt>
                <c:pt idx="35">
                  <c:v>73.2329463471877</c:v>
                </c:pt>
                <c:pt idx="36">
                  <c:v>74.34802941509199</c:v>
                </c:pt>
                <c:pt idx="38">
                  <c:v>70.3</c:v>
                </c:pt>
                <c:pt idx="39">
                  <c:v>69.9</c:v>
                </c:pt>
                <c:pt idx="40">
                  <c:v>69.8</c:v>
                </c:pt>
                <c:pt idx="41">
                  <c:v>69.5</c:v>
                </c:pt>
                <c:pt idx="42">
                  <c:v>69.9</c:v>
                </c:pt>
                <c:pt idx="43">
                  <c:v>70</c:v>
                </c:pt>
                <c:pt idx="44">
                  <c:v>70.5</c:v>
                </c:pt>
                <c:pt idx="45">
                  <c:v>70.8</c:v>
                </c:pt>
                <c:pt idx="46">
                  <c:v>71.1</c:v>
                </c:pt>
                <c:pt idx="47">
                  <c:v>71.4</c:v>
                </c:pt>
                <c:pt idx="48">
                  <c:v>71</c:v>
                </c:pt>
                <c:pt idx="49">
                  <c:v>71.1</c:v>
                </c:pt>
                <c:pt idx="50">
                  <c:v>71.9</c:v>
                </c:pt>
                <c:pt idx="51">
                  <c:v>73</c:v>
                </c:pt>
                <c:pt idx="52">
                  <c:v>73.3</c:v>
                </c:pt>
                <c:pt idx="53">
                  <c:v>73.7</c:v>
                </c:pt>
                <c:pt idx="54">
                  <c:v>73.95231687199069</c:v>
                </c:pt>
                <c:pt idx="55">
                  <c:v>73.7839527261143</c:v>
                </c:pt>
                <c:pt idx="57">
                  <c:v>70.6</c:v>
                </c:pt>
                <c:pt idx="58">
                  <c:v>71</c:v>
                </c:pt>
                <c:pt idx="59">
                  <c:v>71.2</c:v>
                </c:pt>
                <c:pt idx="60">
                  <c:v>71.5</c:v>
                </c:pt>
                <c:pt idx="61">
                  <c:v>71.5</c:v>
                </c:pt>
                <c:pt idx="62">
                  <c:v>71.6</c:v>
                </c:pt>
                <c:pt idx="63">
                  <c:v>71.8</c:v>
                </c:pt>
                <c:pt idx="64">
                  <c:v>72.2</c:v>
                </c:pt>
                <c:pt idx="65">
                  <c:v>72.2</c:v>
                </c:pt>
                <c:pt idx="66">
                  <c:v>72.4</c:v>
                </c:pt>
                <c:pt idx="67">
                  <c:v>72.3</c:v>
                </c:pt>
                <c:pt idx="68">
                  <c:v>72.8</c:v>
                </c:pt>
                <c:pt idx="69">
                  <c:v>73.1</c:v>
                </c:pt>
                <c:pt idx="70">
                  <c:v>73.4</c:v>
                </c:pt>
                <c:pt idx="71">
                  <c:v>73.1</c:v>
                </c:pt>
                <c:pt idx="72">
                  <c:v>73.5</c:v>
                </c:pt>
                <c:pt idx="73">
                  <c:v>74.12778817432564</c:v>
                </c:pt>
                <c:pt idx="74">
                  <c:v>74.6612081476765</c:v>
                </c:pt>
                <c:pt idx="76">
                  <c:v>71</c:v>
                </c:pt>
                <c:pt idx="77">
                  <c:v>71.2</c:v>
                </c:pt>
                <c:pt idx="78">
                  <c:v>71.9</c:v>
                </c:pt>
                <c:pt idx="79">
                  <c:v>72</c:v>
                </c:pt>
                <c:pt idx="80">
                  <c:v>72.1</c:v>
                </c:pt>
                <c:pt idx="81">
                  <c:v>71.8</c:v>
                </c:pt>
                <c:pt idx="82">
                  <c:v>71.5</c:v>
                </c:pt>
                <c:pt idx="83">
                  <c:v>71.6</c:v>
                </c:pt>
                <c:pt idx="84">
                  <c:v>72.2</c:v>
                </c:pt>
                <c:pt idx="85">
                  <c:v>72.5</c:v>
                </c:pt>
                <c:pt idx="86">
                  <c:v>72.5</c:v>
                </c:pt>
                <c:pt idx="87">
                  <c:v>72.4</c:v>
                </c:pt>
                <c:pt idx="88">
                  <c:v>73.2</c:v>
                </c:pt>
                <c:pt idx="89">
                  <c:v>73.9</c:v>
                </c:pt>
                <c:pt idx="90">
                  <c:v>74.2</c:v>
                </c:pt>
                <c:pt idx="91">
                  <c:v>74.2</c:v>
                </c:pt>
                <c:pt idx="92">
                  <c:v>74.25182500879129</c:v>
                </c:pt>
                <c:pt idx="93">
                  <c:v>74.38987074967501</c:v>
                </c:pt>
                <c:pt idx="95">
                  <c:v>71.9</c:v>
                </c:pt>
                <c:pt idx="96">
                  <c:v>72.6</c:v>
                </c:pt>
                <c:pt idx="97">
                  <c:v>72.6</c:v>
                </c:pt>
                <c:pt idx="98">
                  <c:v>72.3</c:v>
                </c:pt>
                <c:pt idx="99">
                  <c:v>71.8</c:v>
                </c:pt>
                <c:pt idx="100">
                  <c:v>71.9</c:v>
                </c:pt>
                <c:pt idx="101">
                  <c:v>72.4</c:v>
                </c:pt>
                <c:pt idx="102">
                  <c:v>73.1</c:v>
                </c:pt>
                <c:pt idx="103">
                  <c:v>73.6</c:v>
                </c:pt>
                <c:pt idx="104">
                  <c:v>73.6</c:v>
                </c:pt>
                <c:pt idx="105">
                  <c:v>73.1</c:v>
                </c:pt>
                <c:pt idx="106">
                  <c:v>73.6</c:v>
                </c:pt>
                <c:pt idx="107">
                  <c:v>73.5</c:v>
                </c:pt>
                <c:pt idx="108">
                  <c:v>74.5</c:v>
                </c:pt>
                <c:pt idx="109">
                  <c:v>74.5</c:v>
                </c:pt>
                <c:pt idx="110">
                  <c:v>75</c:v>
                </c:pt>
                <c:pt idx="111">
                  <c:v>74.93296406690641</c:v>
                </c:pt>
                <c:pt idx="112">
                  <c:v>75.37015426149381</c:v>
                </c:pt>
                <c:pt idx="114">
                  <c:v>71.6</c:v>
                </c:pt>
                <c:pt idx="115">
                  <c:v>71.5</c:v>
                </c:pt>
                <c:pt idx="116">
                  <c:v>71.7</c:v>
                </c:pt>
                <c:pt idx="117">
                  <c:v>71.9</c:v>
                </c:pt>
                <c:pt idx="118">
                  <c:v>72.1</c:v>
                </c:pt>
                <c:pt idx="119">
                  <c:v>72.3</c:v>
                </c:pt>
                <c:pt idx="120">
                  <c:v>72.3</c:v>
                </c:pt>
                <c:pt idx="121">
                  <c:v>72.5</c:v>
                </c:pt>
                <c:pt idx="122">
                  <c:v>72.4</c:v>
                </c:pt>
                <c:pt idx="123">
                  <c:v>72.7</c:v>
                </c:pt>
                <c:pt idx="124">
                  <c:v>72.6</c:v>
                </c:pt>
                <c:pt idx="125">
                  <c:v>73.1</c:v>
                </c:pt>
                <c:pt idx="126">
                  <c:v>73.6</c:v>
                </c:pt>
                <c:pt idx="127">
                  <c:v>74.2</c:v>
                </c:pt>
                <c:pt idx="128">
                  <c:v>74.4</c:v>
                </c:pt>
                <c:pt idx="129">
                  <c:v>74.4</c:v>
                </c:pt>
                <c:pt idx="130">
                  <c:v>74.36906880181536</c:v>
                </c:pt>
                <c:pt idx="131">
                  <c:v>74.5202620046131</c:v>
                </c:pt>
                <c:pt idx="133">
                  <c:v>71.7</c:v>
                </c:pt>
                <c:pt idx="134">
                  <c:v>72.1</c:v>
                </c:pt>
                <c:pt idx="135">
                  <c:v>72.2</c:v>
                </c:pt>
                <c:pt idx="136">
                  <c:v>72.5</c:v>
                </c:pt>
                <c:pt idx="137">
                  <c:v>72.4</c:v>
                </c:pt>
                <c:pt idx="138">
                  <c:v>72.6</c:v>
                </c:pt>
                <c:pt idx="139">
                  <c:v>73.1</c:v>
                </c:pt>
                <c:pt idx="140">
                  <c:v>73.2</c:v>
                </c:pt>
                <c:pt idx="141">
                  <c:v>73.1</c:v>
                </c:pt>
                <c:pt idx="142">
                  <c:v>72.9</c:v>
                </c:pt>
                <c:pt idx="143">
                  <c:v>73.3</c:v>
                </c:pt>
                <c:pt idx="144">
                  <c:v>73.9</c:v>
                </c:pt>
                <c:pt idx="145">
                  <c:v>74.4</c:v>
                </c:pt>
                <c:pt idx="146">
                  <c:v>74.6</c:v>
                </c:pt>
                <c:pt idx="147">
                  <c:v>74.4</c:v>
                </c:pt>
                <c:pt idx="148">
                  <c:v>74.5</c:v>
                </c:pt>
                <c:pt idx="149">
                  <c:v>74.61932043605262</c:v>
                </c:pt>
                <c:pt idx="150">
                  <c:v>75.66399677144423</c:v>
                </c:pt>
                <c:pt idx="152">
                  <c:v>71.9</c:v>
                </c:pt>
                <c:pt idx="153">
                  <c:v>72.1</c:v>
                </c:pt>
                <c:pt idx="154">
                  <c:v>72.6</c:v>
                </c:pt>
                <c:pt idx="155">
                  <c:v>72.9</c:v>
                </c:pt>
                <c:pt idx="156">
                  <c:v>72.9</c:v>
                </c:pt>
                <c:pt idx="157">
                  <c:v>72.5</c:v>
                </c:pt>
                <c:pt idx="158">
                  <c:v>72.6</c:v>
                </c:pt>
                <c:pt idx="159">
                  <c:v>72.9</c:v>
                </c:pt>
                <c:pt idx="160">
                  <c:v>73.4</c:v>
                </c:pt>
                <c:pt idx="161">
                  <c:v>73.9</c:v>
                </c:pt>
                <c:pt idx="162">
                  <c:v>74</c:v>
                </c:pt>
                <c:pt idx="163">
                  <c:v>74.8</c:v>
                </c:pt>
                <c:pt idx="164">
                  <c:v>74.8</c:v>
                </c:pt>
                <c:pt idx="165">
                  <c:v>75.7</c:v>
                </c:pt>
                <c:pt idx="166">
                  <c:v>76</c:v>
                </c:pt>
                <c:pt idx="167">
                  <c:v>76.5</c:v>
                </c:pt>
                <c:pt idx="168">
                  <c:v>76.50891783194994</c:v>
                </c:pt>
                <c:pt idx="169">
                  <c:v>76.71287363695859</c:v>
                </c:pt>
                <c:pt idx="171">
                  <c:v>71.56</c:v>
                </c:pt>
                <c:pt idx="172">
                  <c:v>71.8</c:v>
                </c:pt>
                <c:pt idx="173">
                  <c:v>71.97</c:v>
                </c:pt>
                <c:pt idx="174">
                  <c:v>72.19</c:v>
                </c:pt>
                <c:pt idx="175">
                  <c:v>72.35</c:v>
                </c:pt>
                <c:pt idx="176">
                  <c:v>72.52</c:v>
                </c:pt>
                <c:pt idx="177">
                  <c:v>72.75</c:v>
                </c:pt>
                <c:pt idx="178">
                  <c:v>72.96</c:v>
                </c:pt>
                <c:pt idx="179">
                  <c:v>73.22</c:v>
                </c:pt>
                <c:pt idx="180">
                  <c:v>73.45</c:v>
                </c:pt>
                <c:pt idx="181">
                  <c:v>73.61</c:v>
                </c:pt>
                <c:pt idx="182">
                  <c:v>73.89</c:v>
                </c:pt>
                <c:pt idx="183">
                  <c:v>74.34</c:v>
                </c:pt>
                <c:pt idx="184">
                  <c:v>74.74</c:v>
                </c:pt>
                <c:pt idx="185">
                  <c:v>74.95</c:v>
                </c:pt>
                <c:pt idx="186">
                  <c:v>75.14</c:v>
                </c:pt>
                <c:pt idx="187">
                  <c:v>75.49336889709305</c:v>
                </c:pt>
                <c:pt idx="188">
                  <c:v>75.94322268375383</c:v>
                </c:pt>
                <c:pt idx="190">
                  <c:v>72.1</c:v>
                </c:pt>
                <c:pt idx="191">
                  <c:v>71.9</c:v>
                </c:pt>
                <c:pt idx="192">
                  <c:v>72</c:v>
                </c:pt>
                <c:pt idx="193">
                  <c:v>72.7</c:v>
                </c:pt>
                <c:pt idx="194">
                  <c:v>73</c:v>
                </c:pt>
                <c:pt idx="195">
                  <c:v>73.6</c:v>
                </c:pt>
                <c:pt idx="196">
                  <c:v>73.2</c:v>
                </c:pt>
                <c:pt idx="197">
                  <c:v>73.6</c:v>
                </c:pt>
                <c:pt idx="198">
                  <c:v>73.2</c:v>
                </c:pt>
                <c:pt idx="199">
                  <c:v>73.5</c:v>
                </c:pt>
                <c:pt idx="200">
                  <c:v>73.2</c:v>
                </c:pt>
                <c:pt idx="201">
                  <c:v>74.2</c:v>
                </c:pt>
                <c:pt idx="202">
                  <c:v>74.4</c:v>
                </c:pt>
                <c:pt idx="203">
                  <c:v>75.1</c:v>
                </c:pt>
                <c:pt idx="204">
                  <c:v>74.7</c:v>
                </c:pt>
                <c:pt idx="205">
                  <c:v>75.2</c:v>
                </c:pt>
                <c:pt idx="206">
                  <c:v>75.20917749389562</c:v>
                </c:pt>
                <c:pt idx="207">
                  <c:v>76.02508944405687</c:v>
                </c:pt>
                <c:pt idx="209">
                  <c:v>72</c:v>
                </c:pt>
                <c:pt idx="210">
                  <c:v>72.5</c:v>
                </c:pt>
                <c:pt idx="211">
                  <c:v>72.8</c:v>
                </c:pt>
                <c:pt idx="212">
                  <c:v>73</c:v>
                </c:pt>
                <c:pt idx="213">
                  <c:v>73.2</c:v>
                </c:pt>
                <c:pt idx="214">
                  <c:v>73.3</c:v>
                </c:pt>
                <c:pt idx="215">
                  <c:v>73.5</c:v>
                </c:pt>
                <c:pt idx="216">
                  <c:v>73.4</c:v>
                </c:pt>
                <c:pt idx="217">
                  <c:v>73.7</c:v>
                </c:pt>
                <c:pt idx="218">
                  <c:v>74.3</c:v>
                </c:pt>
                <c:pt idx="219">
                  <c:v>74.9</c:v>
                </c:pt>
                <c:pt idx="220">
                  <c:v>75</c:v>
                </c:pt>
                <c:pt idx="221">
                  <c:v>75.4</c:v>
                </c:pt>
                <c:pt idx="222">
                  <c:v>75.6</c:v>
                </c:pt>
                <c:pt idx="223">
                  <c:v>76.3</c:v>
                </c:pt>
                <c:pt idx="224">
                  <c:v>76.4</c:v>
                </c:pt>
                <c:pt idx="225">
                  <c:v>76.82394089905657</c:v>
                </c:pt>
                <c:pt idx="226">
                  <c:v>76.89691043883059</c:v>
                </c:pt>
                <c:pt idx="228">
                  <c:v>72.5</c:v>
                </c:pt>
                <c:pt idx="229">
                  <c:v>73.1</c:v>
                </c:pt>
                <c:pt idx="230">
                  <c:v>74</c:v>
                </c:pt>
                <c:pt idx="231">
                  <c:v>74</c:v>
                </c:pt>
                <c:pt idx="232">
                  <c:v>73.6</c:v>
                </c:pt>
                <c:pt idx="233">
                  <c:v>73.7</c:v>
                </c:pt>
                <c:pt idx="234">
                  <c:v>73.7</c:v>
                </c:pt>
                <c:pt idx="235">
                  <c:v>74.2</c:v>
                </c:pt>
                <c:pt idx="236">
                  <c:v>74.2</c:v>
                </c:pt>
                <c:pt idx="237">
                  <c:v>74.4</c:v>
                </c:pt>
                <c:pt idx="238">
                  <c:v>74.6</c:v>
                </c:pt>
                <c:pt idx="239">
                  <c:v>74.2</c:v>
                </c:pt>
                <c:pt idx="240">
                  <c:v>74.3</c:v>
                </c:pt>
                <c:pt idx="241">
                  <c:v>74.3</c:v>
                </c:pt>
                <c:pt idx="242">
                  <c:v>75.1</c:v>
                </c:pt>
                <c:pt idx="243">
                  <c:v>75.5</c:v>
                </c:pt>
                <c:pt idx="244">
                  <c:v>75.93508308323257</c:v>
                </c:pt>
                <c:pt idx="245">
                  <c:v>76.58458880069725</c:v>
                </c:pt>
                <c:pt idx="247">
                  <c:v>72</c:v>
                </c:pt>
                <c:pt idx="248">
                  <c:v>72.1</c:v>
                </c:pt>
                <c:pt idx="249">
                  <c:v>72</c:v>
                </c:pt>
                <c:pt idx="250">
                  <c:v>72.5</c:v>
                </c:pt>
                <c:pt idx="251">
                  <c:v>72.7</c:v>
                </c:pt>
                <c:pt idx="252">
                  <c:v>73</c:v>
                </c:pt>
                <c:pt idx="253">
                  <c:v>72.9</c:v>
                </c:pt>
                <c:pt idx="254">
                  <c:v>73.2</c:v>
                </c:pt>
                <c:pt idx="255">
                  <c:v>73.8</c:v>
                </c:pt>
                <c:pt idx="256">
                  <c:v>74.2</c:v>
                </c:pt>
                <c:pt idx="257">
                  <c:v>74.4</c:v>
                </c:pt>
                <c:pt idx="258">
                  <c:v>74.3</c:v>
                </c:pt>
                <c:pt idx="259">
                  <c:v>74.7</c:v>
                </c:pt>
                <c:pt idx="260">
                  <c:v>74.8</c:v>
                </c:pt>
                <c:pt idx="261">
                  <c:v>74.8</c:v>
                </c:pt>
                <c:pt idx="262">
                  <c:v>74.9</c:v>
                </c:pt>
                <c:pt idx="263">
                  <c:v>75.24720703255471</c:v>
                </c:pt>
                <c:pt idx="264">
                  <c:v>76.12540942259533</c:v>
                </c:pt>
                <c:pt idx="266">
                  <c:v>72.5</c:v>
                </c:pt>
                <c:pt idx="267">
                  <c:v>73</c:v>
                </c:pt>
                <c:pt idx="268">
                  <c:v>73.7</c:v>
                </c:pt>
                <c:pt idx="269">
                  <c:v>74</c:v>
                </c:pt>
                <c:pt idx="270">
                  <c:v>74.5</c:v>
                </c:pt>
                <c:pt idx="271">
                  <c:v>74.5</c:v>
                </c:pt>
                <c:pt idx="272">
                  <c:v>75.2</c:v>
                </c:pt>
                <c:pt idx="273">
                  <c:v>75.3</c:v>
                </c:pt>
                <c:pt idx="274">
                  <c:v>75.7</c:v>
                </c:pt>
                <c:pt idx="275">
                  <c:v>75.9</c:v>
                </c:pt>
                <c:pt idx="276">
                  <c:v>76.2</c:v>
                </c:pt>
                <c:pt idx="277">
                  <c:v>76.4</c:v>
                </c:pt>
                <c:pt idx="278">
                  <c:v>77</c:v>
                </c:pt>
                <c:pt idx="279">
                  <c:v>77.3</c:v>
                </c:pt>
                <c:pt idx="280">
                  <c:v>77.5</c:v>
                </c:pt>
                <c:pt idx="281">
                  <c:v>77.8</c:v>
                </c:pt>
                <c:pt idx="282">
                  <c:v>78.072653104125</c:v>
                </c:pt>
                <c:pt idx="283">
                  <c:v>78.57138571676451</c:v>
                </c:pt>
                <c:pt idx="285">
                  <c:v>72.1</c:v>
                </c:pt>
                <c:pt idx="286">
                  <c:v>72.4</c:v>
                </c:pt>
                <c:pt idx="287">
                  <c:v>72.8</c:v>
                </c:pt>
                <c:pt idx="288">
                  <c:v>73</c:v>
                </c:pt>
                <c:pt idx="289">
                  <c:v>73.1</c:v>
                </c:pt>
                <c:pt idx="290">
                  <c:v>73.6</c:v>
                </c:pt>
                <c:pt idx="291">
                  <c:v>74</c:v>
                </c:pt>
                <c:pt idx="292">
                  <c:v>74.3</c:v>
                </c:pt>
                <c:pt idx="293">
                  <c:v>74.3</c:v>
                </c:pt>
                <c:pt idx="294">
                  <c:v>74.7</c:v>
                </c:pt>
                <c:pt idx="295">
                  <c:v>75.2</c:v>
                </c:pt>
                <c:pt idx="296">
                  <c:v>75.6</c:v>
                </c:pt>
                <c:pt idx="297">
                  <c:v>75.8</c:v>
                </c:pt>
                <c:pt idx="298">
                  <c:v>76.1</c:v>
                </c:pt>
                <c:pt idx="299">
                  <c:v>76.5</c:v>
                </c:pt>
                <c:pt idx="300">
                  <c:v>76.8</c:v>
                </c:pt>
                <c:pt idx="301">
                  <c:v>77.1918676236023</c:v>
                </c:pt>
                <c:pt idx="302">
                  <c:v>77.49559626946176</c:v>
                </c:pt>
                <c:pt idx="304">
                  <c:v>72.4</c:v>
                </c:pt>
                <c:pt idx="305">
                  <c:v>72.5</c:v>
                </c:pt>
                <c:pt idx="306">
                  <c:v>72.9</c:v>
                </c:pt>
                <c:pt idx="307">
                  <c:v>73.1</c:v>
                </c:pt>
                <c:pt idx="308">
                  <c:v>73.3</c:v>
                </c:pt>
                <c:pt idx="309">
                  <c:v>73.3</c:v>
                </c:pt>
                <c:pt idx="310">
                  <c:v>73.7</c:v>
                </c:pt>
                <c:pt idx="311">
                  <c:v>73.9</c:v>
                </c:pt>
                <c:pt idx="312">
                  <c:v>74.2</c:v>
                </c:pt>
                <c:pt idx="313">
                  <c:v>74.2</c:v>
                </c:pt>
                <c:pt idx="314">
                  <c:v>74.3</c:v>
                </c:pt>
                <c:pt idx="315">
                  <c:v>74.5</c:v>
                </c:pt>
                <c:pt idx="316">
                  <c:v>75</c:v>
                </c:pt>
                <c:pt idx="317">
                  <c:v>75.1</c:v>
                </c:pt>
                <c:pt idx="318">
                  <c:v>75.4</c:v>
                </c:pt>
                <c:pt idx="319">
                  <c:v>75.7</c:v>
                </c:pt>
                <c:pt idx="320">
                  <c:v>76.49653328182023</c:v>
                </c:pt>
                <c:pt idx="321">
                  <c:v>76.91788140335024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8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West Dun - barton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Inverclyde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Lanark - 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Renfrew - 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Eilean Siar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North Ayrshire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SCOT - LAND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East Ayrshire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Highland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Clack - mannan - shire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South Lanark - shire</c:v>
                  </c:pt>
                  <c:pt idx="248">
                    <c:v>0</c:v>
                  </c:pt>
                  <c:pt idx="249">
                    <c:v>1993-95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Stirling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Edinburgh City of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Falkirk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8 data'!$D$4:$D$325</c:f>
              <c:numCache>
                <c:ptCount val="322"/>
                <c:pt idx="0">
                  <c:v>68.22691649397775</c:v>
                </c:pt>
                <c:pt idx="1">
                  <c:v>68.24381064713903</c:v>
                </c:pt>
                <c:pt idx="2">
                  <c:v>67.89147266681456</c:v>
                </c:pt>
                <c:pt idx="3">
                  <c:v>67.96659134274499</c:v>
                </c:pt>
                <c:pt idx="4">
                  <c:v>68.21365241623512</c:v>
                </c:pt>
                <c:pt idx="5">
                  <c:v>68.45253694694316</c:v>
                </c:pt>
                <c:pt idx="6">
                  <c:v>68.5325066961472</c:v>
                </c:pt>
                <c:pt idx="7">
                  <c:v>68.43935832423418</c:v>
                </c:pt>
                <c:pt idx="8">
                  <c:v>68.65773141086518</c:v>
                </c:pt>
                <c:pt idx="9">
                  <c:v>68.94922416674825</c:v>
                </c:pt>
                <c:pt idx="10">
                  <c:v>69.08044560574601</c:v>
                </c:pt>
                <c:pt idx="11">
                  <c:v>69.31194187656622</c:v>
                </c:pt>
                <c:pt idx="12">
                  <c:v>69.9494543522632</c:v>
                </c:pt>
                <c:pt idx="13">
                  <c:v>70.4502335747396</c:v>
                </c:pt>
                <c:pt idx="14">
                  <c:v>70.75848133897397</c:v>
                </c:pt>
                <c:pt idx="15">
                  <c:v>70.743914680256</c:v>
                </c:pt>
                <c:pt idx="16">
                  <c:v>71.121007316716</c:v>
                </c:pt>
                <c:pt idx="17">
                  <c:v>71.64444604980133</c:v>
                </c:pt>
                <c:pt idx="19">
                  <c:v>69.46599272197828</c:v>
                </c:pt>
                <c:pt idx="20">
                  <c:v>70.17879632497747</c:v>
                </c:pt>
                <c:pt idx="21">
                  <c:v>70.90739428757624</c:v>
                </c:pt>
                <c:pt idx="22">
                  <c:v>70.42588940973575</c:v>
                </c:pt>
                <c:pt idx="23">
                  <c:v>69.29321171209041</c:v>
                </c:pt>
                <c:pt idx="24">
                  <c:v>69.51507582558504</c:v>
                </c:pt>
                <c:pt idx="25">
                  <c:v>69.85038513977013</c:v>
                </c:pt>
                <c:pt idx="26">
                  <c:v>70.70711657885325</c:v>
                </c:pt>
                <c:pt idx="27">
                  <c:v>70.84665219812648</c:v>
                </c:pt>
                <c:pt idx="28">
                  <c:v>70.80600867987437</c:v>
                </c:pt>
                <c:pt idx="29">
                  <c:v>70.77399665025114</c:v>
                </c:pt>
                <c:pt idx="30">
                  <c:v>70.7389968565938</c:v>
                </c:pt>
                <c:pt idx="31">
                  <c:v>70.95291728953276</c:v>
                </c:pt>
                <c:pt idx="32">
                  <c:v>71.76623351085598</c:v>
                </c:pt>
                <c:pt idx="33">
                  <c:v>71.91893400598521</c:v>
                </c:pt>
                <c:pt idx="34">
                  <c:v>72.0555663560739</c:v>
                </c:pt>
                <c:pt idx="35">
                  <c:v>72.48283250429893</c:v>
                </c:pt>
                <c:pt idx="36">
                  <c:v>73.60632900373639</c:v>
                </c:pt>
                <c:pt idx="38">
                  <c:v>69.61640315837691</c:v>
                </c:pt>
                <c:pt idx="39">
                  <c:v>69.15766290084686</c:v>
                </c:pt>
                <c:pt idx="40">
                  <c:v>69.04392371087783</c:v>
                </c:pt>
                <c:pt idx="41">
                  <c:v>68.78441888357406</c:v>
                </c:pt>
                <c:pt idx="42">
                  <c:v>69.19478203700362</c:v>
                </c:pt>
                <c:pt idx="43">
                  <c:v>69.26437947844947</c:v>
                </c:pt>
                <c:pt idx="44">
                  <c:v>69.70692926103129</c:v>
                </c:pt>
                <c:pt idx="45">
                  <c:v>69.98344585700875</c:v>
                </c:pt>
                <c:pt idx="46">
                  <c:v>70.32804500426136</c:v>
                </c:pt>
                <c:pt idx="47">
                  <c:v>70.61495774988602</c:v>
                </c:pt>
                <c:pt idx="48">
                  <c:v>70.15927472342011</c:v>
                </c:pt>
                <c:pt idx="49">
                  <c:v>70.267090343048</c:v>
                </c:pt>
                <c:pt idx="50">
                  <c:v>71.05159926481227</c:v>
                </c:pt>
                <c:pt idx="51">
                  <c:v>72.1619900114394</c:v>
                </c:pt>
                <c:pt idx="52">
                  <c:v>72.48032094272502</c:v>
                </c:pt>
                <c:pt idx="53">
                  <c:v>72.82214841669708</c:v>
                </c:pt>
                <c:pt idx="54">
                  <c:v>73.12633826667269</c:v>
                </c:pt>
                <c:pt idx="55">
                  <c:v>72.9770242590633</c:v>
                </c:pt>
                <c:pt idx="57">
                  <c:v>70.248790767321</c:v>
                </c:pt>
                <c:pt idx="58">
                  <c:v>70.6190269023362</c:v>
                </c:pt>
                <c:pt idx="59">
                  <c:v>70.84566290055832</c:v>
                </c:pt>
                <c:pt idx="60">
                  <c:v>71.15316293777465</c:v>
                </c:pt>
                <c:pt idx="61">
                  <c:v>71.09692598800285</c:v>
                </c:pt>
                <c:pt idx="62">
                  <c:v>71.24502010317332</c:v>
                </c:pt>
                <c:pt idx="63">
                  <c:v>71.4289107215287</c:v>
                </c:pt>
                <c:pt idx="64">
                  <c:v>71.78840286188088</c:v>
                </c:pt>
                <c:pt idx="65">
                  <c:v>71.82921733153103</c:v>
                </c:pt>
                <c:pt idx="66">
                  <c:v>71.95584294734937</c:v>
                </c:pt>
                <c:pt idx="67">
                  <c:v>71.92076754622963</c:v>
                </c:pt>
                <c:pt idx="68">
                  <c:v>72.37208189331298</c:v>
                </c:pt>
                <c:pt idx="69">
                  <c:v>72.72313655770456</c:v>
                </c:pt>
                <c:pt idx="70">
                  <c:v>72.9887805245818</c:v>
                </c:pt>
                <c:pt idx="71">
                  <c:v>72.71448882198091</c:v>
                </c:pt>
                <c:pt idx="72">
                  <c:v>73.08581478433699</c:v>
                </c:pt>
                <c:pt idx="73">
                  <c:v>73.74028788146178</c:v>
                </c:pt>
                <c:pt idx="74">
                  <c:v>74.27572694163129</c:v>
                </c:pt>
                <c:pt idx="76">
                  <c:v>70.53444104546843</c:v>
                </c:pt>
                <c:pt idx="77">
                  <c:v>70.6981509547415</c:v>
                </c:pt>
                <c:pt idx="78">
                  <c:v>71.40072637245878</c:v>
                </c:pt>
                <c:pt idx="79">
                  <c:v>71.52001684201556</c:v>
                </c:pt>
                <c:pt idx="80">
                  <c:v>71.5899006875398</c:v>
                </c:pt>
                <c:pt idx="81">
                  <c:v>71.31739792397438</c:v>
                </c:pt>
                <c:pt idx="82">
                  <c:v>70.98146839155818</c:v>
                </c:pt>
                <c:pt idx="83">
                  <c:v>71.07753571228108</c:v>
                </c:pt>
                <c:pt idx="84">
                  <c:v>71.68657699546937</c:v>
                </c:pt>
                <c:pt idx="85">
                  <c:v>71.92697465965146</c:v>
                </c:pt>
                <c:pt idx="86">
                  <c:v>71.90497055420668</c:v>
                </c:pt>
                <c:pt idx="87">
                  <c:v>71.84126942386195</c:v>
                </c:pt>
                <c:pt idx="88">
                  <c:v>72.6193190689272</c:v>
                </c:pt>
                <c:pt idx="89">
                  <c:v>73.38293079068809</c:v>
                </c:pt>
                <c:pt idx="90">
                  <c:v>73.66023992964165</c:v>
                </c:pt>
                <c:pt idx="91">
                  <c:v>73.61604528610503</c:v>
                </c:pt>
                <c:pt idx="92">
                  <c:v>73.67676928002307</c:v>
                </c:pt>
                <c:pt idx="93">
                  <c:v>73.8161967475773</c:v>
                </c:pt>
                <c:pt idx="95">
                  <c:v>70.62743711487167</c:v>
                </c:pt>
                <c:pt idx="96">
                  <c:v>71.30288240658311</c:v>
                </c:pt>
                <c:pt idx="97">
                  <c:v>71.31997852550917</c:v>
                </c:pt>
                <c:pt idx="98">
                  <c:v>70.99029431135757</c:v>
                </c:pt>
                <c:pt idx="99">
                  <c:v>70.3948568767911</c:v>
                </c:pt>
                <c:pt idx="100">
                  <c:v>70.4440934144353</c:v>
                </c:pt>
                <c:pt idx="101">
                  <c:v>70.9114872583372</c:v>
                </c:pt>
                <c:pt idx="102">
                  <c:v>71.7338041515979</c:v>
                </c:pt>
                <c:pt idx="103">
                  <c:v>72.25750849801423</c:v>
                </c:pt>
                <c:pt idx="104">
                  <c:v>72.32641572489133</c:v>
                </c:pt>
                <c:pt idx="105">
                  <c:v>71.64987033115654</c:v>
                </c:pt>
                <c:pt idx="106">
                  <c:v>72.22710681728078</c:v>
                </c:pt>
                <c:pt idx="107">
                  <c:v>72.06284116172654</c:v>
                </c:pt>
                <c:pt idx="108">
                  <c:v>72.9568618629173</c:v>
                </c:pt>
                <c:pt idx="109">
                  <c:v>72.92637514905205</c:v>
                </c:pt>
                <c:pt idx="110">
                  <c:v>73.5149929038001</c:v>
                </c:pt>
                <c:pt idx="111">
                  <c:v>73.49656985759698</c:v>
                </c:pt>
                <c:pt idx="112">
                  <c:v>73.97458031553795</c:v>
                </c:pt>
                <c:pt idx="114">
                  <c:v>71.09114054049653</c:v>
                </c:pt>
                <c:pt idx="115">
                  <c:v>70.91564495620592</c:v>
                </c:pt>
                <c:pt idx="116">
                  <c:v>71.05851094933847</c:v>
                </c:pt>
                <c:pt idx="117">
                  <c:v>71.30970721193023</c:v>
                </c:pt>
                <c:pt idx="118">
                  <c:v>71.51466872563499</c:v>
                </c:pt>
                <c:pt idx="119">
                  <c:v>71.70973048727856</c:v>
                </c:pt>
                <c:pt idx="120">
                  <c:v>71.69178088089411</c:v>
                </c:pt>
                <c:pt idx="121">
                  <c:v>71.86139937223703</c:v>
                </c:pt>
                <c:pt idx="122">
                  <c:v>71.75324393182886</c:v>
                </c:pt>
                <c:pt idx="123">
                  <c:v>72.05685034797153</c:v>
                </c:pt>
                <c:pt idx="124">
                  <c:v>71.98134449398052</c:v>
                </c:pt>
                <c:pt idx="125">
                  <c:v>72.45124829987273</c:v>
                </c:pt>
                <c:pt idx="126">
                  <c:v>72.97460942616559</c:v>
                </c:pt>
                <c:pt idx="127">
                  <c:v>73.60855827306814</c:v>
                </c:pt>
                <c:pt idx="128">
                  <c:v>73.75359983203604</c:v>
                </c:pt>
                <c:pt idx="129">
                  <c:v>73.74385529386811</c:v>
                </c:pt>
                <c:pt idx="130">
                  <c:v>73.70431422851574</c:v>
                </c:pt>
                <c:pt idx="131">
                  <c:v>73.8503682568713</c:v>
                </c:pt>
                <c:pt idx="133">
                  <c:v>71.11595220974391</c:v>
                </c:pt>
                <c:pt idx="134">
                  <c:v>71.56291209656821</c:v>
                </c:pt>
                <c:pt idx="135">
                  <c:v>71.61228824590363</c:v>
                </c:pt>
                <c:pt idx="136">
                  <c:v>71.86614414703904</c:v>
                </c:pt>
                <c:pt idx="137">
                  <c:v>71.80474007877895</c:v>
                </c:pt>
                <c:pt idx="138">
                  <c:v>71.96696200745686</c:v>
                </c:pt>
                <c:pt idx="139">
                  <c:v>72.48832758230232</c:v>
                </c:pt>
                <c:pt idx="140">
                  <c:v>72.56743079680976</c:v>
                </c:pt>
                <c:pt idx="141">
                  <c:v>72.48378798546773</c:v>
                </c:pt>
                <c:pt idx="142">
                  <c:v>72.2717036540533</c:v>
                </c:pt>
                <c:pt idx="143">
                  <c:v>72.677535289621</c:v>
                </c:pt>
                <c:pt idx="144">
                  <c:v>73.25799546247006</c:v>
                </c:pt>
                <c:pt idx="145">
                  <c:v>73.8147889231883</c:v>
                </c:pt>
                <c:pt idx="146">
                  <c:v>73.93734160706113</c:v>
                </c:pt>
                <c:pt idx="147">
                  <c:v>73.71498348352091</c:v>
                </c:pt>
                <c:pt idx="148">
                  <c:v>73.82403271537248</c:v>
                </c:pt>
                <c:pt idx="149">
                  <c:v>73.9777670835186</c:v>
                </c:pt>
                <c:pt idx="150">
                  <c:v>75.03181164392005</c:v>
                </c:pt>
                <c:pt idx="152">
                  <c:v>71.34603080495998</c:v>
                </c:pt>
                <c:pt idx="153">
                  <c:v>71.57549261547908</c:v>
                </c:pt>
                <c:pt idx="154">
                  <c:v>72.01986165955708</c:v>
                </c:pt>
                <c:pt idx="155">
                  <c:v>72.3532184617242</c:v>
                </c:pt>
                <c:pt idx="156">
                  <c:v>72.34228270347877</c:v>
                </c:pt>
                <c:pt idx="157">
                  <c:v>71.90902098641654</c:v>
                </c:pt>
                <c:pt idx="158">
                  <c:v>72.08364110292659</c:v>
                </c:pt>
                <c:pt idx="159">
                  <c:v>72.39943758170321</c:v>
                </c:pt>
                <c:pt idx="160">
                  <c:v>72.8653307208189</c:v>
                </c:pt>
                <c:pt idx="161">
                  <c:v>73.41454704407838</c:v>
                </c:pt>
                <c:pt idx="162">
                  <c:v>73.49519874697886</c:v>
                </c:pt>
                <c:pt idx="163">
                  <c:v>74.28506671915508</c:v>
                </c:pt>
                <c:pt idx="164">
                  <c:v>74.26972523281381</c:v>
                </c:pt>
                <c:pt idx="165">
                  <c:v>75.15769548014224</c:v>
                </c:pt>
                <c:pt idx="166">
                  <c:v>75.41798628763692</c:v>
                </c:pt>
                <c:pt idx="167">
                  <c:v>75.9577776517172</c:v>
                </c:pt>
                <c:pt idx="168">
                  <c:v>75.97116437305687</c:v>
                </c:pt>
                <c:pt idx="169">
                  <c:v>76.19694484222822</c:v>
                </c:pt>
                <c:pt idx="171">
                  <c:v>71.46597493074096</c:v>
                </c:pt>
                <c:pt idx="172">
                  <c:v>71.69974797887325</c:v>
                </c:pt>
                <c:pt idx="173">
                  <c:v>71.87484420646133</c:v>
                </c:pt>
                <c:pt idx="174">
                  <c:v>72.09680757176524</c:v>
                </c:pt>
                <c:pt idx="175">
                  <c:v>72.25616479300813</c:v>
                </c:pt>
                <c:pt idx="176">
                  <c:v>72.42588428823923</c:v>
                </c:pt>
                <c:pt idx="177">
                  <c:v>72.65566107608485</c:v>
                </c:pt>
                <c:pt idx="178">
                  <c:v>72.86423107098749</c:v>
                </c:pt>
                <c:pt idx="179">
                  <c:v>73.11915668985563</c:v>
                </c:pt>
                <c:pt idx="180">
                  <c:v>73.34450418476811</c:v>
                </c:pt>
                <c:pt idx="181">
                  <c:v>73.50674665386529</c:v>
                </c:pt>
                <c:pt idx="182">
                  <c:v>73.78681004067018</c:v>
                </c:pt>
                <c:pt idx="183">
                  <c:v>74.23910828065144</c:v>
                </c:pt>
                <c:pt idx="184">
                  <c:v>74.6363228355884</c:v>
                </c:pt>
                <c:pt idx="185">
                  <c:v>74.84591260054302</c:v>
                </c:pt>
                <c:pt idx="186">
                  <c:v>75.04270147220494</c:v>
                </c:pt>
                <c:pt idx="187">
                  <c:v>75.39478672278186</c:v>
                </c:pt>
                <c:pt idx="188">
                  <c:v>75.84557827649233</c:v>
                </c:pt>
                <c:pt idx="190">
                  <c:v>71.52387253999203</c:v>
                </c:pt>
                <c:pt idx="191">
                  <c:v>71.32922959339389</c:v>
                </c:pt>
                <c:pt idx="192">
                  <c:v>71.40428051259215</c:v>
                </c:pt>
                <c:pt idx="193">
                  <c:v>72.06782151738491</c:v>
                </c:pt>
                <c:pt idx="194">
                  <c:v>72.3925711048891</c:v>
                </c:pt>
                <c:pt idx="195">
                  <c:v>73.04923460778238</c:v>
                </c:pt>
                <c:pt idx="196">
                  <c:v>72.61114227677739</c:v>
                </c:pt>
                <c:pt idx="197">
                  <c:v>72.98665887325907</c:v>
                </c:pt>
                <c:pt idx="198">
                  <c:v>72.49604864886157</c:v>
                </c:pt>
                <c:pt idx="199">
                  <c:v>72.78951868314923</c:v>
                </c:pt>
                <c:pt idx="200">
                  <c:v>72.5160588393732</c:v>
                </c:pt>
                <c:pt idx="201">
                  <c:v>73.48289773583011</c:v>
                </c:pt>
                <c:pt idx="202">
                  <c:v>73.68814594887901</c:v>
                </c:pt>
                <c:pt idx="203">
                  <c:v>74.45501138834435</c:v>
                </c:pt>
                <c:pt idx="204">
                  <c:v>74.01402635609257</c:v>
                </c:pt>
                <c:pt idx="205">
                  <c:v>74.5513649183824</c:v>
                </c:pt>
                <c:pt idx="206">
                  <c:v>74.55282651969506</c:v>
                </c:pt>
                <c:pt idx="207">
                  <c:v>75.38974283549473</c:v>
                </c:pt>
                <c:pt idx="209">
                  <c:v>71.52431142834402</c:v>
                </c:pt>
                <c:pt idx="210">
                  <c:v>72.03337625318262</c:v>
                </c:pt>
                <c:pt idx="211">
                  <c:v>72.2869028052392</c:v>
                </c:pt>
                <c:pt idx="212">
                  <c:v>72.50541044631025</c:v>
                </c:pt>
                <c:pt idx="213">
                  <c:v>72.66062763773472</c:v>
                </c:pt>
                <c:pt idx="214">
                  <c:v>72.8395883196353</c:v>
                </c:pt>
                <c:pt idx="215">
                  <c:v>72.98680221514364</c:v>
                </c:pt>
                <c:pt idx="216">
                  <c:v>72.8983534441772</c:v>
                </c:pt>
                <c:pt idx="217">
                  <c:v>73.20315578041684</c:v>
                </c:pt>
                <c:pt idx="218">
                  <c:v>73.786700294722</c:v>
                </c:pt>
                <c:pt idx="219">
                  <c:v>74.37385110491431</c:v>
                </c:pt>
                <c:pt idx="220">
                  <c:v>74.48387987485681</c:v>
                </c:pt>
                <c:pt idx="221">
                  <c:v>74.95589967222347</c:v>
                </c:pt>
                <c:pt idx="222">
                  <c:v>75.16358753359539</c:v>
                </c:pt>
                <c:pt idx="223">
                  <c:v>75.8430078209141</c:v>
                </c:pt>
                <c:pt idx="224">
                  <c:v>75.88731761310605</c:v>
                </c:pt>
                <c:pt idx="225">
                  <c:v>76.3292538398445</c:v>
                </c:pt>
                <c:pt idx="226">
                  <c:v>76.39983525665349</c:v>
                </c:pt>
                <c:pt idx="228">
                  <c:v>71.52642256954225</c:v>
                </c:pt>
                <c:pt idx="229">
                  <c:v>72.05804031486515</c:v>
                </c:pt>
                <c:pt idx="230">
                  <c:v>72.98860038933041</c:v>
                </c:pt>
                <c:pt idx="231">
                  <c:v>72.99669735488165</c:v>
                </c:pt>
                <c:pt idx="232">
                  <c:v>72.6848095725776</c:v>
                </c:pt>
                <c:pt idx="233">
                  <c:v>72.6847959879714</c:v>
                </c:pt>
                <c:pt idx="234">
                  <c:v>72.71448713330591</c:v>
                </c:pt>
                <c:pt idx="235">
                  <c:v>73.20522478464964</c:v>
                </c:pt>
                <c:pt idx="236">
                  <c:v>73.24834951031885</c:v>
                </c:pt>
                <c:pt idx="237">
                  <c:v>73.38068182013309</c:v>
                </c:pt>
                <c:pt idx="238">
                  <c:v>73.53201041407756</c:v>
                </c:pt>
                <c:pt idx="239">
                  <c:v>73.15208909808553</c:v>
                </c:pt>
                <c:pt idx="240">
                  <c:v>73.19992051002782</c:v>
                </c:pt>
                <c:pt idx="241">
                  <c:v>73.16698698297547</c:v>
                </c:pt>
                <c:pt idx="242">
                  <c:v>74.05481437684033</c:v>
                </c:pt>
                <c:pt idx="243">
                  <c:v>74.50383642331757</c:v>
                </c:pt>
                <c:pt idx="244">
                  <c:v>74.9688834316082</c:v>
                </c:pt>
                <c:pt idx="245">
                  <c:v>75.6152784709537</c:v>
                </c:pt>
                <c:pt idx="247">
                  <c:v>71.64077265637603</c:v>
                </c:pt>
                <c:pt idx="248">
                  <c:v>71.68408740282854</c:v>
                </c:pt>
                <c:pt idx="249">
                  <c:v>71.66841474091659</c:v>
                </c:pt>
                <c:pt idx="250">
                  <c:v>72.13059098019045</c:v>
                </c:pt>
                <c:pt idx="251">
                  <c:v>72.32450523590144</c:v>
                </c:pt>
                <c:pt idx="252">
                  <c:v>72.58055439663028</c:v>
                </c:pt>
                <c:pt idx="253">
                  <c:v>72.52919779179317</c:v>
                </c:pt>
                <c:pt idx="254">
                  <c:v>72.8373351225782</c:v>
                </c:pt>
                <c:pt idx="255">
                  <c:v>73.4250649591518</c:v>
                </c:pt>
                <c:pt idx="256">
                  <c:v>73.83909181660071</c:v>
                </c:pt>
                <c:pt idx="257">
                  <c:v>74.01242230232431</c:v>
                </c:pt>
                <c:pt idx="258">
                  <c:v>73.89863363426686</c:v>
                </c:pt>
                <c:pt idx="259">
                  <c:v>74.28299905098274</c:v>
                </c:pt>
                <c:pt idx="260">
                  <c:v>74.42798744040411</c:v>
                </c:pt>
                <c:pt idx="261">
                  <c:v>74.37181190840832</c:v>
                </c:pt>
                <c:pt idx="262">
                  <c:v>74.4574631229869</c:v>
                </c:pt>
                <c:pt idx="263">
                  <c:v>74.85115770366984</c:v>
                </c:pt>
                <c:pt idx="264">
                  <c:v>75.73571250221973</c:v>
                </c:pt>
                <c:pt idx="266">
                  <c:v>71.65884417532624</c:v>
                </c:pt>
                <c:pt idx="267">
                  <c:v>72.17964469145295</c:v>
                </c:pt>
                <c:pt idx="268">
                  <c:v>72.89543444978979</c:v>
                </c:pt>
                <c:pt idx="269">
                  <c:v>73.21876225878634</c:v>
                </c:pt>
                <c:pt idx="270">
                  <c:v>73.74010688471017</c:v>
                </c:pt>
                <c:pt idx="271">
                  <c:v>73.73298050082877</c:v>
                </c:pt>
                <c:pt idx="272">
                  <c:v>74.40329269455157</c:v>
                </c:pt>
                <c:pt idx="273">
                  <c:v>74.55344314587389</c:v>
                </c:pt>
                <c:pt idx="274">
                  <c:v>74.99315771640039</c:v>
                </c:pt>
                <c:pt idx="275">
                  <c:v>75.1687706018384</c:v>
                </c:pt>
                <c:pt idx="276">
                  <c:v>75.49149792056333</c:v>
                </c:pt>
                <c:pt idx="277">
                  <c:v>75.68142902789967</c:v>
                </c:pt>
                <c:pt idx="278">
                  <c:v>76.33623179844902</c:v>
                </c:pt>
                <c:pt idx="279">
                  <c:v>76.63980010349671</c:v>
                </c:pt>
                <c:pt idx="280">
                  <c:v>76.80621549212069</c:v>
                </c:pt>
                <c:pt idx="281">
                  <c:v>77.01651799948078</c:v>
                </c:pt>
                <c:pt idx="282">
                  <c:v>77.30497247565555</c:v>
                </c:pt>
                <c:pt idx="283">
                  <c:v>77.81362251340087</c:v>
                </c:pt>
                <c:pt idx="285">
                  <c:v>71.71644353610819</c:v>
                </c:pt>
                <c:pt idx="286">
                  <c:v>72.07166835532016</c:v>
                </c:pt>
                <c:pt idx="287">
                  <c:v>72.46272936985233</c:v>
                </c:pt>
                <c:pt idx="288">
                  <c:v>72.61685470438573</c:v>
                </c:pt>
                <c:pt idx="289">
                  <c:v>72.80305691115743</c:v>
                </c:pt>
                <c:pt idx="290">
                  <c:v>73.21933846842248</c:v>
                </c:pt>
                <c:pt idx="291">
                  <c:v>73.63504481233754</c:v>
                </c:pt>
                <c:pt idx="292">
                  <c:v>73.91139610490956</c:v>
                </c:pt>
                <c:pt idx="293">
                  <c:v>73.91214962079984</c:v>
                </c:pt>
                <c:pt idx="294">
                  <c:v>74.38946863913091</c:v>
                </c:pt>
                <c:pt idx="295">
                  <c:v>74.83549916395674</c:v>
                </c:pt>
                <c:pt idx="296">
                  <c:v>75.31282924683362</c:v>
                </c:pt>
                <c:pt idx="297">
                  <c:v>75.45581534610587</c:v>
                </c:pt>
                <c:pt idx="298">
                  <c:v>75.80700863565824</c:v>
                </c:pt>
                <c:pt idx="299">
                  <c:v>76.15868269702926</c:v>
                </c:pt>
                <c:pt idx="300">
                  <c:v>76.45523965700347</c:v>
                </c:pt>
                <c:pt idx="301">
                  <c:v>76.85510198815308</c:v>
                </c:pt>
                <c:pt idx="302">
                  <c:v>77.16578695974759</c:v>
                </c:pt>
                <c:pt idx="304">
                  <c:v>71.799278346474</c:v>
                </c:pt>
                <c:pt idx="305">
                  <c:v>71.97195101904164</c:v>
                </c:pt>
                <c:pt idx="306">
                  <c:v>72.38560017847735</c:v>
                </c:pt>
                <c:pt idx="307">
                  <c:v>72.50335528944743</c:v>
                </c:pt>
                <c:pt idx="308">
                  <c:v>72.75117679459586</c:v>
                </c:pt>
                <c:pt idx="309">
                  <c:v>72.6700301229497</c:v>
                </c:pt>
                <c:pt idx="310">
                  <c:v>73.0846964093466</c:v>
                </c:pt>
                <c:pt idx="311">
                  <c:v>73.29875647317056</c:v>
                </c:pt>
                <c:pt idx="312">
                  <c:v>73.6030027580238</c:v>
                </c:pt>
                <c:pt idx="313">
                  <c:v>73.61835800661144</c:v>
                </c:pt>
                <c:pt idx="314">
                  <c:v>73.74875478877942</c:v>
                </c:pt>
                <c:pt idx="315">
                  <c:v>73.90420852829259</c:v>
                </c:pt>
                <c:pt idx="316">
                  <c:v>74.43096883014678</c:v>
                </c:pt>
                <c:pt idx="317">
                  <c:v>74.53463742762737</c:v>
                </c:pt>
                <c:pt idx="318">
                  <c:v>74.85856725128183</c:v>
                </c:pt>
                <c:pt idx="319">
                  <c:v>75.11222340374293</c:v>
                </c:pt>
                <c:pt idx="320">
                  <c:v>75.94379891031572</c:v>
                </c:pt>
                <c:pt idx="321">
                  <c:v>76.36969384180799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8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West Dun - barton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Inverclyde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Lanark - 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Renfrew - 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Eilean Siar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North Ayrshire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SCOT - LAND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East Ayrshire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Highland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Clack - mannan - shire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South Lanark - shire</c:v>
                  </c:pt>
                  <c:pt idx="248">
                    <c:v>0</c:v>
                  </c:pt>
                  <c:pt idx="249">
                    <c:v>1993-95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Stirling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Edinburgh City of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Falkirk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8 data'!$E$4:$E$325</c:f>
              <c:numCache>
                <c:ptCount val="322"/>
                <c:pt idx="0">
                  <c:v>67.9</c:v>
                </c:pt>
                <c:pt idx="1">
                  <c:v>68</c:v>
                </c:pt>
                <c:pt idx="2">
                  <c:v>67.6</c:v>
                </c:pt>
                <c:pt idx="3">
                  <c:v>67.7</c:v>
                </c:pt>
                <c:pt idx="4">
                  <c:v>67.9</c:v>
                </c:pt>
                <c:pt idx="5">
                  <c:v>68.2</c:v>
                </c:pt>
                <c:pt idx="6">
                  <c:v>68.2</c:v>
                </c:pt>
                <c:pt idx="7">
                  <c:v>68.1</c:v>
                </c:pt>
                <c:pt idx="8">
                  <c:v>68.4</c:v>
                </c:pt>
                <c:pt idx="9">
                  <c:v>68.6</c:v>
                </c:pt>
                <c:pt idx="10">
                  <c:v>68.8</c:v>
                </c:pt>
                <c:pt idx="11">
                  <c:v>69</c:v>
                </c:pt>
                <c:pt idx="12">
                  <c:v>69.7</c:v>
                </c:pt>
                <c:pt idx="13">
                  <c:v>70.2</c:v>
                </c:pt>
                <c:pt idx="14">
                  <c:v>70.5</c:v>
                </c:pt>
                <c:pt idx="15">
                  <c:v>70.4</c:v>
                </c:pt>
                <c:pt idx="16">
                  <c:v>70.82678975985054</c:v>
                </c:pt>
                <c:pt idx="17">
                  <c:v>71.35070668690919</c:v>
                </c:pt>
                <c:pt idx="19">
                  <c:v>68.8</c:v>
                </c:pt>
                <c:pt idx="20">
                  <c:v>69.5</c:v>
                </c:pt>
                <c:pt idx="21">
                  <c:v>70.2</c:v>
                </c:pt>
                <c:pt idx="22">
                  <c:v>69.7</c:v>
                </c:pt>
                <c:pt idx="23">
                  <c:v>68.5</c:v>
                </c:pt>
                <c:pt idx="24">
                  <c:v>68.8</c:v>
                </c:pt>
                <c:pt idx="25">
                  <c:v>69.1</c:v>
                </c:pt>
                <c:pt idx="26">
                  <c:v>70</c:v>
                </c:pt>
                <c:pt idx="27">
                  <c:v>70.1</c:v>
                </c:pt>
                <c:pt idx="28">
                  <c:v>70</c:v>
                </c:pt>
                <c:pt idx="29">
                  <c:v>70</c:v>
                </c:pt>
                <c:pt idx="30">
                  <c:v>69.9</c:v>
                </c:pt>
                <c:pt idx="31">
                  <c:v>70.1</c:v>
                </c:pt>
                <c:pt idx="32">
                  <c:v>70.9</c:v>
                </c:pt>
                <c:pt idx="33">
                  <c:v>71.1</c:v>
                </c:pt>
                <c:pt idx="34">
                  <c:v>71.3</c:v>
                </c:pt>
                <c:pt idx="35">
                  <c:v>71.73271866141015</c:v>
                </c:pt>
                <c:pt idx="36">
                  <c:v>72.8646285923808</c:v>
                </c:pt>
                <c:pt idx="38">
                  <c:v>68.9</c:v>
                </c:pt>
                <c:pt idx="39">
                  <c:v>68.4</c:v>
                </c:pt>
                <c:pt idx="40">
                  <c:v>68.3</c:v>
                </c:pt>
                <c:pt idx="41">
                  <c:v>68</c:v>
                </c:pt>
                <c:pt idx="42">
                  <c:v>68.5</c:v>
                </c:pt>
                <c:pt idx="43">
                  <c:v>68.5</c:v>
                </c:pt>
                <c:pt idx="44">
                  <c:v>68.9</c:v>
                </c:pt>
                <c:pt idx="45">
                  <c:v>69.2</c:v>
                </c:pt>
                <c:pt idx="46">
                  <c:v>69.5</c:v>
                </c:pt>
                <c:pt idx="47">
                  <c:v>69.9</c:v>
                </c:pt>
                <c:pt idx="48">
                  <c:v>69.4</c:v>
                </c:pt>
                <c:pt idx="49">
                  <c:v>69.4</c:v>
                </c:pt>
                <c:pt idx="50">
                  <c:v>70.2</c:v>
                </c:pt>
                <c:pt idx="51">
                  <c:v>71.3</c:v>
                </c:pt>
                <c:pt idx="52">
                  <c:v>71.7</c:v>
                </c:pt>
                <c:pt idx="53">
                  <c:v>72</c:v>
                </c:pt>
                <c:pt idx="54">
                  <c:v>72.30035966135469</c:v>
                </c:pt>
                <c:pt idx="55">
                  <c:v>72.1700957920123</c:v>
                </c:pt>
                <c:pt idx="57">
                  <c:v>69.9</c:v>
                </c:pt>
                <c:pt idx="58">
                  <c:v>70.3</c:v>
                </c:pt>
                <c:pt idx="59">
                  <c:v>70.5</c:v>
                </c:pt>
                <c:pt idx="60">
                  <c:v>70.8</c:v>
                </c:pt>
                <c:pt idx="61">
                  <c:v>70.7</c:v>
                </c:pt>
                <c:pt idx="62">
                  <c:v>70.9</c:v>
                </c:pt>
                <c:pt idx="63">
                  <c:v>71.1</c:v>
                </c:pt>
                <c:pt idx="64">
                  <c:v>71.4</c:v>
                </c:pt>
                <c:pt idx="65">
                  <c:v>71.4</c:v>
                </c:pt>
                <c:pt idx="66">
                  <c:v>71.6</c:v>
                </c:pt>
                <c:pt idx="67">
                  <c:v>71.5</c:v>
                </c:pt>
                <c:pt idx="68">
                  <c:v>72</c:v>
                </c:pt>
                <c:pt idx="69">
                  <c:v>72.3</c:v>
                </c:pt>
                <c:pt idx="70">
                  <c:v>72.6</c:v>
                </c:pt>
                <c:pt idx="71">
                  <c:v>72.3</c:v>
                </c:pt>
                <c:pt idx="72">
                  <c:v>72.7</c:v>
                </c:pt>
                <c:pt idx="73">
                  <c:v>73.35278758859792</c:v>
                </c:pt>
                <c:pt idx="74">
                  <c:v>73.89024573558608</c:v>
                </c:pt>
                <c:pt idx="76">
                  <c:v>70</c:v>
                </c:pt>
                <c:pt idx="77">
                  <c:v>70.2</c:v>
                </c:pt>
                <c:pt idx="78">
                  <c:v>70.9</c:v>
                </c:pt>
                <c:pt idx="79">
                  <c:v>71</c:v>
                </c:pt>
                <c:pt idx="80">
                  <c:v>71.1</c:v>
                </c:pt>
                <c:pt idx="81">
                  <c:v>70.8</c:v>
                </c:pt>
                <c:pt idx="82">
                  <c:v>70.4</c:v>
                </c:pt>
                <c:pt idx="83">
                  <c:v>70.5</c:v>
                </c:pt>
                <c:pt idx="84">
                  <c:v>71.1</c:v>
                </c:pt>
                <c:pt idx="85">
                  <c:v>71.4</c:v>
                </c:pt>
                <c:pt idx="86">
                  <c:v>71.3</c:v>
                </c:pt>
                <c:pt idx="87">
                  <c:v>71.3</c:v>
                </c:pt>
                <c:pt idx="88">
                  <c:v>72.1</c:v>
                </c:pt>
                <c:pt idx="89">
                  <c:v>72.9</c:v>
                </c:pt>
                <c:pt idx="90">
                  <c:v>73.1</c:v>
                </c:pt>
                <c:pt idx="91">
                  <c:v>73.1</c:v>
                </c:pt>
                <c:pt idx="92">
                  <c:v>73.10171355125485</c:v>
                </c:pt>
                <c:pt idx="93">
                  <c:v>73.24252274547958</c:v>
                </c:pt>
                <c:pt idx="95">
                  <c:v>69.3</c:v>
                </c:pt>
                <c:pt idx="96">
                  <c:v>70</c:v>
                </c:pt>
                <c:pt idx="97">
                  <c:v>70</c:v>
                </c:pt>
                <c:pt idx="98">
                  <c:v>69.6</c:v>
                </c:pt>
                <c:pt idx="99">
                  <c:v>69</c:v>
                </c:pt>
                <c:pt idx="100">
                  <c:v>69</c:v>
                </c:pt>
                <c:pt idx="101">
                  <c:v>69.5</c:v>
                </c:pt>
                <c:pt idx="102">
                  <c:v>70.4</c:v>
                </c:pt>
                <c:pt idx="103">
                  <c:v>70.9</c:v>
                </c:pt>
                <c:pt idx="104">
                  <c:v>71</c:v>
                </c:pt>
                <c:pt idx="105">
                  <c:v>70.2</c:v>
                </c:pt>
                <c:pt idx="106">
                  <c:v>70.9</c:v>
                </c:pt>
                <c:pt idx="107">
                  <c:v>70.6</c:v>
                </c:pt>
                <c:pt idx="108">
                  <c:v>71.4</c:v>
                </c:pt>
                <c:pt idx="109">
                  <c:v>71.3</c:v>
                </c:pt>
                <c:pt idx="110">
                  <c:v>72</c:v>
                </c:pt>
                <c:pt idx="111">
                  <c:v>72.06017564828755</c:v>
                </c:pt>
                <c:pt idx="112">
                  <c:v>72.57900636958209</c:v>
                </c:pt>
                <c:pt idx="114">
                  <c:v>70.5</c:v>
                </c:pt>
                <c:pt idx="115">
                  <c:v>70.3</c:v>
                </c:pt>
                <c:pt idx="116">
                  <c:v>70.5</c:v>
                </c:pt>
                <c:pt idx="117">
                  <c:v>70.7</c:v>
                </c:pt>
                <c:pt idx="118">
                  <c:v>70.9</c:v>
                </c:pt>
                <c:pt idx="119">
                  <c:v>71.1</c:v>
                </c:pt>
                <c:pt idx="120">
                  <c:v>71.1</c:v>
                </c:pt>
                <c:pt idx="121">
                  <c:v>71.3</c:v>
                </c:pt>
                <c:pt idx="122">
                  <c:v>71.1</c:v>
                </c:pt>
                <c:pt idx="123">
                  <c:v>71.4</c:v>
                </c:pt>
                <c:pt idx="124">
                  <c:v>71.3</c:v>
                </c:pt>
                <c:pt idx="125">
                  <c:v>71.8</c:v>
                </c:pt>
                <c:pt idx="126">
                  <c:v>72.4</c:v>
                </c:pt>
                <c:pt idx="127">
                  <c:v>73</c:v>
                </c:pt>
                <c:pt idx="128">
                  <c:v>73.1</c:v>
                </c:pt>
                <c:pt idx="129">
                  <c:v>73.1</c:v>
                </c:pt>
                <c:pt idx="130">
                  <c:v>73.03955965521612</c:v>
                </c:pt>
                <c:pt idx="131">
                  <c:v>73.18047450912951</c:v>
                </c:pt>
                <c:pt idx="133">
                  <c:v>70.5</c:v>
                </c:pt>
                <c:pt idx="134">
                  <c:v>71</c:v>
                </c:pt>
                <c:pt idx="135">
                  <c:v>71</c:v>
                </c:pt>
                <c:pt idx="136">
                  <c:v>71.3</c:v>
                </c:pt>
                <c:pt idx="137">
                  <c:v>71.2</c:v>
                </c:pt>
                <c:pt idx="138">
                  <c:v>71.4</c:v>
                </c:pt>
                <c:pt idx="139">
                  <c:v>71.9</c:v>
                </c:pt>
                <c:pt idx="140">
                  <c:v>71.9</c:v>
                </c:pt>
                <c:pt idx="141">
                  <c:v>71.8</c:v>
                </c:pt>
                <c:pt idx="142">
                  <c:v>71.6</c:v>
                </c:pt>
                <c:pt idx="143">
                  <c:v>72</c:v>
                </c:pt>
                <c:pt idx="144">
                  <c:v>72.6</c:v>
                </c:pt>
                <c:pt idx="145">
                  <c:v>73.2</c:v>
                </c:pt>
                <c:pt idx="146">
                  <c:v>73.3</c:v>
                </c:pt>
                <c:pt idx="147">
                  <c:v>73.1</c:v>
                </c:pt>
                <c:pt idx="148">
                  <c:v>73.2</c:v>
                </c:pt>
                <c:pt idx="149">
                  <c:v>73.33621373098458</c:v>
                </c:pt>
                <c:pt idx="150">
                  <c:v>74.39962651639587</c:v>
                </c:pt>
                <c:pt idx="152">
                  <c:v>70.8</c:v>
                </c:pt>
                <c:pt idx="153">
                  <c:v>71</c:v>
                </c:pt>
                <c:pt idx="154">
                  <c:v>71.5</c:v>
                </c:pt>
                <c:pt idx="155">
                  <c:v>71.8</c:v>
                </c:pt>
                <c:pt idx="156">
                  <c:v>71.8</c:v>
                </c:pt>
                <c:pt idx="157">
                  <c:v>71.4</c:v>
                </c:pt>
                <c:pt idx="158">
                  <c:v>71.5</c:v>
                </c:pt>
                <c:pt idx="159">
                  <c:v>71.9</c:v>
                </c:pt>
                <c:pt idx="160">
                  <c:v>72.3</c:v>
                </c:pt>
                <c:pt idx="161">
                  <c:v>72.9</c:v>
                </c:pt>
                <c:pt idx="162">
                  <c:v>73</c:v>
                </c:pt>
                <c:pt idx="163">
                  <c:v>73.8</c:v>
                </c:pt>
                <c:pt idx="164">
                  <c:v>73.7</c:v>
                </c:pt>
                <c:pt idx="165">
                  <c:v>74.6</c:v>
                </c:pt>
                <c:pt idx="166">
                  <c:v>74.9</c:v>
                </c:pt>
                <c:pt idx="167">
                  <c:v>75.4</c:v>
                </c:pt>
                <c:pt idx="168">
                  <c:v>75.43341091416379</c:v>
                </c:pt>
                <c:pt idx="169">
                  <c:v>75.68101604749785</c:v>
                </c:pt>
                <c:pt idx="171">
                  <c:v>71.37</c:v>
                </c:pt>
                <c:pt idx="172">
                  <c:v>71.6</c:v>
                </c:pt>
                <c:pt idx="173">
                  <c:v>71.78</c:v>
                </c:pt>
                <c:pt idx="174">
                  <c:v>72</c:v>
                </c:pt>
                <c:pt idx="175">
                  <c:v>72.16</c:v>
                </c:pt>
                <c:pt idx="176">
                  <c:v>72.33</c:v>
                </c:pt>
                <c:pt idx="177">
                  <c:v>72.56</c:v>
                </c:pt>
                <c:pt idx="178">
                  <c:v>72.77</c:v>
                </c:pt>
                <c:pt idx="179">
                  <c:v>73.02</c:v>
                </c:pt>
                <c:pt idx="180">
                  <c:v>73.24</c:v>
                </c:pt>
                <c:pt idx="181">
                  <c:v>73.41</c:v>
                </c:pt>
                <c:pt idx="182">
                  <c:v>73.69</c:v>
                </c:pt>
                <c:pt idx="183">
                  <c:v>74.14</c:v>
                </c:pt>
                <c:pt idx="184">
                  <c:v>74.54</c:v>
                </c:pt>
                <c:pt idx="185">
                  <c:v>74.75</c:v>
                </c:pt>
                <c:pt idx="186">
                  <c:v>74.94</c:v>
                </c:pt>
                <c:pt idx="187">
                  <c:v>75.29620454847067</c:v>
                </c:pt>
                <c:pt idx="188">
                  <c:v>75.74793386923083</c:v>
                </c:pt>
                <c:pt idx="190">
                  <c:v>70.9</c:v>
                </c:pt>
                <c:pt idx="191">
                  <c:v>70.7</c:v>
                </c:pt>
                <c:pt idx="192">
                  <c:v>70.8</c:v>
                </c:pt>
                <c:pt idx="193">
                  <c:v>71.4</c:v>
                </c:pt>
                <c:pt idx="194">
                  <c:v>71.8</c:v>
                </c:pt>
                <c:pt idx="195">
                  <c:v>72.5</c:v>
                </c:pt>
                <c:pt idx="196">
                  <c:v>72</c:v>
                </c:pt>
                <c:pt idx="197">
                  <c:v>72.4</c:v>
                </c:pt>
                <c:pt idx="198">
                  <c:v>71.8</c:v>
                </c:pt>
                <c:pt idx="199">
                  <c:v>72.1</c:v>
                </c:pt>
                <c:pt idx="200">
                  <c:v>71.8</c:v>
                </c:pt>
                <c:pt idx="201">
                  <c:v>72.8</c:v>
                </c:pt>
                <c:pt idx="202">
                  <c:v>73</c:v>
                </c:pt>
                <c:pt idx="203">
                  <c:v>73.8</c:v>
                </c:pt>
                <c:pt idx="204">
                  <c:v>73.3</c:v>
                </c:pt>
                <c:pt idx="205">
                  <c:v>73.9</c:v>
                </c:pt>
                <c:pt idx="206">
                  <c:v>73.8964755454945</c:v>
                </c:pt>
                <c:pt idx="207">
                  <c:v>74.75439622693258</c:v>
                </c:pt>
                <c:pt idx="209">
                  <c:v>71</c:v>
                </c:pt>
                <c:pt idx="210">
                  <c:v>71.6</c:v>
                </c:pt>
                <c:pt idx="211">
                  <c:v>71.8</c:v>
                </c:pt>
                <c:pt idx="212">
                  <c:v>72</c:v>
                </c:pt>
                <c:pt idx="213">
                  <c:v>72.2</c:v>
                </c:pt>
                <c:pt idx="214">
                  <c:v>72.3</c:v>
                </c:pt>
                <c:pt idx="215">
                  <c:v>72.5</c:v>
                </c:pt>
                <c:pt idx="216">
                  <c:v>72.4</c:v>
                </c:pt>
                <c:pt idx="217">
                  <c:v>72.7</c:v>
                </c:pt>
                <c:pt idx="218">
                  <c:v>73.3</c:v>
                </c:pt>
                <c:pt idx="219">
                  <c:v>73.9</c:v>
                </c:pt>
                <c:pt idx="220">
                  <c:v>74</c:v>
                </c:pt>
                <c:pt idx="221">
                  <c:v>74.5</c:v>
                </c:pt>
                <c:pt idx="222">
                  <c:v>74.7</c:v>
                </c:pt>
                <c:pt idx="223">
                  <c:v>75.4</c:v>
                </c:pt>
                <c:pt idx="224">
                  <c:v>75.4</c:v>
                </c:pt>
                <c:pt idx="225">
                  <c:v>75.83456678063243</c:v>
                </c:pt>
                <c:pt idx="226">
                  <c:v>75.90276007447639</c:v>
                </c:pt>
                <c:pt idx="228">
                  <c:v>70.5</c:v>
                </c:pt>
                <c:pt idx="229">
                  <c:v>71.1</c:v>
                </c:pt>
                <c:pt idx="230">
                  <c:v>72</c:v>
                </c:pt>
                <c:pt idx="231">
                  <c:v>72</c:v>
                </c:pt>
                <c:pt idx="232">
                  <c:v>71.7</c:v>
                </c:pt>
                <c:pt idx="233">
                  <c:v>71.7</c:v>
                </c:pt>
                <c:pt idx="234">
                  <c:v>71.7</c:v>
                </c:pt>
                <c:pt idx="235">
                  <c:v>72.2</c:v>
                </c:pt>
                <c:pt idx="236">
                  <c:v>72.2</c:v>
                </c:pt>
                <c:pt idx="237">
                  <c:v>72.4</c:v>
                </c:pt>
                <c:pt idx="238">
                  <c:v>72.5</c:v>
                </c:pt>
                <c:pt idx="239">
                  <c:v>72.1</c:v>
                </c:pt>
                <c:pt idx="240">
                  <c:v>72.1</c:v>
                </c:pt>
                <c:pt idx="241">
                  <c:v>72.1</c:v>
                </c:pt>
                <c:pt idx="242">
                  <c:v>73</c:v>
                </c:pt>
                <c:pt idx="243">
                  <c:v>73.5</c:v>
                </c:pt>
                <c:pt idx="244">
                  <c:v>74.00268377998384</c:v>
                </c:pt>
                <c:pt idx="245">
                  <c:v>74.64596814121015</c:v>
                </c:pt>
                <c:pt idx="247">
                  <c:v>71.3</c:v>
                </c:pt>
                <c:pt idx="248">
                  <c:v>71.3</c:v>
                </c:pt>
                <c:pt idx="249">
                  <c:v>71.3</c:v>
                </c:pt>
                <c:pt idx="250">
                  <c:v>71.8</c:v>
                </c:pt>
                <c:pt idx="251">
                  <c:v>72</c:v>
                </c:pt>
                <c:pt idx="252">
                  <c:v>72.2</c:v>
                </c:pt>
                <c:pt idx="253">
                  <c:v>72.1</c:v>
                </c:pt>
                <c:pt idx="254">
                  <c:v>72.5</c:v>
                </c:pt>
                <c:pt idx="255">
                  <c:v>73</c:v>
                </c:pt>
                <c:pt idx="256">
                  <c:v>73.4</c:v>
                </c:pt>
                <c:pt idx="257">
                  <c:v>73.6</c:v>
                </c:pt>
                <c:pt idx="258">
                  <c:v>73.5</c:v>
                </c:pt>
                <c:pt idx="259">
                  <c:v>73.9</c:v>
                </c:pt>
                <c:pt idx="260">
                  <c:v>74</c:v>
                </c:pt>
                <c:pt idx="261">
                  <c:v>74</c:v>
                </c:pt>
                <c:pt idx="262">
                  <c:v>74.1</c:v>
                </c:pt>
                <c:pt idx="263">
                  <c:v>74.45510837478497</c:v>
                </c:pt>
                <c:pt idx="264">
                  <c:v>75.34601558184413</c:v>
                </c:pt>
                <c:pt idx="266">
                  <c:v>70.8</c:v>
                </c:pt>
                <c:pt idx="267">
                  <c:v>71.4</c:v>
                </c:pt>
                <c:pt idx="268">
                  <c:v>72.1</c:v>
                </c:pt>
                <c:pt idx="269">
                  <c:v>72.4</c:v>
                </c:pt>
                <c:pt idx="270">
                  <c:v>73</c:v>
                </c:pt>
                <c:pt idx="271">
                  <c:v>73</c:v>
                </c:pt>
                <c:pt idx="272">
                  <c:v>73.7</c:v>
                </c:pt>
                <c:pt idx="273">
                  <c:v>73.8</c:v>
                </c:pt>
                <c:pt idx="274">
                  <c:v>74.2</c:v>
                </c:pt>
                <c:pt idx="275">
                  <c:v>74.4</c:v>
                </c:pt>
                <c:pt idx="276">
                  <c:v>74.7</c:v>
                </c:pt>
                <c:pt idx="277">
                  <c:v>75</c:v>
                </c:pt>
                <c:pt idx="278">
                  <c:v>75.6</c:v>
                </c:pt>
                <c:pt idx="279">
                  <c:v>75.9</c:v>
                </c:pt>
                <c:pt idx="280">
                  <c:v>76.1</c:v>
                </c:pt>
                <c:pt idx="281">
                  <c:v>76.3</c:v>
                </c:pt>
                <c:pt idx="282">
                  <c:v>76.5372918471861</c:v>
                </c:pt>
                <c:pt idx="283">
                  <c:v>77.05585931003723</c:v>
                </c:pt>
                <c:pt idx="285">
                  <c:v>71.4</c:v>
                </c:pt>
                <c:pt idx="286">
                  <c:v>71.7</c:v>
                </c:pt>
                <c:pt idx="287">
                  <c:v>72.1</c:v>
                </c:pt>
                <c:pt idx="288">
                  <c:v>72.3</c:v>
                </c:pt>
                <c:pt idx="289">
                  <c:v>72.5</c:v>
                </c:pt>
                <c:pt idx="290">
                  <c:v>72.9</c:v>
                </c:pt>
                <c:pt idx="291">
                  <c:v>73.3</c:v>
                </c:pt>
                <c:pt idx="292">
                  <c:v>73.6</c:v>
                </c:pt>
                <c:pt idx="293">
                  <c:v>73.6</c:v>
                </c:pt>
                <c:pt idx="294">
                  <c:v>74</c:v>
                </c:pt>
                <c:pt idx="295">
                  <c:v>74.5</c:v>
                </c:pt>
                <c:pt idx="296">
                  <c:v>75</c:v>
                </c:pt>
                <c:pt idx="297">
                  <c:v>75.1</c:v>
                </c:pt>
                <c:pt idx="298">
                  <c:v>75.5</c:v>
                </c:pt>
                <c:pt idx="299">
                  <c:v>75.8</c:v>
                </c:pt>
                <c:pt idx="300">
                  <c:v>76.1</c:v>
                </c:pt>
                <c:pt idx="301">
                  <c:v>76.51833635270386</c:v>
                </c:pt>
                <c:pt idx="302">
                  <c:v>76.83597765003343</c:v>
                </c:pt>
                <c:pt idx="304">
                  <c:v>71.2</c:v>
                </c:pt>
                <c:pt idx="305">
                  <c:v>71.4</c:v>
                </c:pt>
                <c:pt idx="306">
                  <c:v>71.8</c:v>
                </c:pt>
                <c:pt idx="307">
                  <c:v>72</c:v>
                </c:pt>
                <c:pt idx="308">
                  <c:v>72.2</c:v>
                </c:pt>
                <c:pt idx="309">
                  <c:v>72.1</c:v>
                </c:pt>
                <c:pt idx="310">
                  <c:v>72.5</c:v>
                </c:pt>
                <c:pt idx="311">
                  <c:v>72.7</c:v>
                </c:pt>
                <c:pt idx="312">
                  <c:v>73</c:v>
                </c:pt>
                <c:pt idx="313">
                  <c:v>73.1</c:v>
                </c:pt>
                <c:pt idx="314">
                  <c:v>73.2</c:v>
                </c:pt>
                <c:pt idx="315">
                  <c:v>73.3</c:v>
                </c:pt>
                <c:pt idx="316">
                  <c:v>73.9</c:v>
                </c:pt>
                <c:pt idx="317">
                  <c:v>74</c:v>
                </c:pt>
                <c:pt idx="318">
                  <c:v>74.3</c:v>
                </c:pt>
                <c:pt idx="319">
                  <c:v>74.6</c:v>
                </c:pt>
                <c:pt idx="320">
                  <c:v>75.39106453881121</c:v>
                </c:pt>
                <c:pt idx="321">
                  <c:v>75.82150628026574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63003109"/>
        <c:axId val="30157070"/>
      </c:lineChart>
      <c:catAx>
        <c:axId val="63003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Council</a:t>
                </a:r>
              </a:p>
            </c:rich>
          </c:tx>
          <c:layout>
            <c:manualLayout>
              <c:xMode val="factor"/>
              <c:yMode val="factor"/>
              <c:x val="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30157070"/>
        <c:crosses val="autoZero"/>
        <c:auto val="1"/>
        <c:lblOffset val="100"/>
        <c:noMultiLvlLbl val="0"/>
      </c:catAx>
      <c:valAx>
        <c:axId val="30157070"/>
        <c:scaling>
          <c:orientation val="minMax"/>
          <c:max val="8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003109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7125"/>
          <c:y val="0.886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'Fig 8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Argyll &amp; Bute</c:v>
                  </c:pt>
                  <c:pt idx="20">
                    <c:v>0</c:v>
                  </c:pt>
                  <c:pt idx="21">
                    <c:v>1993-1995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2000-2002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2007-2009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South Ayrshire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Shetland Islands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Fife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Dumfries &amp; Galloway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Mid - lothian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Aberdeen City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Perth &amp; Kinross</c:v>
                  </c:pt>
                  <c:pt idx="153">
                    <c:v>0</c:v>
                  </c:pt>
                  <c:pt idx="154">
                    <c:v>1993-1995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2000-2002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2007-2009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Moray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Orkney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East Lothian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Angus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Scottish Borders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Aberdeen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Dun - barton - shire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8 data'!$F$327:$F$648</c:f>
              <c:numCache>
                <c:ptCount val="322"/>
                <c:pt idx="0">
                  <c:v>71.56</c:v>
                </c:pt>
                <c:pt idx="1">
                  <c:v>71.8</c:v>
                </c:pt>
                <c:pt idx="2">
                  <c:v>71.97</c:v>
                </c:pt>
                <c:pt idx="3">
                  <c:v>72.19</c:v>
                </c:pt>
                <c:pt idx="4">
                  <c:v>72.35</c:v>
                </c:pt>
                <c:pt idx="5">
                  <c:v>72.52</c:v>
                </c:pt>
                <c:pt idx="6">
                  <c:v>72.75</c:v>
                </c:pt>
                <c:pt idx="7">
                  <c:v>72.96</c:v>
                </c:pt>
                <c:pt idx="8">
                  <c:v>73.22</c:v>
                </c:pt>
                <c:pt idx="9">
                  <c:v>73.45</c:v>
                </c:pt>
                <c:pt idx="10">
                  <c:v>73.61</c:v>
                </c:pt>
                <c:pt idx="11">
                  <c:v>73.89</c:v>
                </c:pt>
                <c:pt idx="12">
                  <c:v>74.34</c:v>
                </c:pt>
                <c:pt idx="13">
                  <c:v>74.74</c:v>
                </c:pt>
                <c:pt idx="14">
                  <c:v>74.95</c:v>
                </c:pt>
                <c:pt idx="15">
                  <c:v>75.14</c:v>
                </c:pt>
                <c:pt idx="16">
                  <c:v>75.49336889709305</c:v>
                </c:pt>
                <c:pt idx="17">
                  <c:v>75.94322268375383</c:v>
                </c:pt>
                <c:pt idx="19">
                  <c:v>72.7</c:v>
                </c:pt>
                <c:pt idx="20">
                  <c:v>72.2</c:v>
                </c:pt>
                <c:pt idx="21">
                  <c:v>72.3</c:v>
                </c:pt>
                <c:pt idx="22">
                  <c:v>72.9</c:v>
                </c:pt>
                <c:pt idx="23">
                  <c:v>73.6</c:v>
                </c:pt>
                <c:pt idx="24">
                  <c:v>73.7</c:v>
                </c:pt>
                <c:pt idx="25">
                  <c:v>73.5</c:v>
                </c:pt>
                <c:pt idx="26">
                  <c:v>73.9</c:v>
                </c:pt>
                <c:pt idx="27">
                  <c:v>74.3</c:v>
                </c:pt>
                <c:pt idx="28">
                  <c:v>75.2</c:v>
                </c:pt>
                <c:pt idx="29">
                  <c:v>75.5</c:v>
                </c:pt>
                <c:pt idx="30">
                  <c:v>75.5</c:v>
                </c:pt>
                <c:pt idx="31">
                  <c:v>75.8</c:v>
                </c:pt>
                <c:pt idx="32">
                  <c:v>76.5</c:v>
                </c:pt>
                <c:pt idx="33">
                  <c:v>76.9</c:v>
                </c:pt>
                <c:pt idx="34">
                  <c:v>77</c:v>
                </c:pt>
                <c:pt idx="35">
                  <c:v>77.27306339735206</c:v>
                </c:pt>
                <c:pt idx="36">
                  <c:v>77.74180468097879</c:v>
                </c:pt>
                <c:pt idx="38">
                  <c:v>72.7</c:v>
                </c:pt>
                <c:pt idx="39">
                  <c:v>73.6</c:v>
                </c:pt>
                <c:pt idx="40">
                  <c:v>73.8</c:v>
                </c:pt>
                <c:pt idx="41">
                  <c:v>74.3</c:v>
                </c:pt>
                <c:pt idx="42">
                  <c:v>74.1</c:v>
                </c:pt>
                <c:pt idx="43">
                  <c:v>74</c:v>
                </c:pt>
                <c:pt idx="44">
                  <c:v>74.5</c:v>
                </c:pt>
                <c:pt idx="45">
                  <c:v>74.8</c:v>
                </c:pt>
                <c:pt idx="46">
                  <c:v>74.9</c:v>
                </c:pt>
                <c:pt idx="47">
                  <c:v>74.6</c:v>
                </c:pt>
                <c:pt idx="48">
                  <c:v>74.7</c:v>
                </c:pt>
                <c:pt idx="49">
                  <c:v>75.2</c:v>
                </c:pt>
                <c:pt idx="50">
                  <c:v>75.7</c:v>
                </c:pt>
                <c:pt idx="51">
                  <c:v>76.5</c:v>
                </c:pt>
                <c:pt idx="52">
                  <c:v>76.4</c:v>
                </c:pt>
                <c:pt idx="53">
                  <c:v>76.3</c:v>
                </c:pt>
                <c:pt idx="54">
                  <c:v>76.58789866275207</c:v>
                </c:pt>
                <c:pt idx="55">
                  <c:v>77.0316046777599</c:v>
                </c:pt>
                <c:pt idx="57">
                  <c:v>73.5</c:v>
                </c:pt>
                <c:pt idx="58">
                  <c:v>72.7</c:v>
                </c:pt>
                <c:pt idx="59">
                  <c:v>72.5</c:v>
                </c:pt>
                <c:pt idx="60">
                  <c:v>73.1</c:v>
                </c:pt>
                <c:pt idx="61">
                  <c:v>73.5</c:v>
                </c:pt>
                <c:pt idx="62">
                  <c:v>73.5</c:v>
                </c:pt>
                <c:pt idx="63">
                  <c:v>74.2</c:v>
                </c:pt>
                <c:pt idx="64">
                  <c:v>75.6</c:v>
                </c:pt>
                <c:pt idx="65">
                  <c:v>76.3</c:v>
                </c:pt>
                <c:pt idx="66">
                  <c:v>76.5</c:v>
                </c:pt>
                <c:pt idx="67">
                  <c:v>75.3</c:v>
                </c:pt>
                <c:pt idx="68">
                  <c:v>75.9</c:v>
                </c:pt>
                <c:pt idx="69">
                  <c:v>77.1</c:v>
                </c:pt>
                <c:pt idx="70">
                  <c:v>78.3</c:v>
                </c:pt>
                <c:pt idx="71">
                  <c:v>77.9</c:v>
                </c:pt>
                <c:pt idx="72">
                  <c:v>76.9</c:v>
                </c:pt>
                <c:pt idx="73">
                  <c:v>77.87335732506143</c:v>
                </c:pt>
                <c:pt idx="74">
                  <c:v>78.72332851590438</c:v>
                </c:pt>
                <c:pt idx="76">
                  <c:v>72.9</c:v>
                </c:pt>
                <c:pt idx="77">
                  <c:v>73.1</c:v>
                </c:pt>
                <c:pt idx="78">
                  <c:v>73.3</c:v>
                </c:pt>
                <c:pt idx="79">
                  <c:v>73.5</c:v>
                </c:pt>
                <c:pt idx="80">
                  <c:v>73.7</c:v>
                </c:pt>
                <c:pt idx="81">
                  <c:v>73.7</c:v>
                </c:pt>
                <c:pt idx="82">
                  <c:v>74.1</c:v>
                </c:pt>
                <c:pt idx="83">
                  <c:v>74.4</c:v>
                </c:pt>
                <c:pt idx="84">
                  <c:v>74.8</c:v>
                </c:pt>
                <c:pt idx="85">
                  <c:v>74.7</c:v>
                </c:pt>
                <c:pt idx="86">
                  <c:v>74.9</c:v>
                </c:pt>
                <c:pt idx="87">
                  <c:v>75.1</c:v>
                </c:pt>
                <c:pt idx="88">
                  <c:v>75.8</c:v>
                </c:pt>
                <c:pt idx="89">
                  <c:v>75.9</c:v>
                </c:pt>
                <c:pt idx="90">
                  <c:v>76.2</c:v>
                </c:pt>
                <c:pt idx="91">
                  <c:v>76.3</c:v>
                </c:pt>
                <c:pt idx="92">
                  <c:v>76.48728357199533</c:v>
                </c:pt>
                <c:pt idx="93">
                  <c:v>76.68536445314375</c:v>
                </c:pt>
                <c:pt idx="95">
                  <c:v>73.1</c:v>
                </c:pt>
                <c:pt idx="96">
                  <c:v>73.5</c:v>
                </c:pt>
                <c:pt idx="97">
                  <c:v>73.9</c:v>
                </c:pt>
                <c:pt idx="98">
                  <c:v>74.2</c:v>
                </c:pt>
                <c:pt idx="99">
                  <c:v>74.4</c:v>
                </c:pt>
                <c:pt idx="100">
                  <c:v>74.6</c:v>
                </c:pt>
                <c:pt idx="101">
                  <c:v>74.9</c:v>
                </c:pt>
                <c:pt idx="102">
                  <c:v>75.4</c:v>
                </c:pt>
                <c:pt idx="103">
                  <c:v>75.5</c:v>
                </c:pt>
                <c:pt idx="104">
                  <c:v>75.8</c:v>
                </c:pt>
                <c:pt idx="105">
                  <c:v>75.4</c:v>
                </c:pt>
                <c:pt idx="106">
                  <c:v>76</c:v>
                </c:pt>
                <c:pt idx="107">
                  <c:v>76.3</c:v>
                </c:pt>
                <c:pt idx="108">
                  <c:v>76.7</c:v>
                </c:pt>
                <c:pt idx="109">
                  <c:v>76.8</c:v>
                </c:pt>
                <c:pt idx="110">
                  <c:v>77</c:v>
                </c:pt>
                <c:pt idx="111">
                  <c:v>77.39560834112172</c:v>
                </c:pt>
                <c:pt idx="112">
                  <c:v>77.30008543502719</c:v>
                </c:pt>
                <c:pt idx="114">
                  <c:v>73.3</c:v>
                </c:pt>
                <c:pt idx="115">
                  <c:v>73.8</c:v>
                </c:pt>
                <c:pt idx="116">
                  <c:v>73.9</c:v>
                </c:pt>
                <c:pt idx="117">
                  <c:v>74.2</c:v>
                </c:pt>
                <c:pt idx="118">
                  <c:v>73.9</c:v>
                </c:pt>
                <c:pt idx="119">
                  <c:v>73.8</c:v>
                </c:pt>
                <c:pt idx="120">
                  <c:v>74.3</c:v>
                </c:pt>
                <c:pt idx="121">
                  <c:v>74.4</c:v>
                </c:pt>
                <c:pt idx="122">
                  <c:v>75</c:v>
                </c:pt>
                <c:pt idx="123">
                  <c:v>74.9</c:v>
                </c:pt>
                <c:pt idx="124">
                  <c:v>75.4</c:v>
                </c:pt>
                <c:pt idx="125">
                  <c:v>75.7</c:v>
                </c:pt>
                <c:pt idx="126">
                  <c:v>76</c:v>
                </c:pt>
                <c:pt idx="127">
                  <c:v>75.9</c:v>
                </c:pt>
                <c:pt idx="128">
                  <c:v>76.8</c:v>
                </c:pt>
                <c:pt idx="129">
                  <c:v>77.1</c:v>
                </c:pt>
                <c:pt idx="130">
                  <c:v>77.3089529204743</c:v>
                </c:pt>
                <c:pt idx="131">
                  <c:v>77.37667363578107</c:v>
                </c:pt>
                <c:pt idx="133">
                  <c:v>73.1</c:v>
                </c:pt>
                <c:pt idx="134">
                  <c:v>73.7</c:v>
                </c:pt>
                <c:pt idx="135">
                  <c:v>73.6</c:v>
                </c:pt>
                <c:pt idx="136">
                  <c:v>73.3</c:v>
                </c:pt>
                <c:pt idx="137">
                  <c:v>73.3</c:v>
                </c:pt>
                <c:pt idx="138">
                  <c:v>73.7</c:v>
                </c:pt>
                <c:pt idx="139">
                  <c:v>74.2</c:v>
                </c:pt>
                <c:pt idx="140">
                  <c:v>74.3</c:v>
                </c:pt>
                <c:pt idx="141">
                  <c:v>74.2</c:v>
                </c:pt>
                <c:pt idx="142">
                  <c:v>74.3</c:v>
                </c:pt>
                <c:pt idx="143">
                  <c:v>74.6</c:v>
                </c:pt>
                <c:pt idx="144">
                  <c:v>74.9</c:v>
                </c:pt>
                <c:pt idx="145">
                  <c:v>75.4</c:v>
                </c:pt>
                <c:pt idx="146">
                  <c:v>75.4</c:v>
                </c:pt>
                <c:pt idx="147">
                  <c:v>75.7</c:v>
                </c:pt>
                <c:pt idx="148">
                  <c:v>75.9</c:v>
                </c:pt>
                <c:pt idx="149">
                  <c:v>76.19680399224484</c:v>
                </c:pt>
                <c:pt idx="150">
                  <c:v>76.77692142169924</c:v>
                </c:pt>
                <c:pt idx="152">
                  <c:v>73.3</c:v>
                </c:pt>
                <c:pt idx="153">
                  <c:v>73.8</c:v>
                </c:pt>
                <c:pt idx="154">
                  <c:v>73.8</c:v>
                </c:pt>
                <c:pt idx="155">
                  <c:v>74.2</c:v>
                </c:pt>
                <c:pt idx="156">
                  <c:v>74.5</c:v>
                </c:pt>
                <c:pt idx="157">
                  <c:v>75.1</c:v>
                </c:pt>
                <c:pt idx="158">
                  <c:v>75.4</c:v>
                </c:pt>
                <c:pt idx="159">
                  <c:v>75.9</c:v>
                </c:pt>
                <c:pt idx="160">
                  <c:v>76</c:v>
                </c:pt>
                <c:pt idx="161">
                  <c:v>76.6</c:v>
                </c:pt>
                <c:pt idx="162">
                  <c:v>76.7</c:v>
                </c:pt>
                <c:pt idx="163">
                  <c:v>76.9</c:v>
                </c:pt>
                <c:pt idx="164">
                  <c:v>77.1</c:v>
                </c:pt>
                <c:pt idx="165">
                  <c:v>77.1</c:v>
                </c:pt>
                <c:pt idx="166">
                  <c:v>77.5</c:v>
                </c:pt>
                <c:pt idx="167">
                  <c:v>78.1</c:v>
                </c:pt>
                <c:pt idx="168">
                  <c:v>78.73060411436906</c:v>
                </c:pt>
                <c:pt idx="169">
                  <c:v>79.60689201960759</c:v>
                </c:pt>
                <c:pt idx="171">
                  <c:v>73.6</c:v>
                </c:pt>
                <c:pt idx="172">
                  <c:v>73.4</c:v>
                </c:pt>
                <c:pt idx="173">
                  <c:v>73.4</c:v>
                </c:pt>
                <c:pt idx="174">
                  <c:v>73.8</c:v>
                </c:pt>
                <c:pt idx="175">
                  <c:v>74.6</c:v>
                </c:pt>
                <c:pt idx="176">
                  <c:v>75.1</c:v>
                </c:pt>
                <c:pt idx="177">
                  <c:v>75.4</c:v>
                </c:pt>
                <c:pt idx="178">
                  <c:v>75.2</c:v>
                </c:pt>
                <c:pt idx="179">
                  <c:v>75.1</c:v>
                </c:pt>
                <c:pt idx="180">
                  <c:v>74.8</c:v>
                </c:pt>
                <c:pt idx="181">
                  <c:v>74.9</c:v>
                </c:pt>
                <c:pt idx="182">
                  <c:v>75.7</c:v>
                </c:pt>
                <c:pt idx="183">
                  <c:v>76.3</c:v>
                </c:pt>
                <c:pt idx="184">
                  <c:v>76.6</c:v>
                </c:pt>
                <c:pt idx="185">
                  <c:v>76.7</c:v>
                </c:pt>
                <c:pt idx="186">
                  <c:v>77.1</c:v>
                </c:pt>
                <c:pt idx="187">
                  <c:v>77.41624731315174</c:v>
                </c:pt>
                <c:pt idx="188">
                  <c:v>77.63622717496575</c:v>
                </c:pt>
                <c:pt idx="190">
                  <c:v>74.8</c:v>
                </c:pt>
                <c:pt idx="191">
                  <c:v>74.6</c:v>
                </c:pt>
                <c:pt idx="192">
                  <c:v>74.8</c:v>
                </c:pt>
                <c:pt idx="193">
                  <c:v>74.7</c:v>
                </c:pt>
                <c:pt idx="194">
                  <c:v>74.9</c:v>
                </c:pt>
                <c:pt idx="195">
                  <c:v>74.8</c:v>
                </c:pt>
                <c:pt idx="196">
                  <c:v>74.9</c:v>
                </c:pt>
                <c:pt idx="197">
                  <c:v>75.5</c:v>
                </c:pt>
                <c:pt idx="198">
                  <c:v>75.9</c:v>
                </c:pt>
                <c:pt idx="199">
                  <c:v>76.9</c:v>
                </c:pt>
                <c:pt idx="200">
                  <c:v>77.4</c:v>
                </c:pt>
                <c:pt idx="201">
                  <c:v>78</c:v>
                </c:pt>
                <c:pt idx="202">
                  <c:v>77.7</c:v>
                </c:pt>
                <c:pt idx="203">
                  <c:v>77.5</c:v>
                </c:pt>
                <c:pt idx="204">
                  <c:v>76.4</c:v>
                </c:pt>
                <c:pt idx="205">
                  <c:v>76.1</c:v>
                </c:pt>
                <c:pt idx="206">
                  <c:v>77.17035059590545</c:v>
                </c:pt>
                <c:pt idx="207">
                  <c:v>78.96362564830247</c:v>
                </c:pt>
                <c:pt idx="209">
                  <c:v>73.9</c:v>
                </c:pt>
                <c:pt idx="210">
                  <c:v>74.2</c:v>
                </c:pt>
                <c:pt idx="211">
                  <c:v>74.2</c:v>
                </c:pt>
                <c:pt idx="212">
                  <c:v>74.5</c:v>
                </c:pt>
                <c:pt idx="213">
                  <c:v>74.7</c:v>
                </c:pt>
                <c:pt idx="214">
                  <c:v>74.7</c:v>
                </c:pt>
                <c:pt idx="215">
                  <c:v>75</c:v>
                </c:pt>
                <c:pt idx="216">
                  <c:v>75.4</c:v>
                </c:pt>
                <c:pt idx="217">
                  <c:v>76.3</c:v>
                </c:pt>
                <c:pt idx="218">
                  <c:v>76.4</c:v>
                </c:pt>
                <c:pt idx="219">
                  <c:v>76.4</c:v>
                </c:pt>
                <c:pt idx="220">
                  <c:v>76.3</c:v>
                </c:pt>
                <c:pt idx="221">
                  <c:v>76.8</c:v>
                </c:pt>
                <c:pt idx="222">
                  <c:v>77</c:v>
                </c:pt>
                <c:pt idx="223">
                  <c:v>76.9</c:v>
                </c:pt>
                <c:pt idx="224">
                  <c:v>77.3</c:v>
                </c:pt>
                <c:pt idx="225">
                  <c:v>77.42736556464789</c:v>
                </c:pt>
                <c:pt idx="226">
                  <c:v>77.9878252800988</c:v>
                </c:pt>
                <c:pt idx="228">
                  <c:v>74</c:v>
                </c:pt>
                <c:pt idx="229">
                  <c:v>73.9</c:v>
                </c:pt>
                <c:pt idx="230">
                  <c:v>74.2</c:v>
                </c:pt>
                <c:pt idx="231">
                  <c:v>74.1</c:v>
                </c:pt>
                <c:pt idx="232">
                  <c:v>74.8</c:v>
                </c:pt>
                <c:pt idx="233">
                  <c:v>75.2</c:v>
                </c:pt>
                <c:pt idx="234">
                  <c:v>75.6</c:v>
                </c:pt>
                <c:pt idx="235">
                  <c:v>75.4</c:v>
                </c:pt>
                <c:pt idx="236">
                  <c:v>75.3</c:v>
                </c:pt>
                <c:pt idx="237">
                  <c:v>75.4</c:v>
                </c:pt>
                <c:pt idx="238">
                  <c:v>76</c:v>
                </c:pt>
                <c:pt idx="239">
                  <c:v>76.4</c:v>
                </c:pt>
                <c:pt idx="240">
                  <c:v>76.4</c:v>
                </c:pt>
                <c:pt idx="241">
                  <c:v>76.8</c:v>
                </c:pt>
                <c:pt idx="242">
                  <c:v>76.7</c:v>
                </c:pt>
                <c:pt idx="243">
                  <c:v>77.5</c:v>
                </c:pt>
                <c:pt idx="244">
                  <c:v>77.6726240745681</c:v>
                </c:pt>
                <c:pt idx="245">
                  <c:v>78.30723691124581</c:v>
                </c:pt>
                <c:pt idx="247">
                  <c:v>74.1</c:v>
                </c:pt>
                <c:pt idx="248">
                  <c:v>74.8</c:v>
                </c:pt>
                <c:pt idx="249">
                  <c:v>75.1</c:v>
                </c:pt>
                <c:pt idx="250">
                  <c:v>75.4</c:v>
                </c:pt>
                <c:pt idx="251">
                  <c:v>75.4</c:v>
                </c:pt>
                <c:pt idx="252">
                  <c:v>75.6</c:v>
                </c:pt>
                <c:pt idx="253">
                  <c:v>75.6</c:v>
                </c:pt>
                <c:pt idx="254">
                  <c:v>75.8</c:v>
                </c:pt>
                <c:pt idx="255">
                  <c:v>76.4</c:v>
                </c:pt>
                <c:pt idx="256">
                  <c:v>76.1</c:v>
                </c:pt>
                <c:pt idx="257">
                  <c:v>76.1</c:v>
                </c:pt>
                <c:pt idx="258">
                  <c:v>76</c:v>
                </c:pt>
                <c:pt idx="259">
                  <c:v>76.5</c:v>
                </c:pt>
                <c:pt idx="260">
                  <c:v>77.2</c:v>
                </c:pt>
                <c:pt idx="261">
                  <c:v>77.3</c:v>
                </c:pt>
                <c:pt idx="262">
                  <c:v>77.8</c:v>
                </c:pt>
                <c:pt idx="263">
                  <c:v>77.8231224461236</c:v>
                </c:pt>
                <c:pt idx="264">
                  <c:v>78.16484260662878</c:v>
                </c:pt>
                <c:pt idx="266">
                  <c:v>74.3</c:v>
                </c:pt>
                <c:pt idx="267">
                  <c:v>74.4</c:v>
                </c:pt>
                <c:pt idx="268">
                  <c:v>74.8</c:v>
                </c:pt>
                <c:pt idx="269">
                  <c:v>75.3</c:v>
                </c:pt>
                <c:pt idx="270">
                  <c:v>75.6</c:v>
                </c:pt>
                <c:pt idx="271">
                  <c:v>75.5</c:v>
                </c:pt>
                <c:pt idx="272">
                  <c:v>75.5</c:v>
                </c:pt>
                <c:pt idx="273">
                  <c:v>75.7</c:v>
                </c:pt>
                <c:pt idx="274">
                  <c:v>76</c:v>
                </c:pt>
                <c:pt idx="275">
                  <c:v>76.4</c:v>
                </c:pt>
                <c:pt idx="276">
                  <c:v>76.6</c:v>
                </c:pt>
                <c:pt idx="277">
                  <c:v>76.8</c:v>
                </c:pt>
                <c:pt idx="278">
                  <c:v>77.2</c:v>
                </c:pt>
                <c:pt idx="279">
                  <c:v>77.4</c:v>
                </c:pt>
                <c:pt idx="280">
                  <c:v>78</c:v>
                </c:pt>
                <c:pt idx="281">
                  <c:v>77.9</c:v>
                </c:pt>
                <c:pt idx="282">
                  <c:v>78.4364425181093</c:v>
                </c:pt>
                <c:pt idx="283">
                  <c:v>78.59833521490803</c:v>
                </c:pt>
                <c:pt idx="285">
                  <c:v>74.7</c:v>
                </c:pt>
                <c:pt idx="286">
                  <c:v>74.9</c:v>
                </c:pt>
                <c:pt idx="287">
                  <c:v>75.5</c:v>
                </c:pt>
                <c:pt idx="288">
                  <c:v>75.4</c:v>
                </c:pt>
                <c:pt idx="289">
                  <c:v>75.7</c:v>
                </c:pt>
                <c:pt idx="290">
                  <c:v>75.5</c:v>
                </c:pt>
                <c:pt idx="291">
                  <c:v>76.4</c:v>
                </c:pt>
                <c:pt idx="292">
                  <c:v>76.5</c:v>
                </c:pt>
                <c:pt idx="293">
                  <c:v>77.2</c:v>
                </c:pt>
                <c:pt idx="294">
                  <c:v>77.2</c:v>
                </c:pt>
                <c:pt idx="295">
                  <c:v>77.8</c:v>
                </c:pt>
                <c:pt idx="296">
                  <c:v>77.7</c:v>
                </c:pt>
                <c:pt idx="297">
                  <c:v>78.3</c:v>
                </c:pt>
                <c:pt idx="298">
                  <c:v>78.6</c:v>
                </c:pt>
                <c:pt idx="299">
                  <c:v>78.6</c:v>
                </c:pt>
                <c:pt idx="300">
                  <c:v>78.7</c:v>
                </c:pt>
                <c:pt idx="301">
                  <c:v>78.9868659309291</c:v>
                </c:pt>
                <c:pt idx="302">
                  <c:v>80.05113162926799</c:v>
                </c:pt>
                <c:pt idx="304">
                  <c:v>75.4</c:v>
                </c:pt>
                <c:pt idx="305">
                  <c:v>75.7</c:v>
                </c:pt>
                <c:pt idx="306">
                  <c:v>75.6</c:v>
                </c:pt>
                <c:pt idx="307">
                  <c:v>76.2</c:v>
                </c:pt>
                <c:pt idx="308">
                  <c:v>76.4</c:v>
                </c:pt>
                <c:pt idx="309">
                  <c:v>76.6</c:v>
                </c:pt>
                <c:pt idx="310">
                  <c:v>77</c:v>
                </c:pt>
                <c:pt idx="311">
                  <c:v>76.7</c:v>
                </c:pt>
                <c:pt idx="312">
                  <c:v>76.8</c:v>
                </c:pt>
                <c:pt idx="313">
                  <c:v>76.5</c:v>
                </c:pt>
                <c:pt idx="314">
                  <c:v>76.7</c:v>
                </c:pt>
                <c:pt idx="315">
                  <c:v>77.1</c:v>
                </c:pt>
                <c:pt idx="316">
                  <c:v>77.5</c:v>
                </c:pt>
                <c:pt idx="317">
                  <c:v>78</c:v>
                </c:pt>
                <c:pt idx="318">
                  <c:v>78.1</c:v>
                </c:pt>
                <c:pt idx="319">
                  <c:v>78.2</c:v>
                </c:pt>
                <c:pt idx="320">
                  <c:v>78.5971377913812</c:v>
                </c:pt>
                <c:pt idx="321">
                  <c:v>79.03197969700241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8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Argyll &amp; Bute</c:v>
                  </c:pt>
                  <c:pt idx="20">
                    <c:v>0</c:v>
                  </c:pt>
                  <c:pt idx="21">
                    <c:v>1993-1995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2000-2002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2007-2009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South Ayrshire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Shetland Islands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Fife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Dumfries &amp; Galloway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Mid - lothian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Aberdeen City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Perth &amp; Kinross</c:v>
                  </c:pt>
                  <c:pt idx="153">
                    <c:v>0</c:v>
                  </c:pt>
                  <c:pt idx="154">
                    <c:v>1993-1995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2000-2002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2007-2009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Moray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Orkney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East Lothian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Angus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Scottish Borders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Aberdeen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Dun - barton - shire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8 data'!$D$327:$D$648</c:f>
              <c:numCache>
                <c:ptCount val="322"/>
                <c:pt idx="0">
                  <c:v>71.46597493074096</c:v>
                </c:pt>
                <c:pt idx="1">
                  <c:v>71.69974797887325</c:v>
                </c:pt>
                <c:pt idx="2">
                  <c:v>71.87484420646133</c:v>
                </c:pt>
                <c:pt idx="3">
                  <c:v>72.09680757176524</c:v>
                </c:pt>
                <c:pt idx="4">
                  <c:v>72.25616479300813</c:v>
                </c:pt>
                <c:pt idx="5">
                  <c:v>72.42588428823923</c:v>
                </c:pt>
                <c:pt idx="6">
                  <c:v>72.65566107608485</c:v>
                </c:pt>
                <c:pt idx="7">
                  <c:v>72.86423107098749</c:v>
                </c:pt>
                <c:pt idx="8">
                  <c:v>73.11915668985563</c:v>
                </c:pt>
                <c:pt idx="9">
                  <c:v>73.34450418476811</c:v>
                </c:pt>
                <c:pt idx="10">
                  <c:v>73.50674665386529</c:v>
                </c:pt>
                <c:pt idx="11">
                  <c:v>73.78681004067018</c:v>
                </c:pt>
                <c:pt idx="12">
                  <c:v>74.23910828065144</c:v>
                </c:pt>
                <c:pt idx="13">
                  <c:v>74.6363228355884</c:v>
                </c:pt>
                <c:pt idx="14">
                  <c:v>74.84591260054302</c:v>
                </c:pt>
                <c:pt idx="15">
                  <c:v>75.04270147220494</c:v>
                </c:pt>
                <c:pt idx="16">
                  <c:v>75.39478672278186</c:v>
                </c:pt>
                <c:pt idx="17">
                  <c:v>75.84557827649233</c:v>
                </c:pt>
                <c:pt idx="19">
                  <c:v>71.95824346210516</c:v>
                </c:pt>
                <c:pt idx="20">
                  <c:v>71.4550608771604</c:v>
                </c:pt>
                <c:pt idx="21">
                  <c:v>71.60792993206195</c:v>
                </c:pt>
                <c:pt idx="22">
                  <c:v>72.185610049756</c:v>
                </c:pt>
                <c:pt idx="23">
                  <c:v>72.89370432971056</c:v>
                </c:pt>
                <c:pt idx="24">
                  <c:v>72.93347847210501</c:v>
                </c:pt>
                <c:pt idx="25">
                  <c:v>72.7659217532038</c:v>
                </c:pt>
                <c:pt idx="26">
                  <c:v>73.10708440581456</c:v>
                </c:pt>
                <c:pt idx="27">
                  <c:v>73.55405997212969</c:v>
                </c:pt>
                <c:pt idx="28">
                  <c:v>74.45967814495087</c:v>
                </c:pt>
                <c:pt idx="29">
                  <c:v>74.79002579754179</c:v>
                </c:pt>
                <c:pt idx="30">
                  <c:v>74.77530517144821</c:v>
                </c:pt>
                <c:pt idx="31">
                  <c:v>75.08418112184137</c:v>
                </c:pt>
                <c:pt idx="32">
                  <c:v>75.77389121270427</c:v>
                </c:pt>
                <c:pt idx="33">
                  <c:v>76.17201200769681</c:v>
                </c:pt>
                <c:pt idx="34">
                  <c:v>76.26920753029587</c:v>
                </c:pt>
                <c:pt idx="35">
                  <c:v>76.53062055038707</c:v>
                </c:pt>
                <c:pt idx="36">
                  <c:v>77.0331754270153</c:v>
                </c:pt>
                <c:pt idx="38">
                  <c:v>72.02689531549613</c:v>
                </c:pt>
                <c:pt idx="39">
                  <c:v>72.90987755409361</c:v>
                </c:pt>
                <c:pt idx="40">
                  <c:v>73.14049753741983</c:v>
                </c:pt>
                <c:pt idx="41">
                  <c:v>73.71683640261378</c:v>
                </c:pt>
                <c:pt idx="42">
                  <c:v>73.43557280895799</c:v>
                </c:pt>
                <c:pt idx="43">
                  <c:v>73.30786985937448</c:v>
                </c:pt>
                <c:pt idx="44">
                  <c:v>73.84221543242164</c:v>
                </c:pt>
                <c:pt idx="45">
                  <c:v>74.12672446483036</c:v>
                </c:pt>
                <c:pt idx="46">
                  <c:v>74.22082858971713</c:v>
                </c:pt>
                <c:pt idx="47">
                  <c:v>73.90834441448797</c:v>
                </c:pt>
                <c:pt idx="48">
                  <c:v>74.04289190771489</c:v>
                </c:pt>
                <c:pt idx="49">
                  <c:v>74.45528293121386</c:v>
                </c:pt>
                <c:pt idx="50">
                  <c:v>75.02845857533897</c:v>
                </c:pt>
                <c:pt idx="51">
                  <c:v>75.76689201990402</c:v>
                </c:pt>
                <c:pt idx="52">
                  <c:v>75.68976115596695</c:v>
                </c:pt>
                <c:pt idx="53">
                  <c:v>75.54514595682353</c:v>
                </c:pt>
                <c:pt idx="54">
                  <c:v>75.86141561292608</c:v>
                </c:pt>
                <c:pt idx="55">
                  <c:v>76.36004035311231</c:v>
                </c:pt>
                <c:pt idx="57">
                  <c:v>72.08090144219405</c:v>
                </c:pt>
                <c:pt idx="58">
                  <c:v>71.32177885189121</c:v>
                </c:pt>
                <c:pt idx="59">
                  <c:v>71.11041391358398</c:v>
                </c:pt>
                <c:pt idx="60">
                  <c:v>71.64467417749034</c:v>
                </c:pt>
                <c:pt idx="61">
                  <c:v>72.09931361526722</c:v>
                </c:pt>
                <c:pt idx="62">
                  <c:v>72.09956046800914</c:v>
                </c:pt>
                <c:pt idx="63">
                  <c:v>72.90046396337983</c:v>
                </c:pt>
                <c:pt idx="64">
                  <c:v>74.21499419102891</c:v>
                </c:pt>
                <c:pt idx="65">
                  <c:v>74.94383572079894</c:v>
                </c:pt>
                <c:pt idx="66">
                  <c:v>75.01496423714833</c:v>
                </c:pt>
                <c:pt idx="67">
                  <c:v>73.58168171121976</c:v>
                </c:pt>
                <c:pt idx="68">
                  <c:v>74.17165423448425</c:v>
                </c:pt>
                <c:pt idx="69">
                  <c:v>75.34022111268578</c:v>
                </c:pt>
                <c:pt idx="70">
                  <c:v>76.56205223396607</c:v>
                </c:pt>
                <c:pt idx="71">
                  <c:v>76.07597559093588</c:v>
                </c:pt>
                <c:pt idx="72">
                  <c:v>74.99243327274024</c:v>
                </c:pt>
                <c:pt idx="73">
                  <c:v>76.17344617800725</c:v>
                </c:pt>
                <c:pt idx="74">
                  <c:v>77.23165125202497</c:v>
                </c:pt>
                <c:pt idx="76">
                  <c:v>72.53556522712813</c:v>
                </c:pt>
                <c:pt idx="77">
                  <c:v>72.72212924505818</c:v>
                </c:pt>
                <c:pt idx="78">
                  <c:v>72.9727588790862</c:v>
                </c:pt>
                <c:pt idx="79">
                  <c:v>73.13139156862265</c:v>
                </c:pt>
                <c:pt idx="80">
                  <c:v>73.333184872256</c:v>
                </c:pt>
                <c:pt idx="81">
                  <c:v>73.35373537499098</c:v>
                </c:pt>
                <c:pt idx="82">
                  <c:v>73.76064814229589</c:v>
                </c:pt>
                <c:pt idx="83">
                  <c:v>74.03130726446932</c:v>
                </c:pt>
                <c:pt idx="84">
                  <c:v>74.47186903145668</c:v>
                </c:pt>
                <c:pt idx="85">
                  <c:v>74.33733024652787</c:v>
                </c:pt>
                <c:pt idx="86">
                  <c:v>74.56672749317819</c:v>
                </c:pt>
                <c:pt idx="87">
                  <c:v>74.69143632446003</c:v>
                </c:pt>
                <c:pt idx="88">
                  <c:v>75.3938399434012</c:v>
                </c:pt>
                <c:pt idx="89">
                  <c:v>75.49491778099726</c:v>
                </c:pt>
                <c:pt idx="90">
                  <c:v>75.84112523429162</c:v>
                </c:pt>
                <c:pt idx="91">
                  <c:v>75.88905782822243</c:v>
                </c:pt>
                <c:pt idx="92">
                  <c:v>76.11624386305176</c:v>
                </c:pt>
                <c:pt idx="93">
                  <c:v>76.31319037764368</c:v>
                </c:pt>
                <c:pt idx="95">
                  <c:v>72.54162421477045</c:v>
                </c:pt>
                <c:pt idx="96">
                  <c:v>72.97765245193048</c:v>
                </c:pt>
                <c:pt idx="97">
                  <c:v>73.3286207968092</c:v>
                </c:pt>
                <c:pt idx="98">
                  <c:v>73.66925476081147</c:v>
                </c:pt>
                <c:pt idx="99">
                  <c:v>73.85154571372158</c:v>
                </c:pt>
                <c:pt idx="100">
                  <c:v>74.06191580220327</c:v>
                </c:pt>
                <c:pt idx="101">
                  <c:v>74.33902705322201</c:v>
                </c:pt>
                <c:pt idx="102">
                  <c:v>74.88624518569313</c:v>
                </c:pt>
                <c:pt idx="103">
                  <c:v>74.92693206059685</c:v>
                </c:pt>
                <c:pt idx="104">
                  <c:v>75.1775036736567</c:v>
                </c:pt>
                <c:pt idx="105">
                  <c:v>74.80406215780728</c:v>
                </c:pt>
                <c:pt idx="106">
                  <c:v>75.42203567567813</c:v>
                </c:pt>
                <c:pt idx="107">
                  <c:v>75.67110988331073</c:v>
                </c:pt>
                <c:pt idx="108">
                  <c:v>76.07445006909721</c:v>
                </c:pt>
                <c:pt idx="109">
                  <c:v>76.1793600348711</c:v>
                </c:pt>
                <c:pt idx="110">
                  <c:v>76.41714063526453</c:v>
                </c:pt>
                <c:pt idx="111">
                  <c:v>76.79690598745125</c:v>
                </c:pt>
                <c:pt idx="112">
                  <c:v>76.70175471065869</c:v>
                </c:pt>
                <c:pt idx="114">
                  <c:v>72.60022751538722</c:v>
                </c:pt>
                <c:pt idx="115">
                  <c:v>73.06464785611047</c:v>
                </c:pt>
                <c:pt idx="116">
                  <c:v>73.15468211806201</c:v>
                </c:pt>
                <c:pt idx="117">
                  <c:v>73.41177027632628</c:v>
                </c:pt>
                <c:pt idx="118">
                  <c:v>73.11393922251433</c:v>
                </c:pt>
                <c:pt idx="119">
                  <c:v>73.06249002704342</c:v>
                </c:pt>
                <c:pt idx="120">
                  <c:v>73.52044312682337</c:v>
                </c:pt>
                <c:pt idx="121">
                  <c:v>73.71725241784858</c:v>
                </c:pt>
                <c:pt idx="122">
                  <c:v>74.2360527151027</c:v>
                </c:pt>
                <c:pt idx="123">
                  <c:v>74.11615538641743</c:v>
                </c:pt>
                <c:pt idx="124">
                  <c:v>74.64033246316954</c:v>
                </c:pt>
                <c:pt idx="125">
                  <c:v>74.8895974695025</c:v>
                </c:pt>
                <c:pt idx="126">
                  <c:v>75.18142697832616</c:v>
                </c:pt>
                <c:pt idx="127">
                  <c:v>75.07420383232744</c:v>
                </c:pt>
                <c:pt idx="128">
                  <c:v>75.98987351801665</c:v>
                </c:pt>
                <c:pt idx="129">
                  <c:v>76.34122695728962</c:v>
                </c:pt>
                <c:pt idx="130">
                  <c:v>76.55825290824123</c:v>
                </c:pt>
                <c:pt idx="131">
                  <c:v>76.60915725447816</c:v>
                </c:pt>
                <c:pt idx="133">
                  <c:v>72.65224180598435</c:v>
                </c:pt>
                <c:pt idx="134">
                  <c:v>73.22282717035812</c:v>
                </c:pt>
                <c:pt idx="135">
                  <c:v>73.18691023331418</c:v>
                </c:pt>
                <c:pt idx="136">
                  <c:v>72.86063625639667</c:v>
                </c:pt>
                <c:pt idx="137">
                  <c:v>72.81462814685347</c:v>
                </c:pt>
                <c:pt idx="138">
                  <c:v>73.23808610427973</c:v>
                </c:pt>
                <c:pt idx="139">
                  <c:v>73.68426077331625</c:v>
                </c:pt>
                <c:pt idx="140">
                  <c:v>73.83800160011148</c:v>
                </c:pt>
                <c:pt idx="141">
                  <c:v>73.73791669869706</c:v>
                </c:pt>
                <c:pt idx="142">
                  <c:v>73.85184948131823</c:v>
                </c:pt>
                <c:pt idx="143">
                  <c:v>74.1410816505577</c:v>
                </c:pt>
                <c:pt idx="144">
                  <c:v>74.38275826841563</c:v>
                </c:pt>
                <c:pt idx="145">
                  <c:v>74.95105177748201</c:v>
                </c:pt>
                <c:pt idx="146">
                  <c:v>74.90316225573257</c:v>
                </c:pt>
                <c:pt idx="147">
                  <c:v>75.20120226098734</c:v>
                </c:pt>
                <c:pt idx="148">
                  <c:v>75.40916164375837</c:v>
                </c:pt>
                <c:pt idx="149">
                  <c:v>75.72566687332872</c:v>
                </c:pt>
                <c:pt idx="150">
                  <c:v>76.29883769530663</c:v>
                </c:pt>
                <c:pt idx="152">
                  <c:v>72.7483888720489</c:v>
                </c:pt>
                <c:pt idx="153">
                  <c:v>73.21565133522547</c:v>
                </c:pt>
                <c:pt idx="154">
                  <c:v>73.16578388856468</c:v>
                </c:pt>
                <c:pt idx="155">
                  <c:v>73.61596342092788</c:v>
                </c:pt>
                <c:pt idx="156">
                  <c:v>73.86786875805987</c:v>
                </c:pt>
                <c:pt idx="157">
                  <c:v>74.47233031776722</c:v>
                </c:pt>
                <c:pt idx="158">
                  <c:v>74.80426517774418</c:v>
                </c:pt>
                <c:pt idx="159">
                  <c:v>75.27524400425489</c:v>
                </c:pt>
                <c:pt idx="160">
                  <c:v>75.44961778818063</c:v>
                </c:pt>
                <c:pt idx="161">
                  <c:v>75.95221230513413</c:v>
                </c:pt>
                <c:pt idx="162">
                  <c:v>76.04886650727832</c:v>
                </c:pt>
                <c:pt idx="163">
                  <c:v>76.26469649322996</c:v>
                </c:pt>
                <c:pt idx="164">
                  <c:v>76.4423560709277</c:v>
                </c:pt>
                <c:pt idx="165">
                  <c:v>76.48515213015138</c:v>
                </c:pt>
                <c:pt idx="166">
                  <c:v>76.8507339877686</c:v>
                </c:pt>
                <c:pt idx="167">
                  <c:v>77.49385510530426</c:v>
                </c:pt>
                <c:pt idx="168">
                  <c:v>78.16376121936618</c:v>
                </c:pt>
                <c:pt idx="169">
                  <c:v>79.0569614773988</c:v>
                </c:pt>
                <c:pt idx="171">
                  <c:v>72.86605929173753</c:v>
                </c:pt>
                <c:pt idx="172">
                  <c:v>72.63939881437463</c:v>
                </c:pt>
                <c:pt idx="173">
                  <c:v>72.65442247501188</c:v>
                </c:pt>
                <c:pt idx="174">
                  <c:v>73.04413380590123</c:v>
                </c:pt>
                <c:pt idx="175">
                  <c:v>73.9157035213525</c:v>
                </c:pt>
                <c:pt idx="176">
                  <c:v>74.43689343944726</c:v>
                </c:pt>
                <c:pt idx="177">
                  <c:v>74.64498338827018</c:v>
                </c:pt>
                <c:pt idx="178">
                  <c:v>74.47131097657942</c:v>
                </c:pt>
                <c:pt idx="179">
                  <c:v>74.31014809408825</c:v>
                </c:pt>
                <c:pt idx="180">
                  <c:v>74.0160888563239</c:v>
                </c:pt>
                <c:pt idx="181">
                  <c:v>74.13517359456753</c:v>
                </c:pt>
                <c:pt idx="182">
                  <c:v>74.89891881464814</c:v>
                </c:pt>
                <c:pt idx="183">
                  <c:v>75.55763340774693</c:v>
                </c:pt>
                <c:pt idx="184">
                  <c:v>75.84466813763024</c:v>
                </c:pt>
                <c:pt idx="185">
                  <c:v>75.91729776439828</c:v>
                </c:pt>
                <c:pt idx="186">
                  <c:v>76.36288591015483</c:v>
                </c:pt>
                <c:pt idx="187">
                  <c:v>76.67749385348286</c:v>
                </c:pt>
                <c:pt idx="188">
                  <c:v>76.88746150855665</c:v>
                </c:pt>
                <c:pt idx="190">
                  <c:v>73.08683972515799</c:v>
                </c:pt>
                <c:pt idx="191">
                  <c:v>72.99414664432194</c:v>
                </c:pt>
                <c:pt idx="192">
                  <c:v>73.29584816681205</c:v>
                </c:pt>
                <c:pt idx="193">
                  <c:v>73.30958366439583</c:v>
                </c:pt>
                <c:pt idx="194">
                  <c:v>73.43524258685477</c:v>
                </c:pt>
                <c:pt idx="195">
                  <c:v>73.37564285368282</c:v>
                </c:pt>
                <c:pt idx="196">
                  <c:v>73.44733918212434</c:v>
                </c:pt>
                <c:pt idx="197">
                  <c:v>74.04541922720328</c:v>
                </c:pt>
                <c:pt idx="198">
                  <c:v>74.40976484356105</c:v>
                </c:pt>
                <c:pt idx="199">
                  <c:v>75.37188035576486</c:v>
                </c:pt>
                <c:pt idx="200">
                  <c:v>75.88981155395051</c:v>
                </c:pt>
                <c:pt idx="201">
                  <c:v>76.49234890697639</c:v>
                </c:pt>
                <c:pt idx="202">
                  <c:v>76.26499531506818</c:v>
                </c:pt>
                <c:pt idx="203">
                  <c:v>76.03460317112686</c:v>
                </c:pt>
                <c:pt idx="204">
                  <c:v>74.87354290848033</c:v>
                </c:pt>
                <c:pt idx="205">
                  <c:v>74.42725972598062</c:v>
                </c:pt>
                <c:pt idx="206">
                  <c:v>75.53948787556669</c:v>
                </c:pt>
                <c:pt idx="207">
                  <c:v>77.3029772695891</c:v>
                </c:pt>
                <c:pt idx="209">
                  <c:v>73.19618457358688</c:v>
                </c:pt>
                <c:pt idx="210">
                  <c:v>73.43931943265642</c:v>
                </c:pt>
                <c:pt idx="211">
                  <c:v>73.4236257983979</c:v>
                </c:pt>
                <c:pt idx="212">
                  <c:v>73.77397195953668</c:v>
                </c:pt>
                <c:pt idx="213">
                  <c:v>73.98307506360092</c:v>
                </c:pt>
                <c:pt idx="214">
                  <c:v>73.95043684164091</c:v>
                </c:pt>
                <c:pt idx="215">
                  <c:v>74.27398107522745</c:v>
                </c:pt>
                <c:pt idx="216">
                  <c:v>74.63891745704683</c:v>
                </c:pt>
                <c:pt idx="217">
                  <c:v>75.58359621125538</c:v>
                </c:pt>
                <c:pt idx="218">
                  <c:v>75.66183575400059</c:v>
                </c:pt>
                <c:pt idx="219">
                  <c:v>75.62566227648915</c:v>
                </c:pt>
                <c:pt idx="220">
                  <c:v>75.58433683581656</c:v>
                </c:pt>
                <c:pt idx="221">
                  <c:v>76.07417056424082</c:v>
                </c:pt>
                <c:pt idx="222">
                  <c:v>76.28069236846063</c:v>
                </c:pt>
                <c:pt idx="223">
                  <c:v>76.15576574335918</c:v>
                </c:pt>
                <c:pt idx="224">
                  <c:v>76.60201272565824</c:v>
                </c:pt>
                <c:pt idx="225">
                  <c:v>76.70192848883455</c:v>
                </c:pt>
                <c:pt idx="226">
                  <c:v>77.2623318340508</c:v>
                </c:pt>
                <c:pt idx="228">
                  <c:v>73.40457480060547</c:v>
                </c:pt>
                <c:pt idx="229">
                  <c:v>73.30879617450722</c:v>
                </c:pt>
                <c:pt idx="230">
                  <c:v>73.54870586196284</c:v>
                </c:pt>
                <c:pt idx="231">
                  <c:v>73.48217510972454</c:v>
                </c:pt>
                <c:pt idx="232">
                  <c:v>74.13504256136554</c:v>
                </c:pt>
                <c:pt idx="233">
                  <c:v>74.61363715552821</c:v>
                </c:pt>
                <c:pt idx="234">
                  <c:v>75.01810830928207</c:v>
                </c:pt>
                <c:pt idx="235">
                  <c:v>74.73131301859118</c:v>
                </c:pt>
                <c:pt idx="236">
                  <c:v>74.65345271155157</c:v>
                </c:pt>
                <c:pt idx="237">
                  <c:v>74.69439097448122</c:v>
                </c:pt>
                <c:pt idx="238">
                  <c:v>75.27021403790573</c:v>
                </c:pt>
                <c:pt idx="239">
                  <c:v>75.74237139651225</c:v>
                </c:pt>
                <c:pt idx="240">
                  <c:v>75.73625688624898</c:v>
                </c:pt>
                <c:pt idx="241">
                  <c:v>76.16076544197757</c:v>
                </c:pt>
                <c:pt idx="242">
                  <c:v>75.97723738807451</c:v>
                </c:pt>
                <c:pt idx="243">
                  <c:v>76.76382749880636</c:v>
                </c:pt>
                <c:pt idx="244">
                  <c:v>76.93073637170501</c:v>
                </c:pt>
                <c:pt idx="245">
                  <c:v>77.5876067715036</c:v>
                </c:pt>
                <c:pt idx="247">
                  <c:v>73.46777275857401</c:v>
                </c:pt>
                <c:pt idx="248">
                  <c:v>74.12543970565405</c:v>
                </c:pt>
                <c:pt idx="249">
                  <c:v>74.4820811474842</c:v>
                </c:pt>
                <c:pt idx="250">
                  <c:v>74.80663558412421</c:v>
                </c:pt>
                <c:pt idx="251">
                  <c:v>74.72696845210447</c:v>
                </c:pt>
                <c:pt idx="252">
                  <c:v>74.89245858040253</c:v>
                </c:pt>
                <c:pt idx="253">
                  <c:v>74.94232901796704</c:v>
                </c:pt>
                <c:pt idx="254">
                  <c:v>75.12442181053757</c:v>
                </c:pt>
                <c:pt idx="255">
                  <c:v>75.71981193659957</c:v>
                </c:pt>
                <c:pt idx="256">
                  <c:v>75.38563051617508</c:v>
                </c:pt>
                <c:pt idx="257">
                  <c:v>75.40860887171807</c:v>
                </c:pt>
                <c:pt idx="258">
                  <c:v>75.22449814882188</c:v>
                </c:pt>
                <c:pt idx="259">
                  <c:v>75.79213118585834</c:v>
                </c:pt>
                <c:pt idx="260">
                  <c:v>76.46174049987631</c:v>
                </c:pt>
                <c:pt idx="261">
                  <c:v>76.58409039483105</c:v>
                </c:pt>
                <c:pt idx="262">
                  <c:v>77.12084196785827</c:v>
                </c:pt>
                <c:pt idx="263">
                  <c:v>77.14590082658728</c:v>
                </c:pt>
                <c:pt idx="264">
                  <c:v>77.4901276081643</c:v>
                </c:pt>
                <c:pt idx="266">
                  <c:v>73.863327107771</c:v>
                </c:pt>
                <c:pt idx="267">
                  <c:v>73.90323683129873</c:v>
                </c:pt>
                <c:pt idx="268">
                  <c:v>74.3072352627002</c:v>
                </c:pt>
                <c:pt idx="269">
                  <c:v>74.8665579910594</c:v>
                </c:pt>
                <c:pt idx="270">
                  <c:v>75.12834347692302</c:v>
                </c:pt>
                <c:pt idx="271">
                  <c:v>75.07506910257784</c:v>
                </c:pt>
                <c:pt idx="272">
                  <c:v>75.05139228805066</c:v>
                </c:pt>
                <c:pt idx="273">
                  <c:v>75.1806473838008</c:v>
                </c:pt>
                <c:pt idx="274">
                  <c:v>75.54512853133963</c:v>
                </c:pt>
                <c:pt idx="275">
                  <c:v>75.97632026464832</c:v>
                </c:pt>
                <c:pt idx="276">
                  <c:v>76.1011976515167</c:v>
                </c:pt>
                <c:pt idx="277">
                  <c:v>76.29605666681644</c:v>
                </c:pt>
                <c:pt idx="278">
                  <c:v>76.6814460699122</c:v>
                </c:pt>
                <c:pt idx="279">
                  <c:v>76.9595307389202</c:v>
                </c:pt>
                <c:pt idx="280">
                  <c:v>77.49787517827555</c:v>
                </c:pt>
                <c:pt idx="281">
                  <c:v>77.45547283999638</c:v>
                </c:pt>
                <c:pt idx="282">
                  <c:v>77.9899298549088</c:v>
                </c:pt>
                <c:pt idx="283">
                  <c:v>78.15098588147875</c:v>
                </c:pt>
                <c:pt idx="285">
                  <c:v>74.03871573406617</c:v>
                </c:pt>
                <c:pt idx="286">
                  <c:v>74.26876010939553</c:v>
                </c:pt>
                <c:pt idx="287">
                  <c:v>74.89383351145196</c:v>
                </c:pt>
                <c:pt idx="288">
                  <c:v>74.7689335264419</c:v>
                </c:pt>
                <c:pt idx="289">
                  <c:v>75.03339651354327</c:v>
                </c:pt>
                <c:pt idx="290">
                  <c:v>74.80993352123122</c:v>
                </c:pt>
                <c:pt idx="291">
                  <c:v>75.78382653902061</c:v>
                </c:pt>
                <c:pt idx="292">
                  <c:v>75.86878468360881</c:v>
                </c:pt>
                <c:pt idx="293">
                  <c:v>76.5253340873989</c:v>
                </c:pt>
                <c:pt idx="294">
                  <c:v>76.53469993563151</c:v>
                </c:pt>
                <c:pt idx="295">
                  <c:v>77.1814802553993</c:v>
                </c:pt>
                <c:pt idx="296">
                  <c:v>77.0077812237382</c:v>
                </c:pt>
                <c:pt idx="297">
                  <c:v>77.6601055456133</c:v>
                </c:pt>
                <c:pt idx="298">
                  <c:v>77.97900056849359</c:v>
                </c:pt>
                <c:pt idx="299">
                  <c:v>77.99915801397358</c:v>
                </c:pt>
                <c:pt idx="300">
                  <c:v>78.00180339499849</c:v>
                </c:pt>
                <c:pt idx="301">
                  <c:v>78.30162179201322</c:v>
                </c:pt>
                <c:pt idx="302">
                  <c:v>79.39201674616336</c:v>
                </c:pt>
                <c:pt idx="304">
                  <c:v>74.6551007765225</c:v>
                </c:pt>
                <c:pt idx="305">
                  <c:v>75.03027912867235</c:v>
                </c:pt>
                <c:pt idx="306">
                  <c:v>74.88787436409817</c:v>
                </c:pt>
                <c:pt idx="307">
                  <c:v>75.46136031179165</c:v>
                </c:pt>
                <c:pt idx="308">
                  <c:v>75.6634059822854</c:v>
                </c:pt>
                <c:pt idx="309">
                  <c:v>75.93840791939712</c:v>
                </c:pt>
                <c:pt idx="310">
                  <c:v>76.307899838478</c:v>
                </c:pt>
                <c:pt idx="311">
                  <c:v>75.9204282611121</c:v>
                </c:pt>
                <c:pt idx="312">
                  <c:v>76.0527821804364</c:v>
                </c:pt>
                <c:pt idx="313">
                  <c:v>75.70915046536703</c:v>
                </c:pt>
                <c:pt idx="314">
                  <c:v>75.9520445728313</c:v>
                </c:pt>
                <c:pt idx="315">
                  <c:v>76.39601992845202</c:v>
                </c:pt>
                <c:pt idx="316">
                  <c:v>76.80488375352647</c:v>
                </c:pt>
                <c:pt idx="317">
                  <c:v>77.23481266106242</c:v>
                </c:pt>
                <c:pt idx="318">
                  <c:v>77.38146004975926</c:v>
                </c:pt>
                <c:pt idx="319">
                  <c:v>77.42166130037586</c:v>
                </c:pt>
                <c:pt idx="320">
                  <c:v>77.83125364396314</c:v>
                </c:pt>
                <c:pt idx="321">
                  <c:v>78.27202003791733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8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8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Argyll &amp; Bute</c:v>
                  </c:pt>
                  <c:pt idx="20">
                    <c:v>0</c:v>
                  </c:pt>
                  <c:pt idx="21">
                    <c:v>1993-1995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2000-2002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2007-2009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South Ayrshire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Shetland Islands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Fife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Dumfries &amp; Galloway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Mid - lothian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Aberdeen City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Perth &amp; Kinross</c:v>
                  </c:pt>
                  <c:pt idx="153">
                    <c:v>0</c:v>
                  </c:pt>
                  <c:pt idx="154">
                    <c:v>1993-1995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2000-2002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2007-2009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Moray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Orkney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East Lothian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Angus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Scottish Borders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Aberdeen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Dun - barton - shire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8 data'!$E$327:$E$648</c:f>
              <c:numCache>
                <c:ptCount val="322"/>
                <c:pt idx="0">
                  <c:v>71.37</c:v>
                </c:pt>
                <c:pt idx="1">
                  <c:v>71.6</c:v>
                </c:pt>
                <c:pt idx="2">
                  <c:v>71.78</c:v>
                </c:pt>
                <c:pt idx="3">
                  <c:v>72</c:v>
                </c:pt>
                <c:pt idx="4">
                  <c:v>72.16</c:v>
                </c:pt>
                <c:pt idx="5">
                  <c:v>72.33</c:v>
                </c:pt>
                <c:pt idx="6">
                  <c:v>72.56</c:v>
                </c:pt>
                <c:pt idx="7">
                  <c:v>72.77</c:v>
                </c:pt>
                <c:pt idx="8">
                  <c:v>73.02</c:v>
                </c:pt>
                <c:pt idx="9">
                  <c:v>73.24</c:v>
                </c:pt>
                <c:pt idx="10">
                  <c:v>73.41</c:v>
                </c:pt>
                <c:pt idx="11">
                  <c:v>73.69</c:v>
                </c:pt>
                <c:pt idx="12">
                  <c:v>74.14</c:v>
                </c:pt>
                <c:pt idx="13">
                  <c:v>74.54</c:v>
                </c:pt>
                <c:pt idx="14">
                  <c:v>74.75</c:v>
                </c:pt>
                <c:pt idx="15">
                  <c:v>74.94</c:v>
                </c:pt>
                <c:pt idx="16">
                  <c:v>75.29620454847067</c:v>
                </c:pt>
                <c:pt idx="17">
                  <c:v>75.74793386923083</c:v>
                </c:pt>
                <c:pt idx="19">
                  <c:v>71.2</c:v>
                </c:pt>
                <c:pt idx="20">
                  <c:v>70.7</c:v>
                </c:pt>
                <c:pt idx="21">
                  <c:v>70.9</c:v>
                </c:pt>
                <c:pt idx="22">
                  <c:v>71.4</c:v>
                </c:pt>
                <c:pt idx="23">
                  <c:v>72.2</c:v>
                </c:pt>
                <c:pt idx="24">
                  <c:v>72.2</c:v>
                </c:pt>
                <c:pt idx="25">
                  <c:v>72</c:v>
                </c:pt>
                <c:pt idx="26">
                  <c:v>72.4</c:v>
                </c:pt>
                <c:pt idx="27">
                  <c:v>72.8</c:v>
                </c:pt>
                <c:pt idx="28">
                  <c:v>73.7</c:v>
                </c:pt>
                <c:pt idx="29">
                  <c:v>74.1</c:v>
                </c:pt>
                <c:pt idx="30">
                  <c:v>74</c:v>
                </c:pt>
                <c:pt idx="31">
                  <c:v>74.3</c:v>
                </c:pt>
                <c:pt idx="32">
                  <c:v>75</c:v>
                </c:pt>
                <c:pt idx="33">
                  <c:v>75.4</c:v>
                </c:pt>
                <c:pt idx="34">
                  <c:v>75.5</c:v>
                </c:pt>
                <c:pt idx="35">
                  <c:v>75.78817770342208</c:v>
                </c:pt>
                <c:pt idx="36">
                  <c:v>76.3245461730518</c:v>
                </c:pt>
                <c:pt idx="38">
                  <c:v>71.4</c:v>
                </c:pt>
                <c:pt idx="39">
                  <c:v>72.3</c:v>
                </c:pt>
                <c:pt idx="40">
                  <c:v>72.5</c:v>
                </c:pt>
                <c:pt idx="41">
                  <c:v>73.1</c:v>
                </c:pt>
                <c:pt idx="42">
                  <c:v>72.8</c:v>
                </c:pt>
                <c:pt idx="43">
                  <c:v>72.6</c:v>
                </c:pt>
                <c:pt idx="44">
                  <c:v>73.2</c:v>
                </c:pt>
                <c:pt idx="45">
                  <c:v>73.5</c:v>
                </c:pt>
                <c:pt idx="46">
                  <c:v>73.5</c:v>
                </c:pt>
                <c:pt idx="47">
                  <c:v>73.2</c:v>
                </c:pt>
                <c:pt idx="48">
                  <c:v>73.3</c:v>
                </c:pt>
                <c:pt idx="49">
                  <c:v>73.8</c:v>
                </c:pt>
                <c:pt idx="50">
                  <c:v>74.3</c:v>
                </c:pt>
                <c:pt idx="51">
                  <c:v>75.1</c:v>
                </c:pt>
                <c:pt idx="52">
                  <c:v>75</c:v>
                </c:pt>
                <c:pt idx="53">
                  <c:v>74.8</c:v>
                </c:pt>
                <c:pt idx="54">
                  <c:v>75.1349325631001</c:v>
                </c:pt>
                <c:pt idx="55">
                  <c:v>75.68847602846472</c:v>
                </c:pt>
                <c:pt idx="57">
                  <c:v>70.7</c:v>
                </c:pt>
                <c:pt idx="58">
                  <c:v>70</c:v>
                </c:pt>
                <c:pt idx="59">
                  <c:v>69.7</c:v>
                </c:pt>
                <c:pt idx="60">
                  <c:v>70.2</c:v>
                </c:pt>
                <c:pt idx="61">
                  <c:v>70.7</c:v>
                </c:pt>
                <c:pt idx="62">
                  <c:v>70.7</c:v>
                </c:pt>
                <c:pt idx="63">
                  <c:v>71.6</c:v>
                </c:pt>
                <c:pt idx="64">
                  <c:v>72.9</c:v>
                </c:pt>
                <c:pt idx="65">
                  <c:v>73.6</c:v>
                </c:pt>
                <c:pt idx="66">
                  <c:v>73.5</c:v>
                </c:pt>
                <c:pt idx="67">
                  <c:v>71.9</c:v>
                </c:pt>
                <c:pt idx="68">
                  <c:v>72.5</c:v>
                </c:pt>
                <c:pt idx="69">
                  <c:v>73.6</c:v>
                </c:pt>
                <c:pt idx="70">
                  <c:v>74.8</c:v>
                </c:pt>
                <c:pt idx="71">
                  <c:v>74.3</c:v>
                </c:pt>
                <c:pt idx="72">
                  <c:v>73.1</c:v>
                </c:pt>
                <c:pt idx="73">
                  <c:v>74.47353503095307</c:v>
                </c:pt>
                <c:pt idx="74">
                  <c:v>75.73997398814556</c:v>
                </c:pt>
                <c:pt idx="76">
                  <c:v>72.2</c:v>
                </c:pt>
                <c:pt idx="77">
                  <c:v>72.4</c:v>
                </c:pt>
                <c:pt idx="78">
                  <c:v>72.6</c:v>
                </c:pt>
                <c:pt idx="79">
                  <c:v>72.8</c:v>
                </c:pt>
                <c:pt idx="80">
                  <c:v>73</c:v>
                </c:pt>
                <c:pt idx="81">
                  <c:v>73</c:v>
                </c:pt>
                <c:pt idx="82">
                  <c:v>73.4</c:v>
                </c:pt>
                <c:pt idx="83">
                  <c:v>73.7</c:v>
                </c:pt>
                <c:pt idx="84">
                  <c:v>74.1</c:v>
                </c:pt>
                <c:pt idx="85">
                  <c:v>74</c:v>
                </c:pt>
                <c:pt idx="86">
                  <c:v>74.2</c:v>
                </c:pt>
                <c:pt idx="87">
                  <c:v>74.3</c:v>
                </c:pt>
                <c:pt idx="88">
                  <c:v>75</c:v>
                </c:pt>
                <c:pt idx="89">
                  <c:v>75.1</c:v>
                </c:pt>
                <c:pt idx="90">
                  <c:v>75.5</c:v>
                </c:pt>
                <c:pt idx="91">
                  <c:v>75.5</c:v>
                </c:pt>
                <c:pt idx="92">
                  <c:v>75.7452041541082</c:v>
                </c:pt>
                <c:pt idx="93">
                  <c:v>75.94101630214361</c:v>
                </c:pt>
                <c:pt idx="95">
                  <c:v>72</c:v>
                </c:pt>
                <c:pt idx="96">
                  <c:v>72.4</c:v>
                </c:pt>
                <c:pt idx="97">
                  <c:v>72.8</c:v>
                </c:pt>
                <c:pt idx="98">
                  <c:v>73.1</c:v>
                </c:pt>
                <c:pt idx="99">
                  <c:v>73.3</c:v>
                </c:pt>
                <c:pt idx="100">
                  <c:v>73.5</c:v>
                </c:pt>
                <c:pt idx="101">
                  <c:v>73.8</c:v>
                </c:pt>
                <c:pt idx="102">
                  <c:v>74.3</c:v>
                </c:pt>
                <c:pt idx="103">
                  <c:v>74.3</c:v>
                </c:pt>
                <c:pt idx="104">
                  <c:v>74.6</c:v>
                </c:pt>
                <c:pt idx="105">
                  <c:v>74.2</c:v>
                </c:pt>
                <c:pt idx="106">
                  <c:v>74.8</c:v>
                </c:pt>
                <c:pt idx="107">
                  <c:v>75.1</c:v>
                </c:pt>
                <c:pt idx="108">
                  <c:v>75.5</c:v>
                </c:pt>
                <c:pt idx="109">
                  <c:v>75.6</c:v>
                </c:pt>
                <c:pt idx="110">
                  <c:v>75.8</c:v>
                </c:pt>
                <c:pt idx="111">
                  <c:v>76.19820363378079</c:v>
                </c:pt>
                <c:pt idx="112">
                  <c:v>76.1034239862902</c:v>
                </c:pt>
                <c:pt idx="114">
                  <c:v>71.9</c:v>
                </c:pt>
                <c:pt idx="115">
                  <c:v>72.3</c:v>
                </c:pt>
                <c:pt idx="116">
                  <c:v>72.4</c:v>
                </c:pt>
                <c:pt idx="117">
                  <c:v>72.7</c:v>
                </c:pt>
                <c:pt idx="118">
                  <c:v>72.3</c:v>
                </c:pt>
                <c:pt idx="119">
                  <c:v>72.3</c:v>
                </c:pt>
                <c:pt idx="120">
                  <c:v>72.8</c:v>
                </c:pt>
                <c:pt idx="121">
                  <c:v>73</c:v>
                </c:pt>
                <c:pt idx="122">
                  <c:v>73.5</c:v>
                </c:pt>
                <c:pt idx="123">
                  <c:v>73.3</c:v>
                </c:pt>
                <c:pt idx="124">
                  <c:v>73.9</c:v>
                </c:pt>
                <c:pt idx="125">
                  <c:v>74.1</c:v>
                </c:pt>
                <c:pt idx="126">
                  <c:v>74.4</c:v>
                </c:pt>
                <c:pt idx="127">
                  <c:v>74.2</c:v>
                </c:pt>
                <c:pt idx="128">
                  <c:v>75.2</c:v>
                </c:pt>
                <c:pt idx="129">
                  <c:v>75.6</c:v>
                </c:pt>
                <c:pt idx="130">
                  <c:v>75.80755289600816</c:v>
                </c:pt>
                <c:pt idx="131">
                  <c:v>75.84164087317525</c:v>
                </c:pt>
                <c:pt idx="133">
                  <c:v>72.2</c:v>
                </c:pt>
                <c:pt idx="134">
                  <c:v>72.8</c:v>
                </c:pt>
                <c:pt idx="135">
                  <c:v>72.7</c:v>
                </c:pt>
                <c:pt idx="136">
                  <c:v>72.4</c:v>
                </c:pt>
                <c:pt idx="137">
                  <c:v>72.3</c:v>
                </c:pt>
                <c:pt idx="138">
                  <c:v>72.8</c:v>
                </c:pt>
                <c:pt idx="139">
                  <c:v>73.2</c:v>
                </c:pt>
                <c:pt idx="140">
                  <c:v>73.4</c:v>
                </c:pt>
                <c:pt idx="141">
                  <c:v>73.3</c:v>
                </c:pt>
                <c:pt idx="142">
                  <c:v>73.4</c:v>
                </c:pt>
                <c:pt idx="143">
                  <c:v>73.6</c:v>
                </c:pt>
                <c:pt idx="144">
                  <c:v>73.9</c:v>
                </c:pt>
                <c:pt idx="145">
                  <c:v>74.5</c:v>
                </c:pt>
                <c:pt idx="146">
                  <c:v>74.4</c:v>
                </c:pt>
                <c:pt idx="147">
                  <c:v>74.7</c:v>
                </c:pt>
                <c:pt idx="148">
                  <c:v>74.9</c:v>
                </c:pt>
                <c:pt idx="149">
                  <c:v>75.2545297544126</c:v>
                </c:pt>
                <c:pt idx="150">
                  <c:v>75.82075396891402</c:v>
                </c:pt>
                <c:pt idx="152">
                  <c:v>72.2</c:v>
                </c:pt>
                <c:pt idx="153">
                  <c:v>72.6</c:v>
                </c:pt>
                <c:pt idx="154">
                  <c:v>72.6</c:v>
                </c:pt>
                <c:pt idx="155">
                  <c:v>73</c:v>
                </c:pt>
                <c:pt idx="156">
                  <c:v>73.3</c:v>
                </c:pt>
                <c:pt idx="157">
                  <c:v>73.9</c:v>
                </c:pt>
                <c:pt idx="158">
                  <c:v>74.2</c:v>
                </c:pt>
                <c:pt idx="159">
                  <c:v>74.7</c:v>
                </c:pt>
                <c:pt idx="160">
                  <c:v>74.9</c:v>
                </c:pt>
                <c:pt idx="161">
                  <c:v>75.3</c:v>
                </c:pt>
                <c:pt idx="162">
                  <c:v>75.4</c:v>
                </c:pt>
                <c:pt idx="163">
                  <c:v>75.7</c:v>
                </c:pt>
                <c:pt idx="164">
                  <c:v>75.8</c:v>
                </c:pt>
                <c:pt idx="165">
                  <c:v>75.9</c:v>
                </c:pt>
                <c:pt idx="166">
                  <c:v>76.3</c:v>
                </c:pt>
                <c:pt idx="167">
                  <c:v>76.9</c:v>
                </c:pt>
                <c:pt idx="168">
                  <c:v>77.5969183243633</c:v>
                </c:pt>
                <c:pt idx="169">
                  <c:v>78.50703093519002</c:v>
                </c:pt>
                <c:pt idx="171">
                  <c:v>72.2</c:v>
                </c:pt>
                <c:pt idx="172">
                  <c:v>71.9</c:v>
                </c:pt>
                <c:pt idx="173">
                  <c:v>71.9</c:v>
                </c:pt>
                <c:pt idx="174">
                  <c:v>72.3</c:v>
                </c:pt>
                <c:pt idx="175">
                  <c:v>73.2</c:v>
                </c:pt>
                <c:pt idx="176">
                  <c:v>73.7</c:v>
                </c:pt>
                <c:pt idx="177">
                  <c:v>73.9</c:v>
                </c:pt>
                <c:pt idx="178">
                  <c:v>73.7</c:v>
                </c:pt>
                <c:pt idx="179">
                  <c:v>73.6</c:v>
                </c:pt>
                <c:pt idx="180">
                  <c:v>73.2</c:v>
                </c:pt>
                <c:pt idx="181">
                  <c:v>73.4</c:v>
                </c:pt>
                <c:pt idx="182">
                  <c:v>74.1</c:v>
                </c:pt>
                <c:pt idx="183">
                  <c:v>74.8</c:v>
                </c:pt>
                <c:pt idx="184">
                  <c:v>75.1</c:v>
                </c:pt>
                <c:pt idx="185">
                  <c:v>75.2</c:v>
                </c:pt>
                <c:pt idx="186">
                  <c:v>75.6</c:v>
                </c:pt>
                <c:pt idx="187">
                  <c:v>75.93874039381397</c:v>
                </c:pt>
                <c:pt idx="188">
                  <c:v>76.13869584214756</c:v>
                </c:pt>
                <c:pt idx="190">
                  <c:v>71.4</c:v>
                </c:pt>
                <c:pt idx="191">
                  <c:v>71.4</c:v>
                </c:pt>
                <c:pt idx="192">
                  <c:v>71.8</c:v>
                </c:pt>
                <c:pt idx="193">
                  <c:v>71.9</c:v>
                </c:pt>
                <c:pt idx="194">
                  <c:v>72</c:v>
                </c:pt>
                <c:pt idx="195">
                  <c:v>71.9</c:v>
                </c:pt>
                <c:pt idx="196">
                  <c:v>72</c:v>
                </c:pt>
                <c:pt idx="197">
                  <c:v>72.6</c:v>
                </c:pt>
                <c:pt idx="198">
                  <c:v>72.9</c:v>
                </c:pt>
                <c:pt idx="199">
                  <c:v>73.9</c:v>
                </c:pt>
                <c:pt idx="200">
                  <c:v>74.4</c:v>
                </c:pt>
                <c:pt idx="201">
                  <c:v>75</c:v>
                </c:pt>
                <c:pt idx="202">
                  <c:v>74.8</c:v>
                </c:pt>
                <c:pt idx="203">
                  <c:v>74.6</c:v>
                </c:pt>
                <c:pt idx="204">
                  <c:v>73.3</c:v>
                </c:pt>
                <c:pt idx="205">
                  <c:v>72.8</c:v>
                </c:pt>
                <c:pt idx="206">
                  <c:v>73.90862515522794</c:v>
                </c:pt>
                <c:pt idx="207">
                  <c:v>75.64232889087575</c:v>
                </c:pt>
                <c:pt idx="209">
                  <c:v>72.5</c:v>
                </c:pt>
                <c:pt idx="210">
                  <c:v>72.7</c:v>
                </c:pt>
                <c:pt idx="211">
                  <c:v>72.7</c:v>
                </c:pt>
                <c:pt idx="212">
                  <c:v>73</c:v>
                </c:pt>
                <c:pt idx="213">
                  <c:v>73.3</c:v>
                </c:pt>
                <c:pt idx="214">
                  <c:v>73.2</c:v>
                </c:pt>
                <c:pt idx="215">
                  <c:v>73.6</c:v>
                </c:pt>
                <c:pt idx="216">
                  <c:v>73.9</c:v>
                </c:pt>
                <c:pt idx="217">
                  <c:v>74.9</c:v>
                </c:pt>
                <c:pt idx="218">
                  <c:v>74.9</c:v>
                </c:pt>
                <c:pt idx="219">
                  <c:v>74.9</c:v>
                </c:pt>
                <c:pt idx="220">
                  <c:v>74.8</c:v>
                </c:pt>
                <c:pt idx="221">
                  <c:v>75.4</c:v>
                </c:pt>
                <c:pt idx="222">
                  <c:v>75.6</c:v>
                </c:pt>
                <c:pt idx="223">
                  <c:v>75.4</c:v>
                </c:pt>
                <c:pt idx="224">
                  <c:v>75.9</c:v>
                </c:pt>
                <c:pt idx="225">
                  <c:v>75.97649141302122</c:v>
                </c:pt>
                <c:pt idx="226">
                  <c:v>76.53683838800279</c:v>
                </c:pt>
                <c:pt idx="228">
                  <c:v>72.8</c:v>
                </c:pt>
                <c:pt idx="229">
                  <c:v>72.7</c:v>
                </c:pt>
                <c:pt idx="230">
                  <c:v>72.9</c:v>
                </c:pt>
                <c:pt idx="231">
                  <c:v>72.9</c:v>
                </c:pt>
                <c:pt idx="232">
                  <c:v>73.5</c:v>
                </c:pt>
                <c:pt idx="233">
                  <c:v>74</c:v>
                </c:pt>
                <c:pt idx="234">
                  <c:v>74.4</c:v>
                </c:pt>
                <c:pt idx="235">
                  <c:v>74.1</c:v>
                </c:pt>
                <c:pt idx="236">
                  <c:v>74</c:v>
                </c:pt>
                <c:pt idx="237">
                  <c:v>74</c:v>
                </c:pt>
                <c:pt idx="238">
                  <c:v>74.6</c:v>
                </c:pt>
                <c:pt idx="239">
                  <c:v>75.1</c:v>
                </c:pt>
                <c:pt idx="240">
                  <c:v>75.1</c:v>
                </c:pt>
                <c:pt idx="241">
                  <c:v>75.5</c:v>
                </c:pt>
                <c:pt idx="242">
                  <c:v>75.3</c:v>
                </c:pt>
                <c:pt idx="243">
                  <c:v>76</c:v>
                </c:pt>
                <c:pt idx="244">
                  <c:v>76.18884866884191</c:v>
                </c:pt>
                <c:pt idx="245">
                  <c:v>76.8679766317614</c:v>
                </c:pt>
                <c:pt idx="247">
                  <c:v>72.8</c:v>
                </c:pt>
                <c:pt idx="248">
                  <c:v>73.5</c:v>
                </c:pt>
                <c:pt idx="249">
                  <c:v>73.9</c:v>
                </c:pt>
                <c:pt idx="250">
                  <c:v>74.2</c:v>
                </c:pt>
                <c:pt idx="251">
                  <c:v>74.1</c:v>
                </c:pt>
                <c:pt idx="252">
                  <c:v>74.2</c:v>
                </c:pt>
                <c:pt idx="253">
                  <c:v>74.2</c:v>
                </c:pt>
                <c:pt idx="254">
                  <c:v>74.4</c:v>
                </c:pt>
                <c:pt idx="255">
                  <c:v>75</c:v>
                </c:pt>
                <c:pt idx="256">
                  <c:v>74.7</c:v>
                </c:pt>
                <c:pt idx="257">
                  <c:v>74.7</c:v>
                </c:pt>
                <c:pt idx="258">
                  <c:v>74.5</c:v>
                </c:pt>
                <c:pt idx="259">
                  <c:v>75.1</c:v>
                </c:pt>
                <c:pt idx="260">
                  <c:v>75.8</c:v>
                </c:pt>
                <c:pt idx="261">
                  <c:v>75.9</c:v>
                </c:pt>
                <c:pt idx="262">
                  <c:v>76.5</c:v>
                </c:pt>
                <c:pt idx="263">
                  <c:v>76.46867920705095</c:v>
                </c:pt>
                <c:pt idx="264">
                  <c:v>76.81541260969982</c:v>
                </c:pt>
                <c:pt idx="266">
                  <c:v>73.4</c:v>
                </c:pt>
                <c:pt idx="267">
                  <c:v>73.4</c:v>
                </c:pt>
                <c:pt idx="268">
                  <c:v>73.9</c:v>
                </c:pt>
                <c:pt idx="269">
                  <c:v>74.4</c:v>
                </c:pt>
                <c:pt idx="270">
                  <c:v>74.7</c:v>
                </c:pt>
                <c:pt idx="271">
                  <c:v>74.6</c:v>
                </c:pt>
                <c:pt idx="272">
                  <c:v>74.6</c:v>
                </c:pt>
                <c:pt idx="273">
                  <c:v>74.7</c:v>
                </c:pt>
                <c:pt idx="274">
                  <c:v>75.1</c:v>
                </c:pt>
                <c:pt idx="275">
                  <c:v>75.5</c:v>
                </c:pt>
                <c:pt idx="276">
                  <c:v>75.6</c:v>
                </c:pt>
                <c:pt idx="277">
                  <c:v>75.8</c:v>
                </c:pt>
                <c:pt idx="278">
                  <c:v>76.2</c:v>
                </c:pt>
                <c:pt idx="279">
                  <c:v>76.5</c:v>
                </c:pt>
                <c:pt idx="280">
                  <c:v>77</c:v>
                </c:pt>
                <c:pt idx="281">
                  <c:v>77</c:v>
                </c:pt>
                <c:pt idx="282">
                  <c:v>77.54341719170829</c:v>
                </c:pt>
                <c:pt idx="283">
                  <c:v>77.70363654804946</c:v>
                </c:pt>
                <c:pt idx="285">
                  <c:v>73.4</c:v>
                </c:pt>
                <c:pt idx="286">
                  <c:v>73.6</c:v>
                </c:pt>
                <c:pt idx="287">
                  <c:v>74.3</c:v>
                </c:pt>
                <c:pt idx="288">
                  <c:v>74.1</c:v>
                </c:pt>
                <c:pt idx="289">
                  <c:v>74.4</c:v>
                </c:pt>
                <c:pt idx="290">
                  <c:v>74.2</c:v>
                </c:pt>
                <c:pt idx="291">
                  <c:v>75.2</c:v>
                </c:pt>
                <c:pt idx="292">
                  <c:v>75.2</c:v>
                </c:pt>
                <c:pt idx="293">
                  <c:v>75.9</c:v>
                </c:pt>
                <c:pt idx="294">
                  <c:v>75.9</c:v>
                </c:pt>
                <c:pt idx="295">
                  <c:v>76.5</c:v>
                </c:pt>
                <c:pt idx="296">
                  <c:v>76.3</c:v>
                </c:pt>
                <c:pt idx="297">
                  <c:v>77</c:v>
                </c:pt>
                <c:pt idx="298">
                  <c:v>77.3</c:v>
                </c:pt>
                <c:pt idx="299">
                  <c:v>77.4</c:v>
                </c:pt>
                <c:pt idx="300">
                  <c:v>77.3</c:v>
                </c:pt>
                <c:pt idx="301">
                  <c:v>77.61637765309735</c:v>
                </c:pt>
                <c:pt idx="302">
                  <c:v>78.73290186305874</c:v>
                </c:pt>
                <c:pt idx="304">
                  <c:v>73.9</c:v>
                </c:pt>
                <c:pt idx="305">
                  <c:v>74.3</c:v>
                </c:pt>
                <c:pt idx="306">
                  <c:v>74.2</c:v>
                </c:pt>
                <c:pt idx="307">
                  <c:v>74.7</c:v>
                </c:pt>
                <c:pt idx="308">
                  <c:v>74.9</c:v>
                </c:pt>
                <c:pt idx="309">
                  <c:v>75.2</c:v>
                </c:pt>
                <c:pt idx="310">
                  <c:v>75.6</c:v>
                </c:pt>
                <c:pt idx="311">
                  <c:v>75.2</c:v>
                </c:pt>
                <c:pt idx="312">
                  <c:v>75.3</c:v>
                </c:pt>
                <c:pt idx="313">
                  <c:v>74.9</c:v>
                </c:pt>
                <c:pt idx="314">
                  <c:v>75.2</c:v>
                </c:pt>
                <c:pt idx="315">
                  <c:v>75.7</c:v>
                </c:pt>
                <c:pt idx="316">
                  <c:v>76.1</c:v>
                </c:pt>
                <c:pt idx="317">
                  <c:v>76.5</c:v>
                </c:pt>
                <c:pt idx="318">
                  <c:v>76.6</c:v>
                </c:pt>
                <c:pt idx="319">
                  <c:v>76.7</c:v>
                </c:pt>
                <c:pt idx="320">
                  <c:v>77.06536949654507</c:v>
                </c:pt>
                <c:pt idx="321">
                  <c:v>77.51206037883225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2978175"/>
        <c:axId val="26803576"/>
      </c:lineChart>
      <c:catAx>
        <c:axId val="2978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Council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26803576"/>
        <c:crosses val="autoZero"/>
        <c:auto val="1"/>
        <c:lblOffset val="100"/>
        <c:noMultiLvlLbl val="0"/>
      </c:catAx>
      <c:valAx>
        <c:axId val="26803576"/>
        <c:scaling>
          <c:orientation val="minMax"/>
          <c:max val="8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78175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7125"/>
          <c:y val="0.9017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8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8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9905593"/>
        <c:axId val="23606018"/>
      </c:lineChart>
      <c:catAx>
        <c:axId val="39905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3606018"/>
        <c:crosses val="autoZero"/>
        <c:auto val="1"/>
        <c:lblOffset val="100"/>
        <c:noMultiLvlLbl val="0"/>
      </c:catAx>
      <c:valAx>
        <c:axId val="23606018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905593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'Fig 9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Inverclyde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North Lanark - 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Ayrshire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East Ayrshire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South Lanark - shire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Renfrew - 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West Dun - barton - shire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Falkirk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Dumfries &amp; Galloway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SCOT - LAND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Mid - lothian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Fife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South Ayrshire</c:v>
                  </c:pt>
                  <c:pt idx="286">
                    <c:v>0</c:v>
                  </c:pt>
                  <c:pt idx="287">
                    <c:v>1993-95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Argyll &amp; Bute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9 data'!$F$4:$F$325</c:f>
              <c:numCache>
                <c:ptCount val="322"/>
                <c:pt idx="0">
                  <c:v>75.3</c:v>
                </c:pt>
                <c:pt idx="1">
                  <c:v>75.3</c:v>
                </c:pt>
                <c:pt idx="2">
                  <c:v>75.5</c:v>
                </c:pt>
                <c:pt idx="3">
                  <c:v>75.7</c:v>
                </c:pt>
                <c:pt idx="4">
                  <c:v>75.7</c:v>
                </c:pt>
                <c:pt idx="5">
                  <c:v>75.7</c:v>
                </c:pt>
                <c:pt idx="6">
                  <c:v>75.8</c:v>
                </c:pt>
                <c:pt idx="7">
                  <c:v>76</c:v>
                </c:pt>
                <c:pt idx="8">
                  <c:v>76.4</c:v>
                </c:pt>
                <c:pt idx="9">
                  <c:v>76.6</c:v>
                </c:pt>
                <c:pt idx="10">
                  <c:v>76.7</c:v>
                </c:pt>
                <c:pt idx="11">
                  <c:v>76.7</c:v>
                </c:pt>
                <c:pt idx="12">
                  <c:v>77</c:v>
                </c:pt>
                <c:pt idx="13">
                  <c:v>77.2</c:v>
                </c:pt>
                <c:pt idx="14">
                  <c:v>77.4</c:v>
                </c:pt>
                <c:pt idx="15">
                  <c:v>77.5</c:v>
                </c:pt>
                <c:pt idx="16">
                  <c:v>77.7498326138765</c:v>
                </c:pt>
                <c:pt idx="17">
                  <c:v>78.24662468260703</c:v>
                </c:pt>
                <c:pt idx="19">
                  <c:v>76.2</c:v>
                </c:pt>
                <c:pt idx="20">
                  <c:v>76.7</c:v>
                </c:pt>
                <c:pt idx="21">
                  <c:v>76.5</c:v>
                </c:pt>
                <c:pt idx="22">
                  <c:v>77.1</c:v>
                </c:pt>
                <c:pt idx="23">
                  <c:v>77.4</c:v>
                </c:pt>
                <c:pt idx="24">
                  <c:v>77.9</c:v>
                </c:pt>
                <c:pt idx="25">
                  <c:v>78.3</c:v>
                </c:pt>
                <c:pt idx="26">
                  <c:v>78</c:v>
                </c:pt>
                <c:pt idx="27">
                  <c:v>77.9</c:v>
                </c:pt>
                <c:pt idx="28">
                  <c:v>78</c:v>
                </c:pt>
                <c:pt idx="29">
                  <c:v>78.6</c:v>
                </c:pt>
                <c:pt idx="30">
                  <c:v>78.8</c:v>
                </c:pt>
                <c:pt idx="31">
                  <c:v>78.6</c:v>
                </c:pt>
                <c:pt idx="32">
                  <c:v>78.6</c:v>
                </c:pt>
                <c:pt idx="33">
                  <c:v>78.9</c:v>
                </c:pt>
                <c:pt idx="34">
                  <c:v>79.4</c:v>
                </c:pt>
                <c:pt idx="35">
                  <c:v>79.77064594541206</c:v>
                </c:pt>
                <c:pt idx="36">
                  <c:v>79.94880001072941</c:v>
                </c:pt>
                <c:pt idx="38">
                  <c:v>76.2</c:v>
                </c:pt>
                <c:pt idx="39">
                  <c:v>76.6</c:v>
                </c:pt>
                <c:pt idx="40">
                  <c:v>76.5</c:v>
                </c:pt>
                <c:pt idx="41">
                  <c:v>76.6</c:v>
                </c:pt>
                <c:pt idx="42">
                  <c:v>76.6</c:v>
                </c:pt>
                <c:pt idx="43">
                  <c:v>77</c:v>
                </c:pt>
                <c:pt idx="44">
                  <c:v>77.4</c:v>
                </c:pt>
                <c:pt idx="45">
                  <c:v>77.7</c:v>
                </c:pt>
                <c:pt idx="46">
                  <c:v>77.9</c:v>
                </c:pt>
                <c:pt idx="47">
                  <c:v>78</c:v>
                </c:pt>
                <c:pt idx="48">
                  <c:v>77.7</c:v>
                </c:pt>
                <c:pt idx="49">
                  <c:v>77.8</c:v>
                </c:pt>
                <c:pt idx="50">
                  <c:v>78</c:v>
                </c:pt>
                <c:pt idx="51">
                  <c:v>78.6</c:v>
                </c:pt>
                <c:pt idx="52">
                  <c:v>78.7</c:v>
                </c:pt>
                <c:pt idx="53">
                  <c:v>78.8</c:v>
                </c:pt>
                <c:pt idx="54">
                  <c:v>78.88203760643304</c:v>
                </c:pt>
                <c:pt idx="55">
                  <c:v>79.09740863755758</c:v>
                </c:pt>
                <c:pt idx="57">
                  <c:v>77.1</c:v>
                </c:pt>
                <c:pt idx="58">
                  <c:v>77.5</c:v>
                </c:pt>
                <c:pt idx="59">
                  <c:v>77.5</c:v>
                </c:pt>
                <c:pt idx="60">
                  <c:v>78.3</c:v>
                </c:pt>
                <c:pt idx="61">
                  <c:v>78.3</c:v>
                </c:pt>
                <c:pt idx="62">
                  <c:v>78.7</c:v>
                </c:pt>
                <c:pt idx="63">
                  <c:v>78.4</c:v>
                </c:pt>
                <c:pt idx="64">
                  <c:v>78.6</c:v>
                </c:pt>
                <c:pt idx="65">
                  <c:v>78.3</c:v>
                </c:pt>
                <c:pt idx="66">
                  <c:v>78.9</c:v>
                </c:pt>
                <c:pt idx="67">
                  <c:v>79</c:v>
                </c:pt>
                <c:pt idx="68">
                  <c:v>79.6</c:v>
                </c:pt>
                <c:pt idx="69">
                  <c:v>79.4</c:v>
                </c:pt>
                <c:pt idx="70">
                  <c:v>79.5</c:v>
                </c:pt>
                <c:pt idx="71">
                  <c:v>79.6</c:v>
                </c:pt>
                <c:pt idx="72">
                  <c:v>79.6</c:v>
                </c:pt>
                <c:pt idx="73">
                  <c:v>79.73216499754975</c:v>
                </c:pt>
                <c:pt idx="74">
                  <c:v>80.08513359445311</c:v>
                </c:pt>
                <c:pt idx="76">
                  <c:v>77.3</c:v>
                </c:pt>
                <c:pt idx="77">
                  <c:v>77.5</c:v>
                </c:pt>
                <c:pt idx="78">
                  <c:v>77.8</c:v>
                </c:pt>
                <c:pt idx="79">
                  <c:v>78.1</c:v>
                </c:pt>
                <c:pt idx="80">
                  <c:v>77.9</c:v>
                </c:pt>
                <c:pt idx="81">
                  <c:v>77.9</c:v>
                </c:pt>
                <c:pt idx="82">
                  <c:v>77.4</c:v>
                </c:pt>
                <c:pt idx="83">
                  <c:v>77.5</c:v>
                </c:pt>
                <c:pt idx="84">
                  <c:v>77.3</c:v>
                </c:pt>
                <c:pt idx="85">
                  <c:v>78.1</c:v>
                </c:pt>
                <c:pt idx="86">
                  <c:v>78.5</c:v>
                </c:pt>
                <c:pt idx="87">
                  <c:v>79</c:v>
                </c:pt>
                <c:pt idx="88">
                  <c:v>78.5</c:v>
                </c:pt>
                <c:pt idx="89">
                  <c:v>78.8</c:v>
                </c:pt>
                <c:pt idx="90">
                  <c:v>78.5</c:v>
                </c:pt>
                <c:pt idx="91">
                  <c:v>79.1</c:v>
                </c:pt>
                <c:pt idx="92">
                  <c:v>79.37989216731017</c:v>
                </c:pt>
                <c:pt idx="93">
                  <c:v>80.13436671611744</c:v>
                </c:pt>
                <c:pt idx="95">
                  <c:v>77.1</c:v>
                </c:pt>
                <c:pt idx="96">
                  <c:v>77.3</c:v>
                </c:pt>
                <c:pt idx="97">
                  <c:v>77.4</c:v>
                </c:pt>
                <c:pt idx="98">
                  <c:v>77.7</c:v>
                </c:pt>
                <c:pt idx="99">
                  <c:v>77.8</c:v>
                </c:pt>
                <c:pt idx="100">
                  <c:v>78</c:v>
                </c:pt>
                <c:pt idx="101">
                  <c:v>78</c:v>
                </c:pt>
                <c:pt idx="102">
                  <c:v>78.3</c:v>
                </c:pt>
                <c:pt idx="103">
                  <c:v>78.4</c:v>
                </c:pt>
                <c:pt idx="104">
                  <c:v>78.7</c:v>
                </c:pt>
                <c:pt idx="105">
                  <c:v>78.9</c:v>
                </c:pt>
                <c:pt idx="106">
                  <c:v>79</c:v>
                </c:pt>
                <c:pt idx="107">
                  <c:v>79.5</c:v>
                </c:pt>
                <c:pt idx="108">
                  <c:v>79.7</c:v>
                </c:pt>
                <c:pt idx="109">
                  <c:v>79.8</c:v>
                </c:pt>
                <c:pt idx="110">
                  <c:v>79.9</c:v>
                </c:pt>
                <c:pt idx="111">
                  <c:v>80.2683299600518</c:v>
                </c:pt>
                <c:pt idx="112">
                  <c:v>80.59617519873932</c:v>
                </c:pt>
                <c:pt idx="114">
                  <c:v>77.4</c:v>
                </c:pt>
                <c:pt idx="115">
                  <c:v>77.7</c:v>
                </c:pt>
                <c:pt idx="116">
                  <c:v>78.1</c:v>
                </c:pt>
                <c:pt idx="117">
                  <c:v>78.3</c:v>
                </c:pt>
                <c:pt idx="118">
                  <c:v>78</c:v>
                </c:pt>
                <c:pt idx="119">
                  <c:v>77.8</c:v>
                </c:pt>
                <c:pt idx="120">
                  <c:v>78.3</c:v>
                </c:pt>
                <c:pt idx="121">
                  <c:v>78.4</c:v>
                </c:pt>
                <c:pt idx="122">
                  <c:v>78.5</c:v>
                </c:pt>
                <c:pt idx="123">
                  <c:v>78.5</c:v>
                </c:pt>
                <c:pt idx="124">
                  <c:v>78.4</c:v>
                </c:pt>
                <c:pt idx="125">
                  <c:v>79</c:v>
                </c:pt>
                <c:pt idx="126">
                  <c:v>79</c:v>
                </c:pt>
                <c:pt idx="127">
                  <c:v>79.8</c:v>
                </c:pt>
                <c:pt idx="128">
                  <c:v>80</c:v>
                </c:pt>
                <c:pt idx="129">
                  <c:v>80.3</c:v>
                </c:pt>
                <c:pt idx="130">
                  <c:v>79.96890167747156</c:v>
                </c:pt>
                <c:pt idx="131">
                  <c:v>79.79657046182524</c:v>
                </c:pt>
                <c:pt idx="133">
                  <c:v>77.4</c:v>
                </c:pt>
                <c:pt idx="134">
                  <c:v>77.4</c:v>
                </c:pt>
                <c:pt idx="135">
                  <c:v>77.6</c:v>
                </c:pt>
                <c:pt idx="136">
                  <c:v>77.7</c:v>
                </c:pt>
                <c:pt idx="137">
                  <c:v>77.9</c:v>
                </c:pt>
                <c:pt idx="138">
                  <c:v>77.8</c:v>
                </c:pt>
                <c:pt idx="139">
                  <c:v>78</c:v>
                </c:pt>
                <c:pt idx="140">
                  <c:v>78.1</c:v>
                </c:pt>
                <c:pt idx="141">
                  <c:v>78.2</c:v>
                </c:pt>
                <c:pt idx="142">
                  <c:v>78.6</c:v>
                </c:pt>
                <c:pt idx="143">
                  <c:v>78.6</c:v>
                </c:pt>
                <c:pt idx="144">
                  <c:v>78.7</c:v>
                </c:pt>
                <c:pt idx="145">
                  <c:v>78.7</c:v>
                </c:pt>
                <c:pt idx="146">
                  <c:v>78.9</c:v>
                </c:pt>
                <c:pt idx="147">
                  <c:v>79.3</c:v>
                </c:pt>
                <c:pt idx="148">
                  <c:v>79.2</c:v>
                </c:pt>
                <c:pt idx="149">
                  <c:v>79.66905817905564</c:v>
                </c:pt>
                <c:pt idx="150">
                  <c:v>79.9590874537283</c:v>
                </c:pt>
                <c:pt idx="152">
                  <c:v>77.5</c:v>
                </c:pt>
                <c:pt idx="153">
                  <c:v>78.2</c:v>
                </c:pt>
                <c:pt idx="154">
                  <c:v>78</c:v>
                </c:pt>
                <c:pt idx="155">
                  <c:v>78.1</c:v>
                </c:pt>
                <c:pt idx="156">
                  <c:v>77.6</c:v>
                </c:pt>
                <c:pt idx="157">
                  <c:v>77.6</c:v>
                </c:pt>
                <c:pt idx="158">
                  <c:v>77.4</c:v>
                </c:pt>
                <c:pt idx="159">
                  <c:v>77.8</c:v>
                </c:pt>
                <c:pt idx="160">
                  <c:v>78.4</c:v>
                </c:pt>
                <c:pt idx="161">
                  <c:v>78.5</c:v>
                </c:pt>
                <c:pt idx="162">
                  <c:v>78.2</c:v>
                </c:pt>
                <c:pt idx="163">
                  <c:v>78.5</c:v>
                </c:pt>
                <c:pt idx="164">
                  <c:v>78.9</c:v>
                </c:pt>
                <c:pt idx="165">
                  <c:v>79.5</c:v>
                </c:pt>
                <c:pt idx="166">
                  <c:v>79.5</c:v>
                </c:pt>
                <c:pt idx="167">
                  <c:v>79.8</c:v>
                </c:pt>
                <c:pt idx="168">
                  <c:v>80.21167412817339</c:v>
                </c:pt>
                <c:pt idx="169">
                  <c:v>80.47317606719622</c:v>
                </c:pt>
                <c:pt idx="171">
                  <c:v>77.7</c:v>
                </c:pt>
                <c:pt idx="172">
                  <c:v>77.8</c:v>
                </c:pt>
                <c:pt idx="173">
                  <c:v>77.2</c:v>
                </c:pt>
                <c:pt idx="174">
                  <c:v>77.1</c:v>
                </c:pt>
                <c:pt idx="175">
                  <c:v>77.1</c:v>
                </c:pt>
                <c:pt idx="176">
                  <c:v>77.4</c:v>
                </c:pt>
                <c:pt idx="177">
                  <c:v>77.3</c:v>
                </c:pt>
                <c:pt idx="178">
                  <c:v>77.6</c:v>
                </c:pt>
                <c:pt idx="179">
                  <c:v>77.8</c:v>
                </c:pt>
                <c:pt idx="180">
                  <c:v>78.2</c:v>
                </c:pt>
                <c:pt idx="181">
                  <c:v>78.1</c:v>
                </c:pt>
                <c:pt idx="182">
                  <c:v>78.3</c:v>
                </c:pt>
                <c:pt idx="183">
                  <c:v>78.2</c:v>
                </c:pt>
                <c:pt idx="184">
                  <c:v>78.4</c:v>
                </c:pt>
                <c:pt idx="185">
                  <c:v>78.6</c:v>
                </c:pt>
                <c:pt idx="186">
                  <c:v>78.8</c:v>
                </c:pt>
                <c:pt idx="187">
                  <c:v>79.12222984203066</c:v>
                </c:pt>
                <c:pt idx="188">
                  <c:v>78.98261612570664</c:v>
                </c:pt>
                <c:pt idx="190">
                  <c:v>77.6</c:v>
                </c:pt>
                <c:pt idx="191">
                  <c:v>77.3</c:v>
                </c:pt>
                <c:pt idx="192">
                  <c:v>77.6</c:v>
                </c:pt>
                <c:pt idx="193">
                  <c:v>78.1</c:v>
                </c:pt>
                <c:pt idx="194">
                  <c:v>78.8</c:v>
                </c:pt>
                <c:pt idx="195">
                  <c:v>79</c:v>
                </c:pt>
                <c:pt idx="196">
                  <c:v>78.8</c:v>
                </c:pt>
                <c:pt idx="197">
                  <c:v>78.9</c:v>
                </c:pt>
                <c:pt idx="198">
                  <c:v>78.9</c:v>
                </c:pt>
                <c:pt idx="199">
                  <c:v>79.1</c:v>
                </c:pt>
                <c:pt idx="200">
                  <c:v>79.1</c:v>
                </c:pt>
                <c:pt idx="201">
                  <c:v>79.3</c:v>
                </c:pt>
                <c:pt idx="202">
                  <c:v>79.6</c:v>
                </c:pt>
                <c:pt idx="203">
                  <c:v>79.9</c:v>
                </c:pt>
                <c:pt idx="204">
                  <c:v>80</c:v>
                </c:pt>
                <c:pt idx="205">
                  <c:v>80</c:v>
                </c:pt>
                <c:pt idx="206">
                  <c:v>80.25142535542776</c:v>
                </c:pt>
                <c:pt idx="207">
                  <c:v>80.83681903827733</c:v>
                </c:pt>
                <c:pt idx="209">
                  <c:v>77.7</c:v>
                </c:pt>
                <c:pt idx="210">
                  <c:v>78</c:v>
                </c:pt>
                <c:pt idx="211">
                  <c:v>78.7</c:v>
                </c:pt>
                <c:pt idx="212">
                  <c:v>79.3</c:v>
                </c:pt>
                <c:pt idx="213">
                  <c:v>79.6</c:v>
                </c:pt>
                <c:pt idx="214">
                  <c:v>79.6</c:v>
                </c:pt>
                <c:pt idx="215">
                  <c:v>79.6</c:v>
                </c:pt>
                <c:pt idx="216">
                  <c:v>79.7</c:v>
                </c:pt>
                <c:pt idx="217">
                  <c:v>80.2</c:v>
                </c:pt>
                <c:pt idx="218">
                  <c:v>80.4</c:v>
                </c:pt>
                <c:pt idx="219">
                  <c:v>80.3</c:v>
                </c:pt>
                <c:pt idx="220">
                  <c:v>80.1</c:v>
                </c:pt>
                <c:pt idx="221">
                  <c:v>80.4</c:v>
                </c:pt>
                <c:pt idx="222">
                  <c:v>80.8</c:v>
                </c:pt>
                <c:pt idx="223">
                  <c:v>80.8</c:v>
                </c:pt>
                <c:pt idx="224">
                  <c:v>81.1</c:v>
                </c:pt>
                <c:pt idx="225">
                  <c:v>81.17720068118813</c:v>
                </c:pt>
                <c:pt idx="226">
                  <c:v>82.01759407267124</c:v>
                </c:pt>
                <c:pt idx="228">
                  <c:v>77.25677284276195</c:v>
                </c:pt>
                <c:pt idx="229">
                  <c:v>77.43889208923929</c:v>
                </c:pt>
                <c:pt idx="230">
                  <c:v>77.55599489303049</c:v>
                </c:pt>
                <c:pt idx="231">
                  <c:v>77.86203245270373</c:v>
                </c:pt>
                <c:pt idx="232">
                  <c:v>77.98669668636897</c:v>
                </c:pt>
                <c:pt idx="233">
                  <c:v>78.15537750002349</c:v>
                </c:pt>
                <c:pt idx="234">
                  <c:v>78.27578678690891</c:v>
                </c:pt>
                <c:pt idx="235">
                  <c:v>78.45184486925123</c:v>
                </c:pt>
                <c:pt idx="236">
                  <c:v>78.66793631096128</c:v>
                </c:pt>
                <c:pt idx="237">
                  <c:v>78.901666383063</c:v>
                </c:pt>
                <c:pt idx="238">
                  <c:v>78.95342920694446</c:v>
                </c:pt>
                <c:pt idx="239">
                  <c:v>79.11702710316956</c:v>
                </c:pt>
                <c:pt idx="240">
                  <c:v>79.3203810793969</c:v>
                </c:pt>
                <c:pt idx="241">
                  <c:v>79.66362178343476</c:v>
                </c:pt>
                <c:pt idx="242">
                  <c:v>79.83522234170064</c:v>
                </c:pt>
                <c:pt idx="243">
                  <c:v>80.00478891747412</c:v>
                </c:pt>
                <c:pt idx="244">
                  <c:v>80.23691947921183</c:v>
                </c:pt>
                <c:pt idx="245">
                  <c:v>80.52026962752612</c:v>
                </c:pt>
                <c:pt idx="247">
                  <c:v>78.1</c:v>
                </c:pt>
                <c:pt idx="248">
                  <c:v>78.7</c:v>
                </c:pt>
                <c:pt idx="249">
                  <c:v>78.1</c:v>
                </c:pt>
                <c:pt idx="250">
                  <c:v>78.2</c:v>
                </c:pt>
                <c:pt idx="251">
                  <c:v>78.2</c:v>
                </c:pt>
                <c:pt idx="252">
                  <c:v>78.8</c:v>
                </c:pt>
                <c:pt idx="253">
                  <c:v>79.3</c:v>
                </c:pt>
                <c:pt idx="254">
                  <c:v>79.6</c:v>
                </c:pt>
                <c:pt idx="255">
                  <c:v>79.6</c:v>
                </c:pt>
                <c:pt idx="256">
                  <c:v>79.3</c:v>
                </c:pt>
                <c:pt idx="257">
                  <c:v>79.3</c:v>
                </c:pt>
                <c:pt idx="258">
                  <c:v>79.8</c:v>
                </c:pt>
                <c:pt idx="259">
                  <c:v>80.2</c:v>
                </c:pt>
                <c:pt idx="260">
                  <c:v>80.4</c:v>
                </c:pt>
                <c:pt idx="261">
                  <c:v>80.4</c:v>
                </c:pt>
                <c:pt idx="262">
                  <c:v>81.2</c:v>
                </c:pt>
                <c:pt idx="263">
                  <c:v>81.88661049335168</c:v>
                </c:pt>
                <c:pt idx="264">
                  <c:v>82.04345570935187</c:v>
                </c:pt>
                <c:pt idx="266">
                  <c:v>77.8</c:v>
                </c:pt>
                <c:pt idx="267">
                  <c:v>78.3</c:v>
                </c:pt>
                <c:pt idx="268">
                  <c:v>78.7</c:v>
                </c:pt>
                <c:pt idx="269">
                  <c:v>79</c:v>
                </c:pt>
                <c:pt idx="270">
                  <c:v>79.2</c:v>
                </c:pt>
                <c:pt idx="271">
                  <c:v>79.2</c:v>
                </c:pt>
                <c:pt idx="272">
                  <c:v>79.5</c:v>
                </c:pt>
                <c:pt idx="273">
                  <c:v>79.6</c:v>
                </c:pt>
                <c:pt idx="274">
                  <c:v>79.9</c:v>
                </c:pt>
                <c:pt idx="275">
                  <c:v>79.9</c:v>
                </c:pt>
                <c:pt idx="276">
                  <c:v>79.8</c:v>
                </c:pt>
                <c:pt idx="277">
                  <c:v>79.9</c:v>
                </c:pt>
                <c:pt idx="278">
                  <c:v>80.1</c:v>
                </c:pt>
                <c:pt idx="279">
                  <c:v>80.5</c:v>
                </c:pt>
                <c:pt idx="280">
                  <c:v>80.7</c:v>
                </c:pt>
                <c:pt idx="281">
                  <c:v>80.7</c:v>
                </c:pt>
                <c:pt idx="282">
                  <c:v>80.72258240659772</c:v>
                </c:pt>
                <c:pt idx="283">
                  <c:v>81.07163946063996</c:v>
                </c:pt>
                <c:pt idx="285">
                  <c:v>78.1</c:v>
                </c:pt>
                <c:pt idx="286">
                  <c:v>78.5</c:v>
                </c:pt>
                <c:pt idx="287">
                  <c:v>78.5</c:v>
                </c:pt>
                <c:pt idx="288">
                  <c:v>78.9</c:v>
                </c:pt>
                <c:pt idx="289">
                  <c:v>78.8</c:v>
                </c:pt>
                <c:pt idx="290">
                  <c:v>79.3</c:v>
                </c:pt>
                <c:pt idx="291">
                  <c:v>79.3</c:v>
                </c:pt>
                <c:pt idx="292">
                  <c:v>79.3</c:v>
                </c:pt>
                <c:pt idx="293">
                  <c:v>79.4</c:v>
                </c:pt>
                <c:pt idx="294">
                  <c:v>79.5</c:v>
                </c:pt>
                <c:pt idx="295">
                  <c:v>79.9</c:v>
                </c:pt>
                <c:pt idx="296">
                  <c:v>80.3</c:v>
                </c:pt>
                <c:pt idx="297">
                  <c:v>80.7</c:v>
                </c:pt>
                <c:pt idx="298">
                  <c:v>81.1</c:v>
                </c:pt>
                <c:pt idx="299">
                  <c:v>81.2</c:v>
                </c:pt>
                <c:pt idx="300">
                  <c:v>81.5</c:v>
                </c:pt>
                <c:pt idx="301">
                  <c:v>81.48829333087338</c:v>
                </c:pt>
                <c:pt idx="302">
                  <c:v>81.70148358947598</c:v>
                </c:pt>
                <c:pt idx="304">
                  <c:v>78.4</c:v>
                </c:pt>
                <c:pt idx="305">
                  <c:v>78.6</c:v>
                </c:pt>
                <c:pt idx="306">
                  <c:v>78.6</c:v>
                </c:pt>
                <c:pt idx="307">
                  <c:v>79</c:v>
                </c:pt>
                <c:pt idx="308">
                  <c:v>79.2</c:v>
                </c:pt>
                <c:pt idx="309">
                  <c:v>78.9</c:v>
                </c:pt>
                <c:pt idx="310">
                  <c:v>79.5</c:v>
                </c:pt>
                <c:pt idx="311">
                  <c:v>79.3</c:v>
                </c:pt>
                <c:pt idx="312">
                  <c:v>79.9</c:v>
                </c:pt>
                <c:pt idx="313">
                  <c:v>79.7</c:v>
                </c:pt>
                <c:pt idx="314">
                  <c:v>80.3</c:v>
                </c:pt>
                <c:pt idx="315">
                  <c:v>80.7</c:v>
                </c:pt>
                <c:pt idx="316">
                  <c:v>81.3</c:v>
                </c:pt>
                <c:pt idx="317">
                  <c:v>81.2</c:v>
                </c:pt>
                <c:pt idx="318">
                  <c:v>80.8</c:v>
                </c:pt>
                <c:pt idx="319">
                  <c:v>80.6</c:v>
                </c:pt>
                <c:pt idx="320">
                  <c:v>81.10054408487937</c:v>
                </c:pt>
                <c:pt idx="321">
                  <c:v>81.55186912530951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9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Inverclyde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North Lanark - 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Ayrshire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East Ayrshire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South Lanark - shire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Renfrew - 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West Dun - barton - shire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Falkirk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Dumfries &amp; Galloway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SCOT - LAND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Mid - lothian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Fife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South Ayrshire</c:v>
                  </c:pt>
                  <c:pt idx="286">
                    <c:v>0</c:v>
                  </c:pt>
                  <c:pt idx="287">
                    <c:v>1993-95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Argyll &amp; Bute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9 data'!$D$4:$D$325</c:f>
              <c:numCache>
                <c:ptCount val="322"/>
                <c:pt idx="0">
                  <c:v>75.0261204766059</c:v>
                </c:pt>
                <c:pt idx="1">
                  <c:v>75.04527113260475</c:v>
                </c:pt>
                <c:pt idx="2">
                  <c:v>75.24315208841985</c:v>
                </c:pt>
                <c:pt idx="3">
                  <c:v>75.41200700057978</c:v>
                </c:pt>
                <c:pt idx="4">
                  <c:v>75.37730560352624</c:v>
                </c:pt>
                <c:pt idx="5">
                  <c:v>75.42234255601942</c:v>
                </c:pt>
                <c:pt idx="6">
                  <c:v>75.51709964088144</c:v>
                </c:pt>
                <c:pt idx="7">
                  <c:v>75.75575570868021</c:v>
                </c:pt>
                <c:pt idx="8">
                  <c:v>76.16728979235879</c:v>
                </c:pt>
                <c:pt idx="9">
                  <c:v>76.36038961406933</c:v>
                </c:pt>
                <c:pt idx="10">
                  <c:v>76.42897966731914</c:v>
                </c:pt>
                <c:pt idx="11">
                  <c:v>76.42996932958145</c:v>
                </c:pt>
                <c:pt idx="12">
                  <c:v>76.69475213676574</c:v>
                </c:pt>
                <c:pt idx="13">
                  <c:v>76.95089656133148</c:v>
                </c:pt>
                <c:pt idx="14">
                  <c:v>77.0759581091557</c:v>
                </c:pt>
                <c:pt idx="15">
                  <c:v>77.22248735047994</c:v>
                </c:pt>
                <c:pt idx="16">
                  <c:v>77.46981536951805</c:v>
                </c:pt>
                <c:pt idx="17">
                  <c:v>77.96969183181668</c:v>
                </c:pt>
                <c:pt idx="19">
                  <c:v>75.45371213094035</c:v>
                </c:pt>
                <c:pt idx="20">
                  <c:v>76.02877427663495</c:v>
                </c:pt>
                <c:pt idx="21">
                  <c:v>75.77854654147295</c:v>
                </c:pt>
                <c:pt idx="22">
                  <c:v>76.37227161364335</c:v>
                </c:pt>
                <c:pt idx="23">
                  <c:v>76.6836811814036</c:v>
                </c:pt>
                <c:pt idx="24">
                  <c:v>77.20477399411827</c:v>
                </c:pt>
                <c:pt idx="25">
                  <c:v>77.68464158015185</c:v>
                </c:pt>
                <c:pt idx="26">
                  <c:v>77.33155529517904</c:v>
                </c:pt>
                <c:pt idx="27">
                  <c:v>77.20635596379365</c:v>
                </c:pt>
                <c:pt idx="28">
                  <c:v>77.2341902497513</c:v>
                </c:pt>
                <c:pt idx="29">
                  <c:v>77.78593041896696</c:v>
                </c:pt>
                <c:pt idx="30">
                  <c:v>78.05527343003668</c:v>
                </c:pt>
                <c:pt idx="31">
                  <c:v>77.88048957799326</c:v>
                </c:pt>
                <c:pt idx="32">
                  <c:v>77.82218691029755</c:v>
                </c:pt>
                <c:pt idx="33">
                  <c:v>78.15120508371335</c:v>
                </c:pt>
                <c:pt idx="34">
                  <c:v>78.59840064591481</c:v>
                </c:pt>
                <c:pt idx="35">
                  <c:v>78.96526445167326</c:v>
                </c:pt>
                <c:pt idx="36">
                  <c:v>79.14744506283117</c:v>
                </c:pt>
                <c:pt idx="38">
                  <c:v>75.86632706467513</c:v>
                </c:pt>
                <c:pt idx="39">
                  <c:v>76.25561309279078</c:v>
                </c:pt>
                <c:pt idx="40">
                  <c:v>76.09366699153657</c:v>
                </c:pt>
                <c:pt idx="41">
                  <c:v>76.26553287553942</c:v>
                </c:pt>
                <c:pt idx="42">
                  <c:v>76.22182906843801</c:v>
                </c:pt>
                <c:pt idx="43">
                  <c:v>76.63202899570628</c:v>
                </c:pt>
                <c:pt idx="44">
                  <c:v>77.02738334794498</c:v>
                </c:pt>
                <c:pt idx="45">
                  <c:v>77.35199952692916</c:v>
                </c:pt>
                <c:pt idx="46">
                  <c:v>77.54161875423627</c:v>
                </c:pt>
                <c:pt idx="47">
                  <c:v>77.62023127391605</c:v>
                </c:pt>
                <c:pt idx="48">
                  <c:v>77.38088806599004</c:v>
                </c:pt>
                <c:pt idx="49">
                  <c:v>77.42497466788839</c:v>
                </c:pt>
                <c:pt idx="50">
                  <c:v>77.6281906330209</c:v>
                </c:pt>
                <c:pt idx="51">
                  <c:v>78.20392995029731</c:v>
                </c:pt>
                <c:pt idx="52">
                  <c:v>78.39531050335107</c:v>
                </c:pt>
                <c:pt idx="53">
                  <c:v>78.43926296485371</c:v>
                </c:pt>
                <c:pt idx="54">
                  <c:v>78.53716705447532</c:v>
                </c:pt>
                <c:pt idx="55">
                  <c:v>78.7505227525194</c:v>
                </c:pt>
                <c:pt idx="57">
                  <c:v>76.51492752708296</c:v>
                </c:pt>
                <c:pt idx="58">
                  <c:v>76.94218876481972</c:v>
                </c:pt>
                <c:pt idx="59">
                  <c:v>76.93504386238453</c:v>
                </c:pt>
                <c:pt idx="60">
                  <c:v>77.78252117275025</c:v>
                </c:pt>
                <c:pt idx="61">
                  <c:v>77.7521628561527</c:v>
                </c:pt>
                <c:pt idx="62">
                  <c:v>78.16451046187397</c:v>
                </c:pt>
                <c:pt idx="63">
                  <c:v>77.82876800769382</c:v>
                </c:pt>
                <c:pt idx="64">
                  <c:v>78.0514871374715</c:v>
                </c:pt>
                <c:pt idx="65">
                  <c:v>77.72353586902331</c:v>
                </c:pt>
                <c:pt idx="66">
                  <c:v>78.28643682408102</c:v>
                </c:pt>
                <c:pt idx="67">
                  <c:v>78.47222098700054</c:v>
                </c:pt>
                <c:pt idx="68">
                  <c:v>79.05177615617558</c:v>
                </c:pt>
                <c:pt idx="69">
                  <c:v>78.86510386871473</c:v>
                </c:pt>
                <c:pt idx="70">
                  <c:v>78.95747703459867</c:v>
                </c:pt>
                <c:pt idx="71">
                  <c:v>79.02945609775331</c:v>
                </c:pt>
                <c:pt idx="72">
                  <c:v>79.02297532394178</c:v>
                </c:pt>
                <c:pt idx="73">
                  <c:v>79.17976234244571</c:v>
                </c:pt>
                <c:pt idx="74">
                  <c:v>79.53374808534998</c:v>
                </c:pt>
                <c:pt idx="76">
                  <c:v>76.74984292981131</c:v>
                </c:pt>
                <c:pt idx="77">
                  <c:v>76.96470944983972</c:v>
                </c:pt>
                <c:pt idx="78">
                  <c:v>77.26857035456622</c:v>
                </c:pt>
                <c:pt idx="79">
                  <c:v>77.5051583102268</c:v>
                </c:pt>
                <c:pt idx="80">
                  <c:v>77.38849005776373</c:v>
                </c:pt>
                <c:pt idx="81">
                  <c:v>77.32027911677208</c:v>
                </c:pt>
                <c:pt idx="82">
                  <c:v>76.80302712963804</c:v>
                </c:pt>
                <c:pt idx="83">
                  <c:v>76.87901172170494</c:v>
                </c:pt>
                <c:pt idx="84">
                  <c:v>76.66625307811901</c:v>
                </c:pt>
                <c:pt idx="85">
                  <c:v>77.5252747614991</c:v>
                </c:pt>
                <c:pt idx="86">
                  <c:v>77.95501037897377</c:v>
                </c:pt>
                <c:pt idx="87">
                  <c:v>78.43303965807732</c:v>
                </c:pt>
                <c:pt idx="88">
                  <c:v>77.96825590859936</c:v>
                </c:pt>
                <c:pt idx="89">
                  <c:v>78.17388322902325</c:v>
                </c:pt>
                <c:pt idx="90">
                  <c:v>77.90671027318474</c:v>
                </c:pt>
                <c:pt idx="91">
                  <c:v>78.46419657435658</c:v>
                </c:pt>
                <c:pt idx="92">
                  <c:v>78.7637107107854</c:v>
                </c:pt>
                <c:pt idx="93">
                  <c:v>79.54590176184614</c:v>
                </c:pt>
                <c:pt idx="95">
                  <c:v>76.76239175532614</c:v>
                </c:pt>
                <c:pt idx="96">
                  <c:v>76.89190008143895</c:v>
                </c:pt>
                <c:pt idx="97">
                  <c:v>76.99542104575045</c:v>
                </c:pt>
                <c:pt idx="98">
                  <c:v>77.35647729462293</c:v>
                </c:pt>
                <c:pt idx="99">
                  <c:v>77.42156791745744</c:v>
                </c:pt>
                <c:pt idx="100">
                  <c:v>77.68541320789578</c:v>
                </c:pt>
                <c:pt idx="101">
                  <c:v>77.68912122990794</c:v>
                </c:pt>
                <c:pt idx="102">
                  <c:v>77.8869317497663</c:v>
                </c:pt>
                <c:pt idx="103">
                  <c:v>78.01279807700068</c:v>
                </c:pt>
                <c:pt idx="104">
                  <c:v>78.37018446244308</c:v>
                </c:pt>
                <c:pt idx="105">
                  <c:v>78.52758144564149</c:v>
                </c:pt>
                <c:pt idx="106">
                  <c:v>78.66910059048826</c:v>
                </c:pt>
                <c:pt idx="107">
                  <c:v>79.1178438880137</c:v>
                </c:pt>
                <c:pt idx="108">
                  <c:v>79.3287174690311</c:v>
                </c:pt>
                <c:pt idx="109">
                  <c:v>79.48694674912818</c:v>
                </c:pt>
                <c:pt idx="110">
                  <c:v>79.54829688434424</c:v>
                </c:pt>
                <c:pt idx="111">
                  <c:v>79.92580081285931</c:v>
                </c:pt>
                <c:pt idx="112">
                  <c:v>80.26095495321815</c:v>
                </c:pt>
                <c:pt idx="114">
                  <c:v>76.80627805499108</c:v>
                </c:pt>
                <c:pt idx="115">
                  <c:v>77.17177375156501</c:v>
                </c:pt>
                <c:pt idx="116">
                  <c:v>77.56353579736837</c:v>
                </c:pt>
                <c:pt idx="117">
                  <c:v>77.77018853478053</c:v>
                </c:pt>
                <c:pt idx="118">
                  <c:v>77.44554091479203</c:v>
                </c:pt>
                <c:pt idx="119">
                  <c:v>77.20757659245135</c:v>
                </c:pt>
                <c:pt idx="120">
                  <c:v>77.7228702917454</c:v>
                </c:pt>
                <c:pt idx="121">
                  <c:v>77.90058033160076</c:v>
                </c:pt>
                <c:pt idx="122">
                  <c:v>77.97733764971248</c:v>
                </c:pt>
                <c:pt idx="123">
                  <c:v>77.94214045386718</c:v>
                </c:pt>
                <c:pt idx="124">
                  <c:v>77.76943326427448</c:v>
                </c:pt>
                <c:pt idx="125">
                  <c:v>78.42191407066909</c:v>
                </c:pt>
                <c:pt idx="126">
                  <c:v>78.39713081955581</c:v>
                </c:pt>
                <c:pt idx="127">
                  <c:v>79.20516357094206</c:v>
                </c:pt>
                <c:pt idx="128">
                  <c:v>79.39956947868353</c:v>
                </c:pt>
                <c:pt idx="129">
                  <c:v>79.71613528004075</c:v>
                </c:pt>
                <c:pt idx="130">
                  <c:v>79.38776632208852</c:v>
                </c:pt>
                <c:pt idx="131">
                  <c:v>79.22045736503411</c:v>
                </c:pt>
                <c:pt idx="133">
                  <c:v>76.92865462527331</c:v>
                </c:pt>
                <c:pt idx="134">
                  <c:v>76.91671305147881</c:v>
                </c:pt>
                <c:pt idx="135">
                  <c:v>77.13289737520651</c:v>
                </c:pt>
                <c:pt idx="136">
                  <c:v>77.24506772888435</c:v>
                </c:pt>
                <c:pt idx="137">
                  <c:v>77.39921806527909</c:v>
                </c:pt>
                <c:pt idx="138">
                  <c:v>77.28826392798895</c:v>
                </c:pt>
                <c:pt idx="139">
                  <c:v>77.512938419224</c:v>
                </c:pt>
                <c:pt idx="140">
                  <c:v>77.60877795858686</c:v>
                </c:pt>
                <c:pt idx="141">
                  <c:v>77.70243230211015</c:v>
                </c:pt>
                <c:pt idx="142">
                  <c:v>78.15566503089711</c:v>
                </c:pt>
                <c:pt idx="143">
                  <c:v>78.08579597242687</c:v>
                </c:pt>
                <c:pt idx="144">
                  <c:v>78.20479848320973</c:v>
                </c:pt>
                <c:pt idx="145">
                  <c:v>78.18340848186992</c:v>
                </c:pt>
                <c:pt idx="146">
                  <c:v>78.43434512869523</c:v>
                </c:pt>
                <c:pt idx="147">
                  <c:v>78.7990411355828</c:v>
                </c:pt>
                <c:pt idx="148">
                  <c:v>78.76342334073057</c:v>
                </c:pt>
                <c:pt idx="149">
                  <c:v>79.2067246613161</c:v>
                </c:pt>
                <c:pt idx="150">
                  <c:v>79.50830578678597</c:v>
                </c:pt>
                <c:pt idx="152">
                  <c:v>76.9704293375165</c:v>
                </c:pt>
                <c:pt idx="153">
                  <c:v>77.70528463175246</c:v>
                </c:pt>
                <c:pt idx="154">
                  <c:v>77.46444610195697</c:v>
                </c:pt>
                <c:pt idx="155">
                  <c:v>77.59875050428778</c:v>
                </c:pt>
                <c:pt idx="156">
                  <c:v>77.06666428997269</c:v>
                </c:pt>
                <c:pt idx="157">
                  <c:v>77.03932695634522</c:v>
                </c:pt>
                <c:pt idx="158">
                  <c:v>76.83605285559226</c:v>
                </c:pt>
                <c:pt idx="159">
                  <c:v>77.3058452411401</c:v>
                </c:pt>
                <c:pt idx="160">
                  <c:v>77.86787669642601</c:v>
                </c:pt>
                <c:pt idx="161">
                  <c:v>78.02927141750476</c:v>
                </c:pt>
                <c:pt idx="162">
                  <c:v>77.68744618045174</c:v>
                </c:pt>
                <c:pt idx="163">
                  <c:v>78.01687081711701</c:v>
                </c:pt>
                <c:pt idx="164">
                  <c:v>78.42673396544801</c:v>
                </c:pt>
                <c:pt idx="165">
                  <c:v>79.01730704678981</c:v>
                </c:pt>
                <c:pt idx="166">
                  <c:v>78.97914894267088</c:v>
                </c:pt>
                <c:pt idx="167">
                  <c:v>79.2966045909996</c:v>
                </c:pt>
                <c:pt idx="168">
                  <c:v>79.73001172316259</c:v>
                </c:pt>
                <c:pt idx="169">
                  <c:v>79.99234564196951</c:v>
                </c:pt>
                <c:pt idx="171">
                  <c:v>77.10113122090745</c:v>
                </c:pt>
                <c:pt idx="172">
                  <c:v>77.16195288441989</c:v>
                </c:pt>
                <c:pt idx="173">
                  <c:v>76.49803528339146</c:v>
                </c:pt>
                <c:pt idx="174">
                  <c:v>76.41178050581001</c:v>
                </c:pt>
                <c:pt idx="175">
                  <c:v>76.43102536932109</c:v>
                </c:pt>
                <c:pt idx="176">
                  <c:v>76.65946324293976</c:v>
                </c:pt>
                <c:pt idx="177">
                  <c:v>76.67334760682877</c:v>
                </c:pt>
                <c:pt idx="178">
                  <c:v>76.90124854949576</c:v>
                </c:pt>
                <c:pt idx="179">
                  <c:v>77.1759912354919</c:v>
                </c:pt>
                <c:pt idx="180">
                  <c:v>77.54897476876516</c:v>
                </c:pt>
                <c:pt idx="181">
                  <c:v>77.44277179500452</c:v>
                </c:pt>
                <c:pt idx="182">
                  <c:v>77.62649857044882</c:v>
                </c:pt>
                <c:pt idx="183">
                  <c:v>77.54570597026078</c:v>
                </c:pt>
                <c:pt idx="184">
                  <c:v>77.70563587133745</c:v>
                </c:pt>
                <c:pt idx="185">
                  <c:v>77.94465971029186</c:v>
                </c:pt>
                <c:pt idx="186">
                  <c:v>78.09416579977308</c:v>
                </c:pt>
                <c:pt idx="187">
                  <c:v>78.44976108533241</c:v>
                </c:pt>
                <c:pt idx="188">
                  <c:v>78.29272404354111</c:v>
                </c:pt>
                <c:pt idx="190">
                  <c:v>77.13796533671787</c:v>
                </c:pt>
                <c:pt idx="191">
                  <c:v>76.8087568278661</c:v>
                </c:pt>
                <c:pt idx="192">
                  <c:v>77.11934392917202</c:v>
                </c:pt>
                <c:pt idx="193">
                  <c:v>77.64252222445892</c:v>
                </c:pt>
                <c:pt idx="194">
                  <c:v>78.31763436922978</c:v>
                </c:pt>
                <c:pt idx="195">
                  <c:v>78.49867467649615</c:v>
                </c:pt>
                <c:pt idx="196">
                  <c:v>78.31633392449945</c:v>
                </c:pt>
                <c:pt idx="197">
                  <c:v>78.35300600532489</c:v>
                </c:pt>
                <c:pt idx="198">
                  <c:v>78.31255894517346</c:v>
                </c:pt>
                <c:pt idx="199">
                  <c:v>78.57796791922864</c:v>
                </c:pt>
                <c:pt idx="200">
                  <c:v>78.56465448654593</c:v>
                </c:pt>
                <c:pt idx="201">
                  <c:v>78.82096195978782</c:v>
                </c:pt>
                <c:pt idx="202">
                  <c:v>79.14314044962627</c:v>
                </c:pt>
                <c:pt idx="203">
                  <c:v>79.44795840599174</c:v>
                </c:pt>
                <c:pt idx="204">
                  <c:v>79.46743519017473</c:v>
                </c:pt>
                <c:pt idx="205">
                  <c:v>79.56138800336242</c:v>
                </c:pt>
                <c:pt idx="206">
                  <c:v>79.77640691102877</c:v>
                </c:pt>
                <c:pt idx="207">
                  <c:v>80.34947385583784</c:v>
                </c:pt>
                <c:pt idx="209">
                  <c:v>77.1501461090797</c:v>
                </c:pt>
                <c:pt idx="210">
                  <c:v>77.45383431137385</c:v>
                </c:pt>
                <c:pt idx="211">
                  <c:v>78.14151807480486</c:v>
                </c:pt>
                <c:pt idx="212">
                  <c:v>78.74108073183554</c:v>
                </c:pt>
                <c:pt idx="213">
                  <c:v>79.11149581856586</c:v>
                </c:pt>
                <c:pt idx="214">
                  <c:v>79.07551512638047</c:v>
                </c:pt>
                <c:pt idx="215">
                  <c:v>79.09838698643439</c:v>
                </c:pt>
                <c:pt idx="216">
                  <c:v>79.20552819857608</c:v>
                </c:pt>
                <c:pt idx="217">
                  <c:v>79.62370593460325</c:v>
                </c:pt>
                <c:pt idx="218">
                  <c:v>79.89122615028896</c:v>
                </c:pt>
                <c:pt idx="219">
                  <c:v>79.72322197231792</c:v>
                </c:pt>
                <c:pt idx="220">
                  <c:v>79.58642311013372</c:v>
                </c:pt>
                <c:pt idx="221">
                  <c:v>79.84585142175281</c:v>
                </c:pt>
                <c:pt idx="222">
                  <c:v>80.35199899151269</c:v>
                </c:pt>
                <c:pt idx="223">
                  <c:v>80.27051773074115</c:v>
                </c:pt>
                <c:pt idx="224">
                  <c:v>80.54782599755654</c:v>
                </c:pt>
                <c:pt idx="225">
                  <c:v>80.64826362710835</c:v>
                </c:pt>
                <c:pt idx="226">
                  <c:v>81.50463510461907</c:v>
                </c:pt>
                <c:pt idx="228">
                  <c:v>77.16574836567774</c:v>
                </c:pt>
                <c:pt idx="229">
                  <c:v>77.34818238891894</c:v>
                </c:pt>
                <c:pt idx="230">
                  <c:v>77.4653225600039</c:v>
                </c:pt>
                <c:pt idx="231">
                  <c:v>77.77077437949475</c:v>
                </c:pt>
                <c:pt idx="232">
                  <c:v>77.89581820366021</c:v>
                </c:pt>
                <c:pt idx="233">
                  <c:v>78.0647045301215</c:v>
                </c:pt>
                <c:pt idx="234">
                  <c:v>78.18610901420044</c:v>
                </c:pt>
                <c:pt idx="235">
                  <c:v>78.3617084590253</c:v>
                </c:pt>
                <c:pt idx="236">
                  <c:v>78.57749963325398</c:v>
                </c:pt>
                <c:pt idx="237">
                  <c:v>78.8106070869853</c:v>
                </c:pt>
                <c:pt idx="238">
                  <c:v>78.86268089335994</c:v>
                </c:pt>
                <c:pt idx="239">
                  <c:v>79.02720714063949</c:v>
                </c:pt>
                <c:pt idx="240">
                  <c:v>79.23062045509047</c:v>
                </c:pt>
                <c:pt idx="241">
                  <c:v>79.57428372029334</c:v>
                </c:pt>
                <c:pt idx="242">
                  <c:v>79.745873244147</c:v>
                </c:pt>
                <c:pt idx="243">
                  <c:v>79.91631589912808</c:v>
                </c:pt>
                <c:pt idx="244">
                  <c:v>80.14882214748442</c:v>
                </c:pt>
                <c:pt idx="245">
                  <c:v>80.43269286567434</c:v>
                </c:pt>
                <c:pt idx="247">
                  <c:v>77.37848606077935</c:v>
                </c:pt>
                <c:pt idx="248">
                  <c:v>77.9769924937305</c:v>
                </c:pt>
                <c:pt idx="249">
                  <c:v>77.29641353213079</c:v>
                </c:pt>
                <c:pt idx="250">
                  <c:v>77.43561045014027</c:v>
                </c:pt>
                <c:pt idx="251">
                  <c:v>77.51497187372233</c:v>
                </c:pt>
                <c:pt idx="252">
                  <c:v>78.08273685397266</c:v>
                </c:pt>
                <c:pt idx="253">
                  <c:v>78.59008998175128</c:v>
                </c:pt>
                <c:pt idx="254">
                  <c:v>78.85134980915545</c:v>
                </c:pt>
                <c:pt idx="255">
                  <c:v>78.88194726791724</c:v>
                </c:pt>
                <c:pt idx="256">
                  <c:v>78.64080202051326</c:v>
                </c:pt>
                <c:pt idx="257">
                  <c:v>78.62186166578292</c:v>
                </c:pt>
                <c:pt idx="258">
                  <c:v>79.13122724707729</c:v>
                </c:pt>
                <c:pt idx="259">
                  <c:v>79.49635538954585</c:v>
                </c:pt>
                <c:pt idx="260">
                  <c:v>79.70703698365007</c:v>
                </c:pt>
                <c:pt idx="261">
                  <c:v>79.72844390522317</c:v>
                </c:pt>
                <c:pt idx="262">
                  <c:v>80.5212632942395</c:v>
                </c:pt>
                <c:pt idx="263">
                  <c:v>81.27630182173789</c:v>
                </c:pt>
                <c:pt idx="264">
                  <c:v>81.43844030387</c:v>
                </c:pt>
                <c:pt idx="266">
                  <c:v>77.45800819810806</c:v>
                </c:pt>
                <c:pt idx="267">
                  <c:v>77.98280166215852</c:v>
                </c:pt>
                <c:pt idx="268">
                  <c:v>78.30583694132976</c:v>
                </c:pt>
                <c:pt idx="269">
                  <c:v>78.61332068088333</c:v>
                </c:pt>
                <c:pt idx="270">
                  <c:v>78.85134864838162</c:v>
                </c:pt>
                <c:pt idx="271">
                  <c:v>78.90937804824655</c:v>
                </c:pt>
                <c:pt idx="272">
                  <c:v>79.13026321511474</c:v>
                </c:pt>
                <c:pt idx="273">
                  <c:v>79.31864201252225</c:v>
                </c:pt>
                <c:pt idx="274">
                  <c:v>79.55902591543403</c:v>
                </c:pt>
                <c:pt idx="275">
                  <c:v>79.53582757445021</c:v>
                </c:pt>
                <c:pt idx="276">
                  <c:v>79.42526629767477</c:v>
                </c:pt>
                <c:pt idx="277">
                  <c:v>79.55539370486477</c:v>
                </c:pt>
                <c:pt idx="278">
                  <c:v>79.73080644893466</c:v>
                </c:pt>
                <c:pt idx="279">
                  <c:v>80.10583149213161</c:v>
                </c:pt>
                <c:pt idx="280">
                  <c:v>80.3563902567358</c:v>
                </c:pt>
                <c:pt idx="281">
                  <c:v>80.39383152715327</c:v>
                </c:pt>
                <c:pt idx="282">
                  <c:v>80.37746849020746</c:v>
                </c:pt>
                <c:pt idx="283">
                  <c:v>80.73101775415694</c:v>
                </c:pt>
                <c:pt idx="285">
                  <c:v>77.51941076673984</c:v>
                </c:pt>
                <c:pt idx="286">
                  <c:v>77.93947863439608</c:v>
                </c:pt>
                <c:pt idx="287">
                  <c:v>77.93740443170262</c:v>
                </c:pt>
                <c:pt idx="288">
                  <c:v>78.34034822587326</c:v>
                </c:pt>
                <c:pt idx="289">
                  <c:v>78.2714518253721</c:v>
                </c:pt>
                <c:pt idx="290">
                  <c:v>78.76999424276968</c:v>
                </c:pt>
                <c:pt idx="291">
                  <c:v>78.65000861973002</c:v>
                </c:pt>
                <c:pt idx="292">
                  <c:v>78.60456528667262</c:v>
                </c:pt>
                <c:pt idx="293">
                  <c:v>78.7147855824359</c:v>
                </c:pt>
                <c:pt idx="294">
                  <c:v>78.88337068733323</c:v>
                </c:pt>
                <c:pt idx="295">
                  <c:v>79.25096277672601</c:v>
                </c:pt>
                <c:pt idx="296">
                  <c:v>79.66603870680298</c:v>
                </c:pt>
                <c:pt idx="297">
                  <c:v>80.06137454669778</c:v>
                </c:pt>
                <c:pt idx="298">
                  <c:v>80.51807802816373</c:v>
                </c:pt>
                <c:pt idx="299">
                  <c:v>80.64754744585441</c:v>
                </c:pt>
                <c:pt idx="300">
                  <c:v>80.9372612846185</c:v>
                </c:pt>
                <c:pt idx="301">
                  <c:v>80.9026857645771</c:v>
                </c:pt>
                <c:pt idx="302">
                  <c:v>81.12864003573686</c:v>
                </c:pt>
                <c:pt idx="304">
                  <c:v>77.67241691808105</c:v>
                </c:pt>
                <c:pt idx="305">
                  <c:v>77.95626632415204</c:v>
                </c:pt>
                <c:pt idx="306">
                  <c:v>77.96346289335749</c:v>
                </c:pt>
                <c:pt idx="307">
                  <c:v>78.37047229022502</c:v>
                </c:pt>
                <c:pt idx="308">
                  <c:v>78.48766850243929</c:v>
                </c:pt>
                <c:pt idx="309">
                  <c:v>78.23805391423214</c:v>
                </c:pt>
                <c:pt idx="310">
                  <c:v>78.79450822199034</c:v>
                </c:pt>
                <c:pt idx="311">
                  <c:v>78.60698295093793</c:v>
                </c:pt>
                <c:pt idx="312">
                  <c:v>79.17515803475621</c:v>
                </c:pt>
                <c:pt idx="313">
                  <c:v>79.0119198188649</c:v>
                </c:pt>
                <c:pt idx="314">
                  <c:v>79.62719895929203</c:v>
                </c:pt>
                <c:pt idx="315">
                  <c:v>80.00520871459412</c:v>
                </c:pt>
                <c:pt idx="316">
                  <c:v>80.69582432939723</c:v>
                </c:pt>
                <c:pt idx="317">
                  <c:v>80.58477855273676</c:v>
                </c:pt>
                <c:pt idx="318">
                  <c:v>80.06894413103439</c:v>
                </c:pt>
                <c:pt idx="319">
                  <c:v>79.88837374991984</c:v>
                </c:pt>
                <c:pt idx="320">
                  <c:v>80.41062565706147</c:v>
                </c:pt>
                <c:pt idx="321">
                  <c:v>80.90906644048917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9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data'!$A$4:$B$325</c:f>
              <c:multiLvlStrCache>
                <c:ptCount val="321"/>
                <c:lvl>
                  <c:pt idx="0">
                    <c:v>Glasgow City</c:v>
                  </c:pt>
                  <c:pt idx="1">
                    <c:v>0</c:v>
                  </c:pt>
                  <c:pt idx="2">
                    <c:v>1993-95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Inverclyde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North Lanark - shire</c:v>
                  </c:pt>
                  <c:pt idx="39">
                    <c:v>0</c:v>
                  </c:pt>
                  <c:pt idx="40">
                    <c:v>1993-95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North Ayrshire</c:v>
                  </c:pt>
                  <c:pt idx="58">
                    <c:v>0</c:v>
                  </c:pt>
                  <c:pt idx="59">
                    <c:v>1993-95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East Ayrshire</c:v>
                  </c:pt>
                  <c:pt idx="77">
                    <c:v>0</c:v>
                  </c:pt>
                  <c:pt idx="78">
                    <c:v>1993-95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South Lanark - shire</c:v>
                  </c:pt>
                  <c:pt idx="96">
                    <c:v>0</c:v>
                  </c:pt>
                  <c:pt idx="97">
                    <c:v>1993-95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Dundee City</c:v>
                  </c:pt>
                  <c:pt idx="115">
                    <c:v>0</c:v>
                  </c:pt>
                  <c:pt idx="116">
                    <c:v>1993-95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Renfrew - shire</c:v>
                  </c:pt>
                  <c:pt idx="134">
                    <c:v>0</c:v>
                  </c:pt>
                  <c:pt idx="135">
                    <c:v>1993-95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West Lothian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West Dun - barton - shire</c:v>
                  </c:pt>
                  <c:pt idx="172">
                    <c:v>0</c:v>
                  </c:pt>
                  <c:pt idx="173">
                    <c:v>1993-95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Falkirk</c:v>
                  </c:pt>
                  <c:pt idx="191">
                    <c:v>0</c:v>
                  </c:pt>
                  <c:pt idx="192">
                    <c:v>1993-95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Dumfries &amp; Galloway</c:v>
                  </c:pt>
                  <c:pt idx="210">
                    <c:v>0</c:v>
                  </c:pt>
                  <c:pt idx="211">
                    <c:v>1993-1995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2000-2002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2007-2009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SCOT - LAND</c:v>
                  </c:pt>
                  <c:pt idx="229">
                    <c:v>0</c:v>
                  </c:pt>
                  <c:pt idx="230">
                    <c:v>1993-95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Mid - lothian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Fife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South Ayrshire</c:v>
                  </c:pt>
                  <c:pt idx="286">
                    <c:v>0</c:v>
                  </c:pt>
                  <c:pt idx="287">
                    <c:v>1993-95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Argyll &amp; Bute</c:v>
                  </c:pt>
                  <c:pt idx="305">
                    <c:v>0</c:v>
                  </c:pt>
                  <c:pt idx="306">
                    <c:v>1993-95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2007-09</c:v>
                  </c:pt>
                </c:lvl>
              </c:multiLvlStrCache>
            </c:multiLvlStrRef>
          </c:cat>
          <c:val>
            <c:numRef>
              <c:f>'Fig 9 data'!$E$4:$E$325</c:f>
              <c:numCache>
                <c:ptCount val="322"/>
                <c:pt idx="0">
                  <c:v>74.8</c:v>
                </c:pt>
                <c:pt idx="1">
                  <c:v>74.8</c:v>
                </c:pt>
                <c:pt idx="2">
                  <c:v>75</c:v>
                </c:pt>
                <c:pt idx="3">
                  <c:v>75.1</c:v>
                </c:pt>
                <c:pt idx="4">
                  <c:v>75.1</c:v>
                </c:pt>
                <c:pt idx="5">
                  <c:v>75.1</c:v>
                </c:pt>
                <c:pt idx="6">
                  <c:v>75.2</c:v>
                </c:pt>
                <c:pt idx="7">
                  <c:v>75.5</c:v>
                </c:pt>
                <c:pt idx="8">
                  <c:v>75.9</c:v>
                </c:pt>
                <c:pt idx="9">
                  <c:v>76.1</c:v>
                </c:pt>
                <c:pt idx="10">
                  <c:v>76.1</c:v>
                </c:pt>
                <c:pt idx="11">
                  <c:v>76.1</c:v>
                </c:pt>
                <c:pt idx="12">
                  <c:v>76.4</c:v>
                </c:pt>
                <c:pt idx="13">
                  <c:v>76.7</c:v>
                </c:pt>
                <c:pt idx="14">
                  <c:v>76.8</c:v>
                </c:pt>
                <c:pt idx="15">
                  <c:v>76.9</c:v>
                </c:pt>
                <c:pt idx="16">
                  <c:v>77.18979812515958</c:v>
                </c:pt>
                <c:pt idx="17">
                  <c:v>77.69275898102632</c:v>
                </c:pt>
                <c:pt idx="19">
                  <c:v>74.8</c:v>
                </c:pt>
                <c:pt idx="20">
                  <c:v>75.3</c:v>
                </c:pt>
                <c:pt idx="21">
                  <c:v>75.1</c:v>
                </c:pt>
                <c:pt idx="22">
                  <c:v>75.7</c:v>
                </c:pt>
                <c:pt idx="23">
                  <c:v>76</c:v>
                </c:pt>
                <c:pt idx="24">
                  <c:v>76.5</c:v>
                </c:pt>
                <c:pt idx="25">
                  <c:v>77.1</c:v>
                </c:pt>
                <c:pt idx="26">
                  <c:v>76.7</c:v>
                </c:pt>
                <c:pt idx="27">
                  <c:v>76.5</c:v>
                </c:pt>
                <c:pt idx="28">
                  <c:v>76.5</c:v>
                </c:pt>
                <c:pt idx="29">
                  <c:v>77</c:v>
                </c:pt>
                <c:pt idx="30">
                  <c:v>77.3</c:v>
                </c:pt>
                <c:pt idx="31">
                  <c:v>77.1</c:v>
                </c:pt>
                <c:pt idx="32">
                  <c:v>77</c:v>
                </c:pt>
                <c:pt idx="33">
                  <c:v>77.4</c:v>
                </c:pt>
                <c:pt idx="34">
                  <c:v>77.8</c:v>
                </c:pt>
                <c:pt idx="35">
                  <c:v>78.15988295793447</c:v>
                </c:pt>
                <c:pt idx="36">
                  <c:v>78.34609011493292</c:v>
                </c:pt>
                <c:pt idx="38">
                  <c:v>75.5</c:v>
                </c:pt>
                <c:pt idx="39">
                  <c:v>75.9</c:v>
                </c:pt>
                <c:pt idx="40">
                  <c:v>75.7</c:v>
                </c:pt>
                <c:pt idx="41">
                  <c:v>75.9</c:v>
                </c:pt>
                <c:pt idx="42">
                  <c:v>75.9</c:v>
                </c:pt>
                <c:pt idx="43">
                  <c:v>76.3</c:v>
                </c:pt>
                <c:pt idx="44">
                  <c:v>76.7</c:v>
                </c:pt>
                <c:pt idx="45">
                  <c:v>77</c:v>
                </c:pt>
                <c:pt idx="46">
                  <c:v>77.2</c:v>
                </c:pt>
                <c:pt idx="47">
                  <c:v>77.3</c:v>
                </c:pt>
                <c:pt idx="48">
                  <c:v>77</c:v>
                </c:pt>
                <c:pt idx="49">
                  <c:v>77.1</c:v>
                </c:pt>
                <c:pt idx="50">
                  <c:v>77.3</c:v>
                </c:pt>
                <c:pt idx="51">
                  <c:v>77.8</c:v>
                </c:pt>
                <c:pt idx="52">
                  <c:v>78</c:v>
                </c:pt>
                <c:pt idx="53">
                  <c:v>78.1</c:v>
                </c:pt>
                <c:pt idx="54">
                  <c:v>78.19229650251759</c:v>
                </c:pt>
                <c:pt idx="55">
                  <c:v>78.40363686748123</c:v>
                </c:pt>
                <c:pt idx="57">
                  <c:v>75.9</c:v>
                </c:pt>
                <c:pt idx="58">
                  <c:v>76.4</c:v>
                </c:pt>
                <c:pt idx="59">
                  <c:v>76.4</c:v>
                </c:pt>
                <c:pt idx="60">
                  <c:v>77.3</c:v>
                </c:pt>
                <c:pt idx="61">
                  <c:v>77.2</c:v>
                </c:pt>
                <c:pt idx="62">
                  <c:v>77.6</c:v>
                </c:pt>
                <c:pt idx="63">
                  <c:v>77.3</c:v>
                </c:pt>
                <c:pt idx="64">
                  <c:v>77.5</c:v>
                </c:pt>
                <c:pt idx="65">
                  <c:v>77.2</c:v>
                </c:pt>
                <c:pt idx="66">
                  <c:v>77.7</c:v>
                </c:pt>
                <c:pt idx="67">
                  <c:v>77.9</c:v>
                </c:pt>
                <c:pt idx="68">
                  <c:v>78.5</c:v>
                </c:pt>
                <c:pt idx="69">
                  <c:v>78.3</c:v>
                </c:pt>
                <c:pt idx="70">
                  <c:v>78.4</c:v>
                </c:pt>
                <c:pt idx="71">
                  <c:v>78.5</c:v>
                </c:pt>
                <c:pt idx="72">
                  <c:v>78.5</c:v>
                </c:pt>
                <c:pt idx="73">
                  <c:v>78.62735968734168</c:v>
                </c:pt>
                <c:pt idx="74">
                  <c:v>78.98236257624686</c:v>
                </c:pt>
                <c:pt idx="76">
                  <c:v>76.2</c:v>
                </c:pt>
                <c:pt idx="77">
                  <c:v>76.4</c:v>
                </c:pt>
                <c:pt idx="78">
                  <c:v>76.7</c:v>
                </c:pt>
                <c:pt idx="79">
                  <c:v>77</c:v>
                </c:pt>
                <c:pt idx="80">
                  <c:v>76.8</c:v>
                </c:pt>
                <c:pt idx="81">
                  <c:v>76.8</c:v>
                </c:pt>
                <c:pt idx="82">
                  <c:v>76.2</c:v>
                </c:pt>
                <c:pt idx="83">
                  <c:v>76.3</c:v>
                </c:pt>
                <c:pt idx="84">
                  <c:v>76.1</c:v>
                </c:pt>
                <c:pt idx="85">
                  <c:v>76.9</c:v>
                </c:pt>
                <c:pt idx="86">
                  <c:v>77.4</c:v>
                </c:pt>
                <c:pt idx="87">
                  <c:v>77.9</c:v>
                </c:pt>
                <c:pt idx="88">
                  <c:v>77.4</c:v>
                </c:pt>
                <c:pt idx="89">
                  <c:v>77.6</c:v>
                </c:pt>
                <c:pt idx="90">
                  <c:v>77.3</c:v>
                </c:pt>
                <c:pt idx="91">
                  <c:v>77.8</c:v>
                </c:pt>
                <c:pt idx="92">
                  <c:v>78.14752925426063</c:v>
                </c:pt>
                <c:pt idx="93">
                  <c:v>78.95743680757484</c:v>
                </c:pt>
                <c:pt idx="95">
                  <c:v>76.4</c:v>
                </c:pt>
                <c:pt idx="96">
                  <c:v>76.5</c:v>
                </c:pt>
                <c:pt idx="97">
                  <c:v>76.6</c:v>
                </c:pt>
                <c:pt idx="98">
                  <c:v>77</c:v>
                </c:pt>
                <c:pt idx="99">
                  <c:v>77.1</c:v>
                </c:pt>
                <c:pt idx="100">
                  <c:v>77.3</c:v>
                </c:pt>
                <c:pt idx="101">
                  <c:v>77.3</c:v>
                </c:pt>
                <c:pt idx="102">
                  <c:v>77.5</c:v>
                </c:pt>
                <c:pt idx="103">
                  <c:v>77.7</c:v>
                </c:pt>
                <c:pt idx="104">
                  <c:v>78</c:v>
                </c:pt>
                <c:pt idx="105">
                  <c:v>78.2</c:v>
                </c:pt>
                <c:pt idx="106">
                  <c:v>78.3</c:v>
                </c:pt>
                <c:pt idx="107">
                  <c:v>78.8</c:v>
                </c:pt>
                <c:pt idx="108">
                  <c:v>79</c:v>
                </c:pt>
                <c:pt idx="109">
                  <c:v>79.1</c:v>
                </c:pt>
                <c:pt idx="110">
                  <c:v>79.2</c:v>
                </c:pt>
                <c:pt idx="111">
                  <c:v>79.58327166566681</c:v>
                </c:pt>
                <c:pt idx="112">
                  <c:v>79.92573470769698</c:v>
                </c:pt>
                <c:pt idx="114">
                  <c:v>76.2</c:v>
                </c:pt>
                <c:pt idx="115">
                  <c:v>76.6</c:v>
                </c:pt>
                <c:pt idx="116">
                  <c:v>77</c:v>
                </c:pt>
                <c:pt idx="117">
                  <c:v>77.2</c:v>
                </c:pt>
                <c:pt idx="118">
                  <c:v>76.9</c:v>
                </c:pt>
                <c:pt idx="119">
                  <c:v>76.6</c:v>
                </c:pt>
                <c:pt idx="120">
                  <c:v>77.2</c:v>
                </c:pt>
                <c:pt idx="121">
                  <c:v>77.4</c:v>
                </c:pt>
                <c:pt idx="122">
                  <c:v>77.4</c:v>
                </c:pt>
                <c:pt idx="123">
                  <c:v>77.4</c:v>
                </c:pt>
                <c:pt idx="124">
                  <c:v>77.2</c:v>
                </c:pt>
                <c:pt idx="125">
                  <c:v>77.9</c:v>
                </c:pt>
                <c:pt idx="126">
                  <c:v>77.8</c:v>
                </c:pt>
                <c:pt idx="127">
                  <c:v>78.7</c:v>
                </c:pt>
                <c:pt idx="128">
                  <c:v>78.8</c:v>
                </c:pt>
                <c:pt idx="129">
                  <c:v>79.2</c:v>
                </c:pt>
                <c:pt idx="130">
                  <c:v>78.80663096670548</c:v>
                </c:pt>
                <c:pt idx="131">
                  <c:v>78.64434426824297</c:v>
                </c:pt>
                <c:pt idx="133">
                  <c:v>76.5</c:v>
                </c:pt>
                <c:pt idx="134">
                  <c:v>76.4</c:v>
                </c:pt>
                <c:pt idx="135">
                  <c:v>76.7</c:v>
                </c:pt>
                <c:pt idx="136">
                  <c:v>76.8</c:v>
                </c:pt>
                <c:pt idx="137">
                  <c:v>76.9</c:v>
                </c:pt>
                <c:pt idx="138">
                  <c:v>76.8</c:v>
                </c:pt>
                <c:pt idx="139">
                  <c:v>77</c:v>
                </c:pt>
                <c:pt idx="140">
                  <c:v>77.1</c:v>
                </c:pt>
                <c:pt idx="141">
                  <c:v>77.2</c:v>
                </c:pt>
                <c:pt idx="142">
                  <c:v>77.7</c:v>
                </c:pt>
                <c:pt idx="143">
                  <c:v>77.6</c:v>
                </c:pt>
                <c:pt idx="144">
                  <c:v>77.7</c:v>
                </c:pt>
                <c:pt idx="145">
                  <c:v>77.7</c:v>
                </c:pt>
                <c:pt idx="146">
                  <c:v>78</c:v>
                </c:pt>
                <c:pt idx="147">
                  <c:v>78.3</c:v>
                </c:pt>
                <c:pt idx="148">
                  <c:v>78.3</c:v>
                </c:pt>
                <c:pt idx="149">
                  <c:v>78.74439114357656</c:v>
                </c:pt>
                <c:pt idx="150">
                  <c:v>79.05752411984363</c:v>
                </c:pt>
                <c:pt idx="152">
                  <c:v>76.4</c:v>
                </c:pt>
                <c:pt idx="153">
                  <c:v>77.2</c:v>
                </c:pt>
                <c:pt idx="154">
                  <c:v>76.9</c:v>
                </c:pt>
                <c:pt idx="155">
                  <c:v>77.1</c:v>
                </c:pt>
                <c:pt idx="156">
                  <c:v>76.5</c:v>
                </c:pt>
                <c:pt idx="157">
                  <c:v>76.5</c:v>
                </c:pt>
                <c:pt idx="158">
                  <c:v>76.3</c:v>
                </c:pt>
                <c:pt idx="159">
                  <c:v>76.8</c:v>
                </c:pt>
                <c:pt idx="160">
                  <c:v>77.4</c:v>
                </c:pt>
                <c:pt idx="161">
                  <c:v>77.5</c:v>
                </c:pt>
                <c:pt idx="162">
                  <c:v>77.2</c:v>
                </c:pt>
                <c:pt idx="163">
                  <c:v>77.5</c:v>
                </c:pt>
                <c:pt idx="164">
                  <c:v>77.9</c:v>
                </c:pt>
                <c:pt idx="165">
                  <c:v>78.5</c:v>
                </c:pt>
                <c:pt idx="166">
                  <c:v>78.5</c:v>
                </c:pt>
                <c:pt idx="167">
                  <c:v>78.8</c:v>
                </c:pt>
                <c:pt idx="168">
                  <c:v>79.2483493181518</c:v>
                </c:pt>
                <c:pt idx="169">
                  <c:v>79.5115152167428</c:v>
                </c:pt>
                <c:pt idx="171">
                  <c:v>76.5</c:v>
                </c:pt>
                <c:pt idx="172">
                  <c:v>76.5</c:v>
                </c:pt>
                <c:pt idx="173">
                  <c:v>75.8</c:v>
                </c:pt>
                <c:pt idx="174">
                  <c:v>75.7</c:v>
                </c:pt>
                <c:pt idx="175">
                  <c:v>75.7</c:v>
                </c:pt>
                <c:pt idx="176">
                  <c:v>76</c:v>
                </c:pt>
                <c:pt idx="177">
                  <c:v>76</c:v>
                </c:pt>
                <c:pt idx="178">
                  <c:v>76.2</c:v>
                </c:pt>
                <c:pt idx="179">
                  <c:v>76.5</c:v>
                </c:pt>
                <c:pt idx="180">
                  <c:v>76.9</c:v>
                </c:pt>
                <c:pt idx="181">
                  <c:v>76.8</c:v>
                </c:pt>
                <c:pt idx="182">
                  <c:v>76.9</c:v>
                </c:pt>
                <c:pt idx="183">
                  <c:v>76.9</c:v>
                </c:pt>
                <c:pt idx="184">
                  <c:v>77</c:v>
                </c:pt>
                <c:pt idx="185">
                  <c:v>77.3</c:v>
                </c:pt>
                <c:pt idx="186">
                  <c:v>77.4</c:v>
                </c:pt>
                <c:pt idx="187">
                  <c:v>77.77729232863416</c:v>
                </c:pt>
                <c:pt idx="188">
                  <c:v>77.60283196137559</c:v>
                </c:pt>
                <c:pt idx="190">
                  <c:v>76.6</c:v>
                </c:pt>
                <c:pt idx="191">
                  <c:v>76.3</c:v>
                </c:pt>
                <c:pt idx="192">
                  <c:v>76.6</c:v>
                </c:pt>
                <c:pt idx="193">
                  <c:v>77.1</c:v>
                </c:pt>
                <c:pt idx="194">
                  <c:v>77.8</c:v>
                </c:pt>
                <c:pt idx="195">
                  <c:v>78</c:v>
                </c:pt>
                <c:pt idx="196">
                  <c:v>77.8</c:v>
                </c:pt>
                <c:pt idx="197">
                  <c:v>77.8</c:v>
                </c:pt>
                <c:pt idx="198">
                  <c:v>77.8</c:v>
                </c:pt>
                <c:pt idx="199">
                  <c:v>78</c:v>
                </c:pt>
                <c:pt idx="200">
                  <c:v>78</c:v>
                </c:pt>
                <c:pt idx="201">
                  <c:v>78.3</c:v>
                </c:pt>
                <c:pt idx="202">
                  <c:v>78.7</c:v>
                </c:pt>
                <c:pt idx="203">
                  <c:v>79</c:v>
                </c:pt>
                <c:pt idx="204">
                  <c:v>79</c:v>
                </c:pt>
                <c:pt idx="205">
                  <c:v>79.1</c:v>
                </c:pt>
                <c:pt idx="206">
                  <c:v>79.30138846662979</c:v>
                </c:pt>
                <c:pt idx="207">
                  <c:v>79.86212867339836</c:v>
                </c:pt>
                <c:pt idx="209">
                  <c:v>76.6</c:v>
                </c:pt>
                <c:pt idx="210">
                  <c:v>76.9</c:v>
                </c:pt>
                <c:pt idx="211">
                  <c:v>77.6</c:v>
                </c:pt>
                <c:pt idx="212">
                  <c:v>78.2</c:v>
                </c:pt>
                <c:pt idx="213">
                  <c:v>78.6</c:v>
                </c:pt>
                <c:pt idx="214">
                  <c:v>78.6</c:v>
                </c:pt>
                <c:pt idx="215">
                  <c:v>78.6</c:v>
                </c:pt>
                <c:pt idx="216">
                  <c:v>78.7</c:v>
                </c:pt>
                <c:pt idx="217">
                  <c:v>79.1</c:v>
                </c:pt>
                <c:pt idx="218">
                  <c:v>79.4</c:v>
                </c:pt>
                <c:pt idx="219">
                  <c:v>79.2</c:v>
                </c:pt>
                <c:pt idx="220">
                  <c:v>79.1</c:v>
                </c:pt>
                <c:pt idx="221">
                  <c:v>79.3</c:v>
                </c:pt>
                <c:pt idx="222">
                  <c:v>79.9</c:v>
                </c:pt>
                <c:pt idx="223">
                  <c:v>79.8</c:v>
                </c:pt>
                <c:pt idx="224">
                  <c:v>80</c:v>
                </c:pt>
                <c:pt idx="225">
                  <c:v>80.11932657302857</c:v>
                </c:pt>
                <c:pt idx="226">
                  <c:v>80.9916761365669</c:v>
                </c:pt>
                <c:pt idx="228">
                  <c:v>77.07472388859354</c:v>
                </c:pt>
                <c:pt idx="229">
                  <c:v>77.2574726885986</c:v>
                </c:pt>
                <c:pt idx="230">
                  <c:v>77.37465022697731</c:v>
                </c:pt>
                <c:pt idx="231">
                  <c:v>77.67951630628578</c:v>
                </c:pt>
                <c:pt idx="232">
                  <c:v>77.80493972095145</c:v>
                </c:pt>
                <c:pt idx="233">
                  <c:v>77.97403156021952</c:v>
                </c:pt>
                <c:pt idx="234">
                  <c:v>78.09643124149197</c:v>
                </c:pt>
                <c:pt idx="235">
                  <c:v>78.27157204879936</c:v>
                </c:pt>
                <c:pt idx="236">
                  <c:v>78.48706295554668</c:v>
                </c:pt>
                <c:pt idx="237">
                  <c:v>78.7195477909076</c:v>
                </c:pt>
                <c:pt idx="238">
                  <c:v>78.77193257977541</c:v>
                </c:pt>
                <c:pt idx="239">
                  <c:v>78.93738717810942</c:v>
                </c:pt>
                <c:pt idx="240">
                  <c:v>79.14085983078405</c:v>
                </c:pt>
                <c:pt idx="241">
                  <c:v>79.48494565715191</c:v>
                </c:pt>
                <c:pt idx="242">
                  <c:v>79.65652414659337</c:v>
                </c:pt>
                <c:pt idx="243">
                  <c:v>79.82784288078204</c:v>
                </c:pt>
                <c:pt idx="244">
                  <c:v>80.06072481575701</c:v>
                </c:pt>
                <c:pt idx="245">
                  <c:v>80.34511610382256</c:v>
                </c:pt>
                <c:pt idx="247">
                  <c:v>76.7</c:v>
                </c:pt>
                <c:pt idx="248">
                  <c:v>77.2</c:v>
                </c:pt>
                <c:pt idx="249">
                  <c:v>76.5</c:v>
                </c:pt>
                <c:pt idx="250">
                  <c:v>76.7</c:v>
                </c:pt>
                <c:pt idx="251">
                  <c:v>76.8</c:v>
                </c:pt>
                <c:pt idx="252">
                  <c:v>77.3</c:v>
                </c:pt>
                <c:pt idx="253">
                  <c:v>77.9</c:v>
                </c:pt>
                <c:pt idx="254">
                  <c:v>78.1</c:v>
                </c:pt>
                <c:pt idx="255">
                  <c:v>78.2</c:v>
                </c:pt>
                <c:pt idx="256">
                  <c:v>77.9</c:v>
                </c:pt>
                <c:pt idx="257">
                  <c:v>77.9</c:v>
                </c:pt>
                <c:pt idx="258">
                  <c:v>78.5</c:v>
                </c:pt>
                <c:pt idx="259">
                  <c:v>78.8</c:v>
                </c:pt>
                <c:pt idx="260">
                  <c:v>79</c:v>
                </c:pt>
                <c:pt idx="261">
                  <c:v>79.1</c:v>
                </c:pt>
                <c:pt idx="262">
                  <c:v>79.9</c:v>
                </c:pt>
                <c:pt idx="263">
                  <c:v>80.6659931501241</c:v>
                </c:pt>
                <c:pt idx="264">
                  <c:v>80.83342489838812</c:v>
                </c:pt>
                <c:pt idx="266">
                  <c:v>77.1</c:v>
                </c:pt>
                <c:pt idx="267">
                  <c:v>77.6</c:v>
                </c:pt>
                <c:pt idx="268">
                  <c:v>78</c:v>
                </c:pt>
                <c:pt idx="269">
                  <c:v>78.3</c:v>
                </c:pt>
                <c:pt idx="270">
                  <c:v>78.5</c:v>
                </c:pt>
                <c:pt idx="271">
                  <c:v>78.6</c:v>
                </c:pt>
                <c:pt idx="272">
                  <c:v>78.8</c:v>
                </c:pt>
                <c:pt idx="273">
                  <c:v>79</c:v>
                </c:pt>
                <c:pt idx="274">
                  <c:v>79.2</c:v>
                </c:pt>
                <c:pt idx="275">
                  <c:v>79.2</c:v>
                </c:pt>
                <c:pt idx="276">
                  <c:v>79.1</c:v>
                </c:pt>
                <c:pt idx="277">
                  <c:v>79.2</c:v>
                </c:pt>
                <c:pt idx="278">
                  <c:v>79.4</c:v>
                </c:pt>
                <c:pt idx="279">
                  <c:v>79.8</c:v>
                </c:pt>
                <c:pt idx="280">
                  <c:v>80</c:v>
                </c:pt>
                <c:pt idx="281">
                  <c:v>80</c:v>
                </c:pt>
                <c:pt idx="282">
                  <c:v>80.0323545738172</c:v>
                </c:pt>
                <c:pt idx="283">
                  <c:v>80.39039604767392</c:v>
                </c:pt>
                <c:pt idx="285">
                  <c:v>76.9</c:v>
                </c:pt>
                <c:pt idx="286">
                  <c:v>77.4</c:v>
                </c:pt>
                <c:pt idx="287">
                  <c:v>77.4</c:v>
                </c:pt>
                <c:pt idx="288">
                  <c:v>77.8</c:v>
                </c:pt>
                <c:pt idx="289">
                  <c:v>77.7</c:v>
                </c:pt>
                <c:pt idx="290">
                  <c:v>78.2</c:v>
                </c:pt>
                <c:pt idx="291">
                  <c:v>78</c:v>
                </c:pt>
                <c:pt idx="292">
                  <c:v>77.9</c:v>
                </c:pt>
                <c:pt idx="293">
                  <c:v>78.1</c:v>
                </c:pt>
                <c:pt idx="294">
                  <c:v>78.2</c:v>
                </c:pt>
                <c:pt idx="295">
                  <c:v>78.6</c:v>
                </c:pt>
                <c:pt idx="296">
                  <c:v>79.1</c:v>
                </c:pt>
                <c:pt idx="297">
                  <c:v>79.5</c:v>
                </c:pt>
                <c:pt idx="298">
                  <c:v>80</c:v>
                </c:pt>
                <c:pt idx="299">
                  <c:v>80.1</c:v>
                </c:pt>
                <c:pt idx="300">
                  <c:v>80.4</c:v>
                </c:pt>
                <c:pt idx="301">
                  <c:v>80.31707819828083</c:v>
                </c:pt>
                <c:pt idx="302">
                  <c:v>80.55579648199775</c:v>
                </c:pt>
                <c:pt idx="304">
                  <c:v>77</c:v>
                </c:pt>
                <c:pt idx="305">
                  <c:v>77.3</c:v>
                </c:pt>
                <c:pt idx="306">
                  <c:v>77.3</c:v>
                </c:pt>
                <c:pt idx="307">
                  <c:v>77.7</c:v>
                </c:pt>
                <c:pt idx="308">
                  <c:v>77.8</c:v>
                </c:pt>
                <c:pt idx="309">
                  <c:v>77.5</c:v>
                </c:pt>
                <c:pt idx="310">
                  <c:v>78.1</c:v>
                </c:pt>
                <c:pt idx="311">
                  <c:v>77.9</c:v>
                </c:pt>
                <c:pt idx="312">
                  <c:v>78.5</c:v>
                </c:pt>
                <c:pt idx="313">
                  <c:v>78.3</c:v>
                </c:pt>
                <c:pt idx="314">
                  <c:v>78.9</c:v>
                </c:pt>
                <c:pt idx="315">
                  <c:v>79.4</c:v>
                </c:pt>
                <c:pt idx="316">
                  <c:v>80.1</c:v>
                </c:pt>
                <c:pt idx="317">
                  <c:v>79.9</c:v>
                </c:pt>
                <c:pt idx="318">
                  <c:v>79.4</c:v>
                </c:pt>
                <c:pt idx="319">
                  <c:v>79.1</c:v>
                </c:pt>
                <c:pt idx="320">
                  <c:v>79.72070722924357</c:v>
                </c:pt>
                <c:pt idx="321">
                  <c:v>80.26626375566883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11127571"/>
        <c:axId val="33039276"/>
      </c:lineChart>
      <c:catAx>
        <c:axId val="11127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Council 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33039276"/>
        <c:crosses val="autoZero"/>
        <c:auto val="1"/>
        <c:lblOffset val="100"/>
        <c:noMultiLvlLbl val="0"/>
      </c:catAx>
      <c:valAx>
        <c:axId val="33039276"/>
        <c:scaling>
          <c:orientation val="minMax"/>
          <c:max val="8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127571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64"/>
          <c:y val="0.8982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'Fig 9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Clack - mannan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Angus</c:v>
                  </c:pt>
                  <c:pt idx="39">
                    <c:v>0</c:v>
                  </c:pt>
                  <c:pt idx="40">
                    <c:v>1993-1995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2000-2002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2007-2009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Stirling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Edinburgh City of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Perth &amp; Kinross</c:v>
                  </c:pt>
                  <c:pt idx="96">
                    <c:v>0</c:v>
                  </c:pt>
                  <c:pt idx="97">
                    <c:v>1993-1995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2000-2002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2007-2009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Aberdeen City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Orkney Islands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Highland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Aberdeen - shire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Shetland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Scottish Borders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Moray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Eilean Siar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East Dun - barton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Lothian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9 data'!$F$327:$F$648</c:f>
              <c:numCache>
                <c:ptCount val="322"/>
                <c:pt idx="0">
                  <c:v>77.25677284276195</c:v>
                </c:pt>
                <c:pt idx="1">
                  <c:v>77.43889208923929</c:v>
                </c:pt>
                <c:pt idx="2">
                  <c:v>77.55599489303049</c:v>
                </c:pt>
                <c:pt idx="3">
                  <c:v>77.86203245270373</c:v>
                </c:pt>
                <c:pt idx="4">
                  <c:v>77.98669668636897</c:v>
                </c:pt>
                <c:pt idx="5">
                  <c:v>78.15537750002349</c:v>
                </c:pt>
                <c:pt idx="6">
                  <c:v>78.27578678690891</c:v>
                </c:pt>
                <c:pt idx="7">
                  <c:v>78.45184486925123</c:v>
                </c:pt>
                <c:pt idx="8">
                  <c:v>78.66793631096128</c:v>
                </c:pt>
                <c:pt idx="9">
                  <c:v>78.901666383063</c:v>
                </c:pt>
                <c:pt idx="10">
                  <c:v>78.95342920694446</c:v>
                </c:pt>
                <c:pt idx="11">
                  <c:v>79.11702710316956</c:v>
                </c:pt>
                <c:pt idx="12">
                  <c:v>79.3203810793969</c:v>
                </c:pt>
                <c:pt idx="13">
                  <c:v>79.66362178343476</c:v>
                </c:pt>
                <c:pt idx="14">
                  <c:v>79.83522234170064</c:v>
                </c:pt>
                <c:pt idx="15">
                  <c:v>80.00478891747412</c:v>
                </c:pt>
                <c:pt idx="16">
                  <c:v>80.23691947921183</c:v>
                </c:pt>
                <c:pt idx="17">
                  <c:v>80.52026962752612</c:v>
                </c:pt>
                <c:pt idx="19">
                  <c:v>78.6</c:v>
                </c:pt>
                <c:pt idx="20">
                  <c:v>78.4</c:v>
                </c:pt>
                <c:pt idx="21">
                  <c:v>78.4</c:v>
                </c:pt>
                <c:pt idx="22">
                  <c:v>78.4</c:v>
                </c:pt>
                <c:pt idx="23">
                  <c:v>78.7</c:v>
                </c:pt>
                <c:pt idx="24">
                  <c:v>79</c:v>
                </c:pt>
                <c:pt idx="25">
                  <c:v>79.8</c:v>
                </c:pt>
                <c:pt idx="26">
                  <c:v>79.4</c:v>
                </c:pt>
                <c:pt idx="27">
                  <c:v>79.3</c:v>
                </c:pt>
                <c:pt idx="28">
                  <c:v>79.1</c:v>
                </c:pt>
                <c:pt idx="29">
                  <c:v>79.6</c:v>
                </c:pt>
                <c:pt idx="30">
                  <c:v>80.2</c:v>
                </c:pt>
                <c:pt idx="31">
                  <c:v>79.7</c:v>
                </c:pt>
                <c:pt idx="32">
                  <c:v>79.7</c:v>
                </c:pt>
                <c:pt idx="33">
                  <c:v>80.4</c:v>
                </c:pt>
                <c:pt idx="34">
                  <c:v>81.3</c:v>
                </c:pt>
                <c:pt idx="35">
                  <c:v>81.79405624154971</c:v>
                </c:pt>
                <c:pt idx="36">
                  <c:v>81.46417940959311</c:v>
                </c:pt>
                <c:pt idx="38">
                  <c:v>78.3</c:v>
                </c:pt>
                <c:pt idx="39">
                  <c:v>78.4</c:v>
                </c:pt>
                <c:pt idx="40">
                  <c:v>78.7</c:v>
                </c:pt>
                <c:pt idx="41">
                  <c:v>79.1</c:v>
                </c:pt>
                <c:pt idx="42">
                  <c:v>79.3</c:v>
                </c:pt>
                <c:pt idx="43">
                  <c:v>79.7</c:v>
                </c:pt>
                <c:pt idx="44">
                  <c:v>79.3</c:v>
                </c:pt>
                <c:pt idx="45">
                  <c:v>79.3</c:v>
                </c:pt>
                <c:pt idx="46">
                  <c:v>79.5</c:v>
                </c:pt>
                <c:pt idx="47">
                  <c:v>80.4</c:v>
                </c:pt>
                <c:pt idx="48">
                  <c:v>80.5</c:v>
                </c:pt>
                <c:pt idx="49">
                  <c:v>80</c:v>
                </c:pt>
                <c:pt idx="50">
                  <c:v>80</c:v>
                </c:pt>
                <c:pt idx="51">
                  <c:v>80.4</c:v>
                </c:pt>
                <c:pt idx="52">
                  <c:v>81.1</c:v>
                </c:pt>
                <c:pt idx="53">
                  <c:v>81.2</c:v>
                </c:pt>
                <c:pt idx="54">
                  <c:v>81.23532100389191</c:v>
                </c:pt>
                <c:pt idx="55">
                  <c:v>80.91399934021855</c:v>
                </c:pt>
                <c:pt idx="57">
                  <c:v>78.5</c:v>
                </c:pt>
                <c:pt idx="58">
                  <c:v>78.9</c:v>
                </c:pt>
                <c:pt idx="59">
                  <c:v>79.3</c:v>
                </c:pt>
                <c:pt idx="60">
                  <c:v>79</c:v>
                </c:pt>
                <c:pt idx="61">
                  <c:v>79.2</c:v>
                </c:pt>
                <c:pt idx="62">
                  <c:v>79.2</c:v>
                </c:pt>
                <c:pt idx="63">
                  <c:v>79.9</c:v>
                </c:pt>
                <c:pt idx="64">
                  <c:v>80.2</c:v>
                </c:pt>
                <c:pt idx="65">
                  <c:v>80.1</c:v>
                </c:pt>
                <c:pt idx="66">
                  <c:v>80.3</c:v>
                </c:pt>
                <c:pt idx="67">
                  <c:v>80</c:v>
                </c:pt>
                <c:pt idx="68">
                  <c:v>80.5</c:v>
                </c:pt>
                <c:pt idx="69">
                  <c:v>80.8</c:v>
                </c:pt>
                <c:pt idx="70">
                  <c:v>81.3</c:v>
                </c:pt>
                <c:pt idx="71">
                  <c:v>81.6</c:v>
                </c:pt>
                <c:pt idx="72">
                  <c:v>81.9</c:v>
                </c:pt>
                <c:pt idx="73">
                  <c:v>82.45469438803234</c:v>
                </c:pt>
                <c:pt idx="74">
                  <c:v>82.57877420046078</c:v>
                </c:pt>
                <c:pt idx="76">
                  <c:v>78.2</c:v>
                </c:pt>
                <c:pt idx="77">
                  <c:v>78.4</c:v>
                </c:pt>
                <c:pt idx="78">
                  <c:v>78.7</c:v>
                </c:pt>
                <c:pt idx="79">
                  <c:v>78.8</c:v>
                </c:pt>
                <c:pt idx="80">
                  <c:v>79</c:v>
                </c:pt>
                <c:pt idx="81">
                  <c:v>79</c:v>
                </c:pt>
                <c:pt idx="82">
                  <c:v>79.2</c:v>
                </c:pt>
                <c:pt idx="83">
                  <c:v>79.3</c:v>
                </c:pt>
                <c:pt idx="84">
                  <c:v>79.6</c:v>
                </c:pt>
                <c:pt idx="85">
                  <c:v>80</c:v>
                </c:pt>
                <c:pt idx="86">
                  <c:v>80.4</c:v>
                </c:pt>
                <c:pt idx="87">
                  <c:v>80.7</c:v>
                </c:pt>
                <c:pt idx="88">
                  <c:v>80.9</c:v>
                </c:pt>
                <c:pt idx="89">
                  <c:v>81.2</c:v>
                </c:pt>
                <c:pt idx="90">
                  <c:v>81.4</c:v>
                </c:pt>
                <c:pt idx="91">
                  <c:v>81.7</c:v>
                </c:pt>
                <c:pt idx="92">
                  <c:v>81.79996551856439</c:v>
                </c:pt>
                <c:pt idx="93">
                  <c:v>82.1493631064997</c:v>
                </c:pt>
                <c:pt idx="95">
                  <c:v>78.5</c:v>
                </c:pt>
                <c:pt idx="96">
                  <c:v>78.3</c:v>
                </c:pt>
                <c:pt idx="97">
                  <c:v>78.6</c:v>
                </c:pt>
                <c:pt idx="98">
                  <c:v>79.1</c:v>
                </c:pt>
                <c:pt idx="99">
                  <c:v>79.6</c:v>
                </c:pt>
                <c:pt idx="100">
                  <c:v>79.7</c:v>
                </c:pt>
                <c:pt idx="101">
                  <c:v>80</c:v>
                </c:pt>
                <c:pt idx="102">
                  <c:v>80.7</c:v>
                </c:pt>
                <c:pt idx="103">
                  <c:v>81.2</c:v>
                </c:pt>
                <c:pt idx="104">
                  <c:v>81.2</c:v>
                </c:pt>
                <c:pt idx="105">
                  <c:v>80.6</c:v>
                </c:pt>
                <c:pt idx="106">
                  <c:v>80.7</c:v>
                </c:pt>
                <c:pt idx="107">
                  <c:v>81.1</c:v>
                </c:pt>
                <c:pt idx="108">
                  <c:v>81.7</c:v>
                </c:pt>
                <c:pt idx="109">
                  <c:v>81.8</c:v>
                </c:pt>
                <c:pt idx="110">
                  <c:v>82</c:v>
                </c:pt>
                <c:pt idx="111">
                  <c:v>82.32184254430047</c:v>
                </c:pt>
                <c:pt idx="112">
                  <c:v>82.84674227037551</c:v>
                </c:pt>
                <c:pt idx="114">
                  <c:v>78.5</c:v>
                </c:pt>
                <c:pt idx="115">
                  <c:v>78.5</c:v>
                </c:pt>
                <c:pt idx="116">
                  <c:v>78.4</c:v>
                </c:pt>
                <c:pt idx="117">
                  <c:v>79.2</c:v>
                </c:pt>
                <c:pt idx="118">
                  <c:v>79.4</c:v>
                </c:pt>
                <c:pt idx="119">
                  <c:v>79.8</c:v>
                </c:pt>
                <c:pt idx="120">
                  <c:v>79.7</c:v>
                </c:pt>
                <c:pt idx="121">
                  <c:v>79.6</c:v>
                </c:pt>
                <c:pt idx="122">
                  <c:v>79.8</c:v>
                </c:pt>
                <c:pt idx="123">
                  <c:v>80.1</c:v>
                </c:pt>
                <c:pt idx="124">
                  <c:v>80.4</c:v>
                </c:pt>
                <c:pt idx="125">
                  <c:v>80.4</c:v>
                </c:pt>
                <c:pt idx="126">
                  <c:v>80.4</c:v>
                </c:pt>
                <c:pt idx="127">
                  <c:v>80.6</c:v>
                </c:pt>
                <c:pt idx="128">
                  <c:v>80.7</c:v>
                </c:pt>
                <c:pt idx="129">
                  <c:v>80.8</c:v>
                </c:pt>
                <c:pt idx="130">
                  <c:v>81.03211726341398</c:v>
                </c:pt>
                <c:pt idx="131">
                  <c:v>81.26880839137426</c:v>
                </c:pt>
                <c:pt idx="133">
                  <c:v>79.6</c:v>
                </c:pt>
                <c:pt idx="134">
                  <c:v>79.6</c:v>
                </c:pt>
                <c:pt idx="135">
                  <c:v>80.5</c:v>
                </c:pt>
                <c:pt idx="136">
                  <c:v>81.2</c:v>
                </c:pt>
                <c:pt idx="137">
                  <c:v>80.7</c:v>
                </c:pt>
                <c:pt idx="138">
                  <c:v>80.4</c:v>
                </c:pt>
                <c:pt idx="139">
                  <c:v>81.1</c:v>
                </c:pt>
                <c:pt idx="140">
                  <c:v>82.9</c:v>
                </c:pt>
                <c:pt idx="141">
                  <c:v>83.3</c:v>
                </c:pt>
                <c:pt idx="142">
                  <c:v>83</c:v>
                </c:pt>
                <c:pt idx="143">
                  <c:v>82.5</c:v>
                </c:pt>
                <c:pt idx="144">
                  <c:v>82.1</c:v>
                </c:pt>
                <c:pt idx="145">
                  <c:v>83</c:v>
                </c:pt>
                <c:pt idx="146">
                  <c:v>82.6</c:v>
                </c:pt>
                <c:pt idx="147">
                  <c:v>82.8</c:v>
                </c:pt>
                <c:pt idx="148">
                  <c:v>82.6</c:v>
                </c:pt>
                <c:pt idx="149">
                  <c:v>82.9151162827405</c:v>
                </c:pt>
                <c:pt idx="150">
                  <c:v>82.75708390513071</c:v>
                </c:pt>
                <c:pt idx="152">
                  <c:v>78.9</c:v>
                </c:pt>
                <c:pt idx="153">
                  <c:v>79.2</c:v>
                </c:pt>
                <c:pt idx="154">
                  <c:v>78.8</c:v>
                </c:pt>
                <c:pt idx="155">
                  <c:v>79.2</c:v>
                </c:pt>
                <c:pt idx="156">
                  <c:v>79.1</c:v>
                </c:pt>
                <c:pt idx="157">
                  <c:v>79.5</c:v>
                </c:pt>
                <c:pt idx="158">
                  <c:v>79.5</c:v>
                </c:pt>
                <c:pt idx="159">
                  <c:v>79.7</c:v>
                </c:pt>
                <c:pt idx="160">
                  <c:v>79.8</c:v>
                </c:pt>
                <c:pt idx="161">
                  <c:v>79.7</c:v>
                </c:pt>
                <c:pt idx="162">
                  <c:v>79.9</c:v>
                </c:pt>
                <c:pt idx="163">
                  <c:v>80.2</c:v>
                </c:pt>
                <c:pt idx="164">
                  <c:v>80.7</c:v>
                </c:pt>
                <c:pt idx="165">
                  <c:v>81</c:v>
                </c:pt>
                <c:pt idx="166">
                  <c:v>81</c:v>
                </c:pt>
                <c:pt idx="167">
                  <c:v>81.3</c:v>
                </c:pt>
                <c:pt idx="168">
                  <c:v>81.63328883306171</c:v>
                </c:pt>
                <c:pt idx="169">
                  <c:v>81.97917262315738</c:v>
                </c:pt>
                <c:pt idx="171">
                  <c:v>78.9</c:v>
                </c:pt>
                <c:pt idx="172">
                  <c:v>79.1</c:v>
                </c:pt>
                <c:pt idx="173">
                  <c:v>79.4</c:v>
                </c:pt>
                <c:pt idx="174">
                  <c:v>80.3</c:v>
                </c:pt>
                <c:pt idx="175">
                  <c:v>80.6</c:v>
                </c:pt>
                <c:pt idx="176">
                  <c:v>80.7</c:v>
                </c:pt>
                <c:pt idx="177">
                  <c:v>80.4</c:v>
                </c:pt>
                <c:pt idx="178">
                  <c:v>80.6</c:v>
                </c:pt>
                <c:pt idx="179">
                  <c:v>80.8</c:v>
                </c:pt>
                <c:pt idx="180">
                  <c:v>81.2</c:v>
                </c:pt>
                <c:pt idx="181">
                  <c:v>81.2</c:v>
                </c:pt>
                <c:pt idx="182">
                  <c:v>81.2</c:v>
                </c:pt>
                <c:pt idx="183">
                  <c:v>81.4</c:v>
                </c:pt>
                <c:pt idx="184">
                  <c:v>81.6</c:v>
                </c:pt>
                <c:pt idx="185">
                  <c:v>81.7</c:v>
                </c:pt>
                <c:pt idx="186">
                  <c:v>81.5</c:v>
                </c:pt>
                <c:pt idx="187">
                  <c:v>81.8079355685335</c:v>
                </c:pt>
                <c:pt idx="188">
                  <c:v>82.04774237636266</c:v>
                </c:pt>
                <c:pt idx="190">
                  <c:v>79.9</c:v>
                </c:pt>
                <c:pt idx="191">
                  <c:v>79.1</c:v>
                </c:pt>
                <c:pt idx="192">
                  <c:v>79.9</c:v>
                </c:pt>
                <c:pt idx="193">
                  <c:v>80.5</c:v>
                </c:pt>
                <c:pt idx="194">
                  <c:v>81.4</c:v>
                </c:pt>
                <c:pt idx="195">
                  <c:v>80.9</c:v>
                </c:pt>
                <c:pt idx="196">
                  <c:v>81.2</c:v>
                </c:pt>
                <c:pt idx="197">
                  <c:v>82.2</c:v>
                </c:pt>
                <c:pt idx="198">
                  <c:v>82.5</c:v>
                </c:pt>
                <c:pt idx="199">
                  <c:v>82.7</c:v>
                </c:pt>
                <c:pt idx="200">
                  <c:v>82</c:v>
                </c:pt>
                <c:pt idx="201">
                  <c:v>81.7</c:v>
                </c:pt>
                <c:pt idx="202">
                  <c:v>82.6</c:v>
                </c:pt>
                <c:pt idx="203">
                  <c:v>83</c:v>
                </c:pt>
                <c:pt idx="204">
                  <c:v>84</c:v>
                </c:pt>
                <c:pt idx="205">
                  <c:v>83.1</c:v>
                </c:pt>
                <c:pt idx="206">
                  <c:v>83.44318403031929</c:v>
                </c:pt>
                <c:pt idx="207">
                  <c:v>82.31429726197572</c:v>
                </c:pt>
                <c:pt idx="209">
                  <c:v>79.3</c:v>
                </c:pt>
                <c:pt idx="210">
                  <c:v>79.6</c:v>
                </c:pt>
                <c:pt idx="211">
                  <c:v>79.5</c:v>
                </c:pt>
                <c:pt idx="212">
                  <c:v>79.8</c:v>
                </c:pt>
                <c:pt idx="213">
                  <c:v>79.9</c:v>
                </c:pt>
                <c:pt idx="214">
                  <c:v>80.1</c:v>
                </c:pt>
                <c:pt idx="215">
                  <c:v>80.1</c:v>
                </c:pt>
                <c:pt idx="216">
                  <c:v>80.5</c:v>
                </c:pt>
                <c:pt idx="217">
                  <c:v>80.7</c:v>
                </c:pt>
                <c:pt idx="218">
                  <c:v>80.9</c:v>
                </c:pt>
                <c:pt idx="219">
                  <c:v>80.4</c:v>
                </c:pt>
                <c:pt idx="220">
                  <c:v>80.4</c:v>
                </c:pt>
                <c:pt idx="221">
                  <c:v>80.6</c:v>
                </c:pt>
                <c:pt idx="222">
                  <c:v>81.1</c:v>
                </c:pt>
                <c:pt idx="223">
                  <c:v>81.3</c:v>
                </c:pt>
                <c:pt idx="224">
                  <c:v>81.4</c:v>
                </c:pt>
                <c:pt idx="225">
                  <c:v>81.7295168840335</c:v>
                </c:pt>
                <c:pt idx="226">
                  <c:v>81.81530439748548</c:v>
                </c:pt>
                <c:pt idx="228">
                  <c:v>79.3</c:v>
                </c:pt>
                <c:pt idx="229">
                  <c:v>79.1</c:v>
                </c:pt>
                <c:pt idx="230">
                  <c:v>79.1</c:v>
                </c:pt>
                <c:pt idx="231">
                  <c:v>79.5</c:v>
                </c:pt>
                <c:pt idx="232">
                  <c:v>80.1</c:v>
                </c:pt>
                <c:pt idx="233">
                  <c:v>80.6</c:v>
                </c:pt>
                <c:pt idx="234">
                  <c:v>80.1</c:v>
                </c:pt>
                <c:pt idx="235">
                  <c:v>80</c:v>
                </c:pt>
                <c:pt idx="236">
                  <c:v>80</c:v>
                </c:pt>
                <c:pt idx="237">
                  <c:v>80.6</c:v>
                </c:pt>
                <c:pt idx="238">
                  <c:v>80.8</c:v>
                </c:pt>
                <c:pt idx="239">
                  <c:v>80.7</c:v>
                </c:pt>
                <c:pt idx="240">
                  <c:v>80.8</c:v>
                </c:pt>
                <c:pt idx="241">
                  <c:v>80.6</c:v>
                </c:pt>
                <c:pt idx="242">
                  <c:v>80.9</c:v>
                </c:pt>
                <c:pt idx="243">
                  <c:v>81.1</c:v>
                </c:pt>
                <c:pt idx="244">
                  <c:v>81.61857841788232</c:v>
                </c:pt>
                <c:pt idx="245">
                  <c:v>81.95796172197859</c:v>
                </c:pt>
                <c:pt idx="247">
                  <c:v>80</c:v>
                </c:pt>
                <c:pt idx="248">
                  <c:v>79.7</c:v>
                </c:pt>
                <c:pt idx="249">
                  <c:v>79.4</c:v>
                </c:pt>
                <c:pt idx="250">
                  <c:v>79.9</c:v>
                </c:pt>
                <c:pt idx="251">
                  <c:v>79.9</c:v>
                </c:pt>
                <c:pt idx="252">
                  <c:v>80.1</c:v>
                </c:pt>
                <c:pt idx="253">
                  <c:v>80.8</c:v>
                </c:pt>
                <c:pt idx="254">
                  <c:v>81.4</c:v>
                </c:pt>
                <c:pt idx="255">
                  <c:v>81.4</c:v>
                </c:pt>
                <c:pt idx="256">
                  <c:v>81.3</c:v>
                </c:pt>
                <c:pt idx="257">
                  <c:v>81.1</c:v>
                </c:pt>
                <c:pt idx="258">
                  <c:v>81.3</c:v>
                </c:pt>
                <c:pt idx="259">
                  <c:v>80.9</c:v>
                </c:pt>
                <c:pt idx="260">
                  <c:v>81.3</c:v>
                </c:pt>
                <c:pt idx="261">
                  <c:v>81.5</c:v>
                </c:pt>
                <c:pt idx="262">
                  <c:v>82.5</c:v>
                </c:pt>
                <c:pt idx="263">
                  <c:v>83.11861834693292</c:v>
                </c:pt>
                <c:pt idx="264">
                  <c:v>83.18170117052018</c:v>
                </c:pt>
                <c:pt idx="266">
                  <c:v>79.4</c:v>
                </c:pt>
                <c:pt idx="267">
                  <c:v>79.3</c:v>
                </c:pt>
                <c:pt idx="268">
                  <c:v>79.4</c:v>
                </c:pt>
                <c:pt idx="269">
                  <c:v>79.6</c:v>
                </c:pt>
                <c:pt idx="270">
                  <c:v>79.8</c:v>
                </c:pt>
                <c:pt idx="271">
                  <c:v>80.1</c:v>
                </c:pt>
                <c:pt idx="272">
                  <c:v>80.1</c:v>
                </c:pt>
                <c:pt idx="273">
                  <c:v>80.7</c:v>
                </c:pt>
                <c:pt idx="274">
                  <c:v>80.9</c:v>
                </c:pt>
                <c:pt idx="275">
                  <c:v>81.1</c:v>
                </c:pt>
                <c:pt idx="276">
                  <c:v>81.1</c:v>
                </c:pt>
                <c:pt idx="277">
                  <c:v>81.1</c:v>
                </c:pt>
                <c:pt idx="278">
                  <c:v>81.8</c:v>
                </c:pt>
                <c:pt idx="279">
                  <c:v>82.3</c:v>
                </c:pt>
                <c:pt idx="280">
                  <c:v>83.1</c:v>
                </c:pt>
                <c:pt idx="281">
                  <c:v>83.1</c:v>
                </c:pt>
                <c:pt idx="282">
                  <c:v>83.64891009672452</c:v>
                </c:pt>
                <c:pt idx="283">
                  <c:v>83.35559193305694</c:v>
                </c:pt>
                <c:pt idx="285">
                  <c:v>79.5</c:v>
                </c:pt>
                <c:pt idx="286">
                  <c:v>79.4</c:v>
                </c:pt>
                <c:pt idx="287">
                  <c:v>79.3</c:v>
                </c:pt>
                <c:pt idx="288">
                  <c:v>79.3</c:v>
                </c:pt>
                <c:pt idx="289">
                  <c:v>79.4</c:v>
                </c:pt>
                <c:pt idx="290">
                  <c:v>79.6</c:v>
                </c:pt>
                <c:pt idx="291">
                  <c:v>80.1</c:v>
                </c:pt>
                <c:pt idx="292">
                  <c:v>80.1</c:v>
                </c:pt>
                <c:pt idx="293">
                  <c:v>80.4</c:v>
                </c:pt>
                <c:pt idx="294">
                  <c:v>80.5</c:v>
                </c:pt>
                <c:pt idx="295">
                  <c:v>80.7</c:v>
                </c:pt>
                <c:pt idx="296">
                  <c:v>80.7</c:v>
                </c:pt>
                <c:pt idx="297">
                  <c:v>80.8</c:v>
                </c:pt>
                <c:pt idx="298">
                  <c:v>81.4</c:v>
                </c:pt>
                <c:pt idx="299">
                  <c:v>81.7</c:v>
                </c:pt>
                <c:pt idx="300">
                  <c:v>81.9</c:v>
                </c:pt>
                <c:pt idx="301">
                  <c:v>81.84216518949708</c:v>
                </c:pt>
                <c:pt idx="302">
                  <c:v>81.78358578429001</c:v>
                </c:pt>
                <c:pt idx="304">
                  <c:v>80</c:v>
                </c:pt>
                <c:pt idx="305">
                  <c:v>80.2</c:v>
                </c:pt>
                <c:pt idx="306">
                  <c:v>80.1</c:v>
                </c:pt>
                <c:pt idx="307">
                  <c:v>80.2</c:v>
                </c:pt>
                <c:pt idx="308">
                  <c:v>80.4</c:v>
                </c:pt>
                <c:pt idx="309">
                  <c:v>80.9</c:v>
                </c:pt>
                <c:pt idx="310">
                  <c:v>81.3</c:v>
                </c:pt>
                <c:pt idx="311">
                  <c:v>81.4</c:v>
                </c:pt>
                <c:pt idx="312">
                  <c:v>81.8</c:v>
                </c:pt>
                <c:pt idx="313">
                  <c:v>82</c:v>
                </c:pt>
                <c:pt idx="314">
                  <c:v>81.7</c:v>
                </c:pt>
                <c:pt idx="315">
                  <c:v>81.2</c:v>
                </c:pt>
                <c:pt idx="316">
                  <c:v>81.7</c:v>
                </c:pt>
                <c:pt idx="317">
                  <c:v>82.5</c:v>
                </c:pt>
                <c:pt idx="318">
                  <c:v>83.1</c:v>
                </c:pt>
                <c:pt idx="319">
                  <c:v>82.6</c:v>
                </c:pt>
                <c:pt idx="320">
                  <c:v>82.69524325998704</c:v>
                </c:pt>
                <c:pt idx="321">
                  <c:v>82.92249981007653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9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Clack - mannan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Angus</c:v>
                  </c:pt>
                  <c:pt idx="39">
                    <c:v>0</c:v>
                  </c:pt>
                  <c:pt idx="40">
                    <c:v>1993-1995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2000-2002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2007-2009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Stirling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Edinburgh City of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Perth &amp; Kinross</c:v>
                  </c:pt>
                  <c:pt idx="96">
                    <c:v>0</c:v>
                  </c:pt>
                  <c:pt idx="97">
                    <c:v>1993-1995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2000-2002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2007-2009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Aberdeen City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Orkney Islands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Highland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Aberdeen - shire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Shetland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Scottish Borders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Moray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Eilean Siar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East Dun - barton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Lothian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9 data'!$D$327:$D$648</c:f>
              <c:numCache>
                <c:ptCount val="322"/>
                <c:pt idx="0">
                  <c:v>77.16574836567774</c:v>
                </c:pt>
                <c:pt idx="1">
                  <c:v>77.34818238891894</c:v>
                </c:pt>
                <c:pt idx="2">
                  <c:v>77.4653225600039</c:v>
                </c:pt>
                <c:pt idx="3">
                  <c:v>77.77077437949475</c:v>
                </c:pt>
                <c:pt idx="4">
                  <c:v>77.89581820366021</c:v>
                </c:pt>
                <c:pt idx="5">
                  <c:v>78.0647045301215</c:v>
                </c:pt>
                <c:pt idx="6">
                  <c:v>78.18610901420044</c:v>
                </c:pt>
                <c:pt idx="7">
                  <c:v>78.3617084590253</c:v>
                </c:pt>
                <c:pt idx="8">
                  <c:v>78.57749963325398</c:v>
                </c:pt>
                <c:pt idx="9">
                  <c:v>78.8106070869853</c:v>
                </c:pt>
                <c:pt idx="10">
                  <c:v>78.86268089335994</c:v>
                </c:pt>
                <c:pt idx="11">
                  <c:v>79.02720714063949</c:v>
                </c:pt>
                <c:pt idx="12">
                  <c:v>79.23062045509047</c:v>
                </c:pt>
                <c:pt idx="13">
                  <c:v>79.57428372029334</c:v>
                </c:pt>
                <c:pt idx="14">
                  <c:v>79.745873244147</c:v>
                </c:pt>
                <c:pt idx="15">
                  <c:v>79.91631589912808</c:v>
                </c:pt>
                <c:pt idx="16">
                  <c:v>80.14882214748442</c:v>
                </c:pt>
                <c:pt idx="17">
                  <c:v>80.43269286567434</c:v>
                </c:pt>
                <c:pt idx="19">
                  <c:v>77.69185382325547</c:v>
                </c:pt>
                <c:pt idx="20">
                  <c:v>77.49473577825466</c:v>
                </c:pt>
                <c:pt idx="21">
                  <c:v>77.40279887219333</c:v>
                </c:pt>
                <c:pt idx="22">
                  <c:v>77.41867843136366</c:v>
                </c:pt>
                <c:pt idx="23">
                  <c:v>77.73369320818729</c:v>
                </c:pt>
                <c:pt idx="24">
                  <c:v>78.10814156518674</c:v>
                </c:pt>
                <c:pt idx="25">
                  <c:v>78.99176533768184</c:v>
                </c:pt>
                <c:pt idx="26">
                  <c:v>78.45938212636783</c:v>
                </c:pt>
                <c:pt idx="27">
                  <c:v>78.33687014158478</c:v>
                </c:pt>
                <c:pt idx="28">
                  <c:v>78.14070433679699</c:v>
                </c:pt>
                <c:pt idx="29">
                  <c:v>78.61695689136496</c:v>
                </c:pt>
                <c:pt idx="30">
                  <c:v>79.20759214683034</c:v>
                </c:pt>
                <c:pt idx="31">
                  <c:v>78.6795993315258</c:v>
                </c:pt>
                <c:pt idx="32">
                  <c:v>78.76473183937176</c:v>
                </c:pt>
                <c:pt idx="33">
                  <c:v>79.44115635186674</c:v>
                </c:pt>
                <c:pt idx="34">
                  <c:v>80.42430470586946</c:v>
                </c:pt>
                <c:pt idx="35">
                  <c:v>80.93781525436735</c:v>
                </c:pt>
                <c:pt idx="36">
                  <c:v>80.61274282345629</c:v>
                </c:pt>
                <c:pt idx="38">
                  <c:v>77.72099886836257</c:v>
                </c:pt>
                <c:pt idx="39">
                  <c:v>77.79299789326137</c:v>
                </c:pt>
                <c:pt idx="40">
                  <c:v>78.09923558574377</c:v>
                </c:pt>
                <c:pt idx="41">
                  <c:v>78.4905768791354</c:v>
                </c:pt>
                <c:pt idx="42">
                  <c:v>78.75663821330839</c:v>
                </c:pt>
                <c:pt idx="43">
                  <c:v>79.11300272157811</c:v>
                </c:pt>
                <c:pt idx="44">
                  <c:v>78.66734026374326</c:v>
                </c:pt>
                <c:pt idx="45">
                  <c:v>78.67620783544106</c:v>
                </c:pt>
                <c:pt idx="46">
                  <c:v>78.94727059938616</c:v>
                </c:pt>
                <c:pt idx="47">
                  <c:v>79.81210139004989</c:v>
                </c:pt>
                <c:pt idx="48">
                  <c:v>79.91735777994245</c:v>
                </c:pt>
                <c:pt idx="49">
                  <c:v>79.41370708942416</c:v>
                </c:pt>
                <c:pt idx="50">
                  <c:v>79.37922382648756</c:v>
                </c:pt>
                <c:pt idx="51">
                  <c:v>79.72265770315309</c:v>
                </c:pt>
                <c:pt idx="52">
                  <c:v>80.46386690125519</c:v>
                </c:pt>
                <c:pt idx="53">
                  <c:v>80.64107448272448</c:v>
                </c:pt>
                <c:pt idx="54">
                  <c:v>80.6197974927241</c:v>
                </c:pt>
                <c:pt idx="55">
                  <c:v>80.26943308534237</c:v>
                </c:pt>
                <c:pt idx="57">
                  <c:v>77.78822037188475</c:v>
                </c:pt>
                <c:pt idx="58">
                  <c:v>78.13195824691218</c:v>
                </c:pt>
                <c:pt idx="59">
                  <c:v>78.62838266023995</c:v>
                </c:pt>
                <c:pt idx="60">
                  <c:v>78.17735547937771</c:v>
                </c:pt>
                <c:pt idx="61">
                  <c:v>78.43377059133063</c:v>
                </c:pt>
                <c:pt idx="62">
                  <c:v>78.46116996357921</c:v>
                </c:pt>
                <c:pt idx="63">
                  <c:v>79.16522959829513</c:v>
                </c:pt>
                <c:pt idx="64">
                  <c:v>79.58757813551429</c:v>
                </c:pt>
                <c:pt idx="65">
                  <c:v>79.40915592076348</c:v>
                </c:pt>
                <c:pt idx="66">
                  <c:v>79.63926157493805</c:v>
                </c:pt>
                <c:pt idx="67">
                  <c:v>79.31060505586605</c:v>
                </c:pt>
                <c:pt idx="68">
                  <c:v>79.85580488680714</c:v>
                </c:pt>
                <c:pt idx="69">
                  <c:v>80.14166744500588</c:v>
                </c:pt>
                <c:pt idx="70">
                  <c:v>80.63697543243882</c:v>
                </c:pt>
                <c:pt idx="71">
                  <c:v>80.95984179970277</c:v>
                </c:pt>
                <c:pt idx="72">
                  <c:v>81.28822434973611</c:v>
                </c:pt>
                <c:pt idx="73">
                  <c:v>81.8221519380495</c:v>
                </c:pt>
                <c:pt idx="74">
                  <c:v>81.91976704102994</c:v>
                </c:pt>
                <c:pt idx="76">
                  <c:v>77.90799518873044</c:v>
                </c:pt>
                <c:pt idx="77">
                  <c:v>78.05665621699815</c:v>
                </c:pt>
                <c:pt idx="78">
                  <c:v>78.39919481749698</c:v>
                </c:pt>
                <c:pt idx="79">
                  <c:v>78.4810203611476</c:v>
                </c:pt>
                <c:pt idx="80">
                  <c:v>78.72953426804368</c:v>
                </c:pt>
                <c:pt idx="81">
                  <c:v>78.70713252307135</c:v>
                </c:pt>
                <c:pt idx="82">
                  <c:v>78.92473984122772</c:v>
                </c:pt>
                <c:pt idx="83">
                  <c:v>78.9759431200548</c:v>
                </c:pt>
                <c:pt idx="84">
                  <c:v>79.30304504181787</c:v>
                </c:pt>
                <c:pt idx="85">
                  <c:v>79.69082074656778</c:v>
                </c:pt>
                <c:pt idx="86">
                  <c:v>80.12952849503803</c:v>
                </c:pt>
                <c:pt idx="87">
                  <c:v>80.41733586550663</c:v>
                </c:pt>
                <c:pt idx="88">
                  <c:v>80.59817331660041</c:v>
                </c:pt>
                <c:pt idx="89">
                  <c:v>80.93505195455177</c:v>
                </c:pt>
                <c:pt idx="90">
                  <c:v>81.04209411891092</c:v>
                </c:pt>
                <c:pt idx="91">
                  <c:v>81.40174725886267</c:v>
                </c:pt>
                <c:pt idx="92">
                  <c:v>81.49542536916309</c:v>
                </c:pt>
                <c:pt idx="93">
                  <c:v>81.8469317074452</c:v>
                </c:pt>
                <c:pt idx="95">
                  <c:v>77.95519740097646</c:v>
                </c:pt>
                <c:pt idx="96">
                  <c:v>77.73564071484681</c:v>
                </c:pt>
                <c:pt idx="97">
                  <c:v>77.98798409643842</c:v>
                </c:pt>
                <c:pt idx="98">
                  <c:v>78.5947195216456</c:v>
                </c:pt>
                <c:pt idx="99">
                  <c:v>79.02673841204654</c:v>
                </c:pt>
                <c:pt idx="100">
                  <c:v>79.17760658109842</c:v>
                </c:pt>
                <c:pt idx="101">
                  <c:v>79.46282027326505</c:v>
                </c:pt>
                <c:pt idx="102">
                  <c:v>80.18289281880182</c:v>
                </c:pt>
                <c:pt idx="103">
                  <c:v>80.70757586953371</c:v>
                </c:pt>
                <c:pt idx="104">
                  <c:v>80.70005693569549</c:v>
                </c:pt>
                <c:pt idx="105">
                  <c:v>80.02874666368253</c:v>
                </c:pt>
                <c:pt idx="106">
                  <c:v>80.19503821652721</c:v>
                </c:pt>
                <c:pt idx="107">
                  <c:v>80.60905140345969</c:v>
                </c:pt>
                <c:pt idx="108">
                  <c:v>81.18952555913481</c:v>
                </c:pt>
                <c:pt idx="109">
                  <c:v>81.245701996166</c:v>
                </c:pt>
                <c:pt idx="110">
                  <c:v>81.5031974833635</c:v>
                </c:pt>
                <c:pt idx="111">
                  <c:v>81.80050866706826</c:v>
                </c:pt>
                <c:pt idx="112">
                  <c:v>82.34159133939866</c:v>
                </c:pt>
                <c:pt idx="114">
                  <c:v>78.07279212429293</c:v>
                </c:pt>
                <c:pt idx="115">
                  <c:v>77.99815074749249</c:v>
                </c:pt>
                <c:pt idx="116">
                  <c:v>77.99162144959125</c:v>
                </c:pt>
                <c:pt idx="117">
                  <c:v>78.71292263408115</c:v>
                </c:pt>
                <c:pt idx="118">
                  <c:v>78.94213068466294</c:v>
                </c:pt>
                <c:pt idx="119">
                  <c:v>79.31008231171568</c:v>
                </c:pt>
                <c:pt idx="120">
                  <c:v>79.29574865338665</c:v>
                </c:pt>
                <c:pt idx="121">
                  <c:v>79.1445547834305</c:v>
                </c:pt>
                <c:pt idx="122">
                  <c:v>79.34143377020753</c:v>
                </c:pt>
                <c:pt idx="123">
                  <c:v>79.62107337482276</c:v>
                </c:pt>
                <c:pt idx="124">
                  <c:v>79.98654371748286</c:v>
                </c:pt>
                <c:pt idx="125">
                  <c:v>79.90851984371741</c:v>
                </c:pt>
                <c:pt idx="126">
                  <c:v>79.91963064994293</c:v>
                </c:pt>
                <c:pt idx="127">
                  <c:v>80.10221810585341</c:v>
                </c:pt>
                <c:pt idx="128">
                  <c:v>80.20498248091859</c:v>
                </c:pt>
                <c:pt idx="129">
                  <c:v>80.35932754483565</c:v>
                </c:pt>
                <c:pt idx="130">
                  <c:v>80.61576823046867</c:v>
                </c:pt>
                <c:pt idx="131">
                  <c:v>80.85637993055133</c:v>
                </c:pt>
                <c:pt idx="133">
                  <c:v>78.14419878781861</c:v>
                </c:pt>
                <c:pt idx="134">
                  <c:v>78.16807243317454</c:v>
                </c:pt>
                <c:pt idx="135">
                  <c:v>79.23342474956382</c:v>
                </c:pt>
                <c:pt idx="136">
                  <c:v>79.8178098653969</c:v>
                </c:pt>
                <c:pt idx="137">
                  <c:v>79.29711927246527</c:v>
                </c:pt>
                <c:pt idx="138">
                  <c:v>78.94519213319367</c:v>
                </c:pt>
                <c:pt idx="139">
                  <c:v>79.5380494918777</c:v>
                </c:pt>
                <c:pt idx="140">
                  <c:v>81.48106282124672</c:v>
                </c:pt>
                <c:pt idx="141">
                  <c:v>81.78630503480474</c:v>
                </c:pt>
                <c:pt idx="142">
                  <c:v>81.68538085138746</c:v>
                </c:pt>
                <c:pt idx="143">
                  <c:v>81.03427369996221</c:v>
                </c:pt>
                <c:pt idx="144">
                  <c:v>80.52394431799215</c:v>
                </c:pt>
                <c:pt idx="145">
                  <c:v>81.3936281101567</c:v>
                </c:pt>
                <c:pt idx="146">
                  <c:v>81.04994776037447</c:v>
                </c:pt>
                <c:pt idx="147">
                  <c:v>81.50950422771973</c:v>
                </c:pt>
                <c:pt idx="148">
                  <c:v>81.42359821666705</c:v>
                </c:pt>
                <c:pt idx="149">
                  <c:v>81.71904344958088</c:v>
                </c:pt>
                <c:pt idx="150">
                  <c:v>81.38893813819243</c:v>
                </c:pt>
                <c:pt idx="152">
                  <c:v>78.41432038545902</c:v>
                </c:pt>
                <c:pt idx="153">
                  <c:v>78.75644135176744</c:v>
                </c:pt>
                <c:pt idx="154">
                  <c:v>78.38330007013697</c:v>
                </c:pt>
                <c:pt idx="155">
                  <c:v>78.71275029895754</c:v>
                </c:pt>
                <c:pt idx="156">
                  <c:v>78.62925622211058</c:v>
                </c:pt>
                <c:pt idx="157">
                  <c:v>79.06689341858032</c:v>
                </c:pt>
                <c:pt idx="158">
                  <c:v>79.09837338505368</c:v>
                </c:pt>
                <c:pt idx="159">
                  <c:v>79.29514014403983</c:v>
                </c:pt>
                <c:pt idx="160">
                  <c:v>79.38503530221969</c:v>
                </c:pt>
                <c:pt idx="161">
                  <c:v>79.22636676424308</c:v>
                </c:pt>
                <c:pt idx="162">
                  <c:v>79.40463718969644</c:v>
                </c:pt>
                <c:pt idx="163">
                  <c:v>79.77633020880538</c:v>
                </c:pt>
                <c:pt idx="164">
                  <c:v>80.30703144607381</c:v>
                </c:pt>
                <c:pt idx="165">
                  <c:v>80.57905643903926</c:v>
                </c:pt>
                <c:pt idx="166">
                  <c:v>80.56245688071976</c:v>
                </c:pt>
                <c:pt idx="167">
                  <c:v>80.84271504710033</c:v>
                </c:pt>
                <c:pt idx="168">
                  <c:v>81.20926568337511</c:v>
                </c:pt>
                <c:pt idx="169">
                  <c:v>81.54697844124279</c:v>
                </c:pt>
                <c:pt idx="171">
                  <c:v>78.49493165028211</c:v>
                </c:pt>
                <c:pt idx="172">
                  <c:v>78.6484164300512</c:v>
                </c:pt>
                <c:pt idx="173">
                  <c:v>78.98761403361127</c:v>
                </c:pt>
                <c:pt idx="174">
                  <c:v>79.8447902399505</c:v>
                </c:pt>
                <c:pt idx="175">
                  <c:v>80.19200777403397</c:v>
                </c:pt>
                <c:pt idx="176">
                  <c:v>80.29898464217045</c:v>
                </c:pt>
                <c:pt idx="177">
                  <c:v>79.98759476532025</c:v>
                </c:pt>
                <c:pt idx="178">
                  <c:v>80.20649471341596</c:v>
                </c:pt>
                <c:pt idx="179">
                  <c:v>80.38155510529803</c:v>
                </c:pt>
                <c:pt idx="180">
                  <c:v>80.74543302229047</c:v>
                </c:pt>
                <c:pt idx="181">
                  <c:v>80.78979844815434</c:v>
                </c:pt>
                <c:pt idx="182">
                  <c:v>80.83639198797736</c:v>
                </c:pt>
                <c:pt idx="183">
                  <c:v>81.01714720675298</c:v>
                </c:pt>
                <c:pt idx="184">
                  <c:v>81.15264386340094</c:v>
                </c:pt>
                <c:pt idx="185">
                  <c:v>81.2824421443482</c:v>
                </c:pt>
                <c:pt idx="186">
                  <c:v>81.12996946961998</c:v>
                </c:pt>
                <c:pt idx="187">
                  <c:v>81.40025851776335</c:v>
                </c:pt>
                <c:pt idx="188">
                  <c:v>81.65216169759275</c:v>
                </c:pt>
                <c:pt idx="190">
                  <c:v>78.53740554109802</c:v>
                </c:pt>
                <c:pt idx="191">
                  <c:v>77.66897198416413</c:v>
                </c:pt>
                <c:pt idx="192">
                  <c:v>78.54078491319498</c:v>
                </c:pt>
                <c:pt idx="193">
                  <c:v>79.18403936876602</c:v>
                </c:pt>
                <c:pt idx="194">
                  <c:v>80.06638661490106</c:v>
                </c:pt>
                <c:pt idx="195">
                  <c:v>79.50406050818141</c:v>
                </c:pt>
                <c:pt idx="196">
                  <c:v>79.82561939123418</c:v>
                </c:pt>
                <c:pt idx="197">
                  <c:v>80.82530368447811</c:v>
                </c:pt>
                <c:pt idx="198">
                  <c:v>81.15992742623415</c:v>
                </c:pt>
                <c:pt idx="199">
                  <c:v>81.42684878473355</c:v>
                </c:pt>
                <c:pt idx="200">
                  <c:v>80.64343086838772</c:v>
                </c:pt>
                <c:pt idx="201">
                  <c:v>80.27009093275454</c:v>
                </c:pt>
                <c:pt idx="202">
                  <c:v>80.98054168530287</c:v>
                </c:pt>
                <c:pt idx="203">
                  <c:v>81.4641673861003</c:v>
                </c:pt>
                <c:pt idx="204">
                  <c:v>82.60762723539911</c:v>
                </c:pt>
                <c:pt idx="205">
                  <c:v>81.47552004863918</c:v>
                </c:pt>
                <c:pt idx="206">
                  <c:v>81.83369583633055</c:v>
                </c:pt>
                <c:pt idx="207">
                  <c:v>80.65376143138948</c:v>
                </c:pt>
                <c:pt idx="209">
                  <c:v>78.62152166541101</c:v>
                </c:pt>
                <c:pt idx="210">
                  <c:v>78.95060478776679</c:v>
                </c:pt>
                <c:pt idx="211">
                  <c:v>78.92666369487173</c:v>
                </c:pt>
                <c:pt idx="212">
                  <c:v>79.16429134214336</c:v>
                </c:pt>
                <c:pt idx="213">
                  <c:v>79.31391405502083</c:v>
                </c:pt>
                <c:pt idx="214">
                  <c:v>79.50672871037334</c:v>
                </c:pt>
                <c:pt idx="215">
                  <c:v>79.56063058202578</c:v>
                </c:pt>
                <c:pt idx="216">
                  <c:v>79.90270947658873</c:v>
                </c:pt>
                <c:pt idx="217">
                  <c:v>80.14976940760509</c:v>
                </c:pt>
                <c:pt idx="218">
                  <c:v>80.31637435492758</c:v>
                </c:pt>
                <c:pt idx="219">
                  <c:v>79.77278301341865</c:v>
                </c:pt>
                <c:pt idx="220">
                  <c:v>79.82814144700066</c:v>
                </c:pt>
                <c:pt idx="221">
                  <c:v>79.95853781335708</c:v>
                </c:pt>
                <c:pt idx="222">
                  <c:v>80.49099527405204</c:v>
                </c:pt>
                <c:pt idx="223">
                  <c:v>80.74232322364928</c:v>
                </c:pt>
                <c:pt idx="224">
                  <c:v>80.79385181677097</c:v>
                </c:pt>
                <c:pt idx="225">
                  <c:v>81.15561158548235</c:v>
                </c:pt>
                <c:pt idx="226">
                  <c:v>81.23708847492556</c:v>
                </c:pt>
                <c:pt idx="228">
                  <c:v>78.68182237751088</c:v>
                </c:pt>
                <c:pt idx="229">
                  <c:v>78.42874956060268</c:v>
                </c:pt>
                <c:pt idx="230">
                  <c:v>78.34993497025663</c:v>
                </c:pt>
                <c:pt idx="231">
                  <c:v>78.81322140355456</c:v>
                </c:pt>
                <c:pt idx="232">
                  <c:v>79.36662855730822</c:v>
                </c:pt>
                <c:pt idx="233">
                  <c:v>79.91093139542842</c:v>
                </c:pt>
                <c:pt idx="234">
                  <c:v>79.42337734652622</c:v>
                </c:pt>
                <c:pt idx="235">
                  <c:v>79.30064278851762</c:v>
                </c:pt>
                <c:pt idx="236">
                  <c:v>79.33803497359834</c:v>
                </c:pt>
                <c:pt idx="237">
                  <c:v>79.91660766595784</c:v>
                </c:pt>
                <c:pt idx="238">
                  <c:v>80.06416269624677</c:v>
                </c:pt>
                <c:pt idx="239">
                  <c:v>80.07439693908596</c:v>
                </c:pt>
                <c:pt idx="240">
                  <c:v>80.06315714813363</c:v>
                </c:pt>
                <c:pt idx="241">
                  <c:v>79.91930900579659</c:v>
                </c:pt>
                <c:pt idx="242">
                  <c:v>80.18745045144371</c:v>
                </c:pt>
                <c:pt idx="243">
                  <c:v>80.38594303789016</c:v>
                </c:pt>
                <c:pt idx="244">
                  <c:v>80.92838703009777</c:v>
                </c:pt>
                <c:pt idx="245">
                  <c:v>81.26801128638995</c:v>
                </c:pt>
                <c:pt idx="247">
                  <c:v>78.78808003733467</c:v>
                </c:pt>
                <c:pt idx="248">
                  <c:v>78.48777035087834</c:v>
                </c:pt>
                <c:pt idx="249">
                  <c:v>78.20653829405833</c:v>
                </c:pt>
                <c:pt idx="250">
                  <c:v>78.68123085273938</c:v>
                </c:pt>
                <c:pt idx="251">
                  <c:v>78.66632102843127</c:v>
                </c:pt>
                <c:pt idx="252">
                  <c:v>78.8608165766264</c:v>
                </c:pt>
                <c:pt idx="253">
                  <c:v>79.50606299372913</c:v>
                </c:pt>
                <c:pt idx="254">
                  <c:v>80.29277283071906</c:v>
                </c:pt>
                <c:pt idx="255">
                  <c:v>80.14598794780187</c:v>
                </c:pt>
                <c:pt idx="256">
                  <c:v>79.94148087780492</c:v>
                </c:pt>
                <c:pt idx="257">
                  <c:v>79.59803066171037</c:v>
                </c:pt>
                <c:pt idx="258">
                  <c:v>79.90019128784914</c:v>
                </c:pt>
                <c:pt idx="259">
                  <c:v>79.51270569378228</c:v>
                </c:pt>
                <c:pt idx="260">
                  <c:v>79.88927861720668</c:v>
                </c:pt>
                <c:pt idx="261">
                  <c:v>80.15746720351156</c:v>
                </c:pt>
                <c:pt idx="262">
                  <c:v>81.35873415049683</c:v>
                </c:pt>
                <c:pt idx="263">
                  <c:v>81.9671522334314</c:v>
                </c:pt>
                <c:pt idx="264">
                  <c:v>81.99035593230037</c:v>
                </c:pt>
                <c:pt idx="266">
                  <c:v>78.84283755863662</c:v>
                </c:pt>
                <c:pt idx="267">
                  <c:v>78.68588911175995</c:v>
                </c:pt>
                <c:pt idx="268">
                  <c:v>78.78390439859955</c:v>
                </c:pt>
                <c:pt idx="269">
                  <c:v>78.97931601320047</c:v>
                </c:pt>
                <c:pt idx="270">
                  <c:v>79.11986098958963</c:v>
                </c:pt>
                <c:pt idx="271">
                  <c:v>79.48510958051193</c:v>
                </c:pt>
                <c:pt idx="272">
                  <c:v>79.5015624163066</c:v>
                </c:pt>
                <c:pt idx="273">
                  <c:v>80.07398639585037</c:v>
                </c:pt>
                <c:pt idx="274">
                  <c:v>80.30631438866622</c:v>
                </c:pt>
                <c:pt idx="275">
                  <c:v>80.5256250318353</c:v>
                </c:pt>
                <c:pt idx="276">
                  <c:v>80.47378107132741</c:v>
                </c:pt>
                <c:pt idx="277">
                  <c:v>80.41909346156514</c:v>
                </c:pt>
                <c:pt idx="278">
                  <c:v>81.16314269743161</c:v>
                </c:pt>
                <c:pt idx="279">
                  <c:v>81.66562958923815</c:v>
                </c:pt>
                <c:pt idx="280">
                  <c:v>82.47505768143486</c:v>
                </c:pt>
                <c:pt idx="281">
                  <c:v>82.53652067400127</c:v>
                </c:pt>
                <c:pt idx="282">
                  <c:v>83.06745601099264</c:v>
                </c:pt>
                <c:pt idx="283">
                  <c:v>82.70265287467919</c:v>
                </c:pt>
                <c:pt idx="285">
                  <c:v>78.87389589797304</c:v>
                </c:pt>
                <c:pt idx="286">
                  <c:v>78.78403873023312</c:v>
                </c:pt>
                <c:pt idx="287">
                  <c:v>78.64292502974735</c:v>
                </c:pt>
                <c:pt idx="288">
                  <c:v>78.6260797585317</c:v>
                </c:pt>
                <c:pt idx="289">
                  <c:v>78.71245965822003</c:v>
                </c:pt>
                <c:pt idx="290">
                  <c:v>78.98850611505817</c:v>
                </c:pt>
                <c:pt idx="291">
                  <c:v>79.44903164103994</c:v>
                </c:pt>
                <c:pt idx="292">
                  <c:v>79.44625682496216</c:v>
                </c:pt>
                <c:pt idx="293">
                  <c:v>79.79657843086339</c:v>
                </c:pt>
                <c:pt idx="294">
                  <c:v>79.93293091060434</c:v>
                </c:pt>
                <c:pt idx="295">
                  <c:v>80.12663227037713</c:v>
                </c:pt>
                <c:pt idx="296">
                  <c:v>80.10644826012293</c:v>
                </c:pt>
                <c:pt idx="297">
                  <c:v>80.1163551339386</c:v>
                </c:pt>
                <c:pt idx="298">
                  <c:v>80.74845821407779</c:v>
                </c:pt>
                <c:pt idx="299">
                  <c:v>81.04178455202414</c:v>
                </c:pt>
                <c:pt idx="300">
                  <c:v>81.30800767245552</c:v>
                </c:pt>
                <c:pt idx="301">
                  <c:v>81.22034032330151</c:v>
                </c:pt>
                <c:pt idx="302">
                  <c:v>81.15654978747305</c:v>
                </c:pt>
                <c:pt idx="304">
                  <c:v>79.29237429927768</c:v>
                </c:pt>
                <c:pt idx="305">
                  <c:v>79.56345599886347</c:v>
                </c:pt>
                <c:pt idx="306">
                  <c:v>79.47014810385838</c:v>
                </c:pt>
                <c:pt idx="307">
                  <c:v>79.55100793524225</c:v>
                </c:pt>
                <c:pt idx="308">
                  <c:v>79.72243508633228</c:v>
                </c:pt>
                <c:pt idx="309">
                  <c:v>80.24561554303794</c:v>
                </c:pt>
                <c:pt idx="310">
                  <c:v>80.72893252641227</c:v>
                </c:pt>
                <c:pt idx="311">
                  <c:v>80.7430294301645</c:v>
                </c:pt>
                <c:pt idx="312">
                  <c:v>81.14438275032478</c:v>
                </c:pt>
                <c:pt idx="313">
                  <c:v>81.30870328608631</c:v>
                </c:pt>
                <c:pt idx="314">
                  <c:v>81.07666243935512</c:v>
                </c:pt>
                <c:pt idx="315">
                  <c:v>80.55193338192814</c:v>
                </c:pt>
                <c:pt idx="316">
                  <c:v>81.04576785487619</c:v>
                </c:pt>
                <c:pt idx="317">
                  <c:v>81.88965589373146</c:v>
                </c:pt>
                <c:pt idx="318">
                  <c:v>82.47818012917493</c:v>
                </c:pt>
                <c:pt idx="319">
                  <c:v>81.95878397258102</c:v>
                </c:pt>
                <c:pt idx="320">
                  <c:v>81.99182204657322</c:v>
                </c:pt>
                <c:pt idx="321">
                  <c:v>82.25848323330018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9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9 data'!$A$327:$B$648</c:f>
              <c:multiLvlStrCache>
                <c:ptCount val="321"/>
                <c:lvl>
                  <c:pt idx="0">
                    <c:v>SCOT - LAND*</c:v>
                  </c:pt>
                  <c:pt idx="1">
                    <c:v>0</c:v>
                  </c:pt>
                  <c:pt idx="2">
                    <c:v>1993-1995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2000-2002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2007-2009</c:v>
                  </c:pt>
                  <c:pt idx="17">
                    <c:v>0</c:v>
                  </c:pt>
                  <c:pt idx="18">
                    <c:v>0</c:v>
                  </c:pt>
                  <c:pt idx="19">
                    <c:v>Clack - mannan - shire</c:v>
                  </c:pt>
                  <c:pt idx="20">
                    <c:v>0</c:v>
                  </c:pt>
                  <c:pt idx="21">
                    <c:v>1993-95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2000-02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2007-09</c:v>
                  </c:pt>
                  <c:pt idx="36">
                    <c:v>0</c:v>
                  </c:pt>
                  <c:pt idx="37">
                    <c:v>0</c:v>
                  </c:pt>
                  <c:pt idx="38">
                    <c:v>Angus</c:v>
                  </c:pt>
                  <c:pt idx="39">
                    <c:v>0</c:v>
                  </c:pt>
                  <c:pt idx="40">
                    <c:v>1993-1995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2000-2002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2007-2009</c:v>
                  </c:pt>
                  <c:pt idx="55">
                    <c:v>0</c:v>
                  </c:pt>
                  <c:pt idx="56">
                    <c:v>0</c:v>
                  </c:pt>
                  <c:pt idx="57">
                    <c:v>Stirling</c:v>
                  </c:pt>
                  <c:pt idx="58">
                    <c:v>0</c:v>
                  </c:pt>
                  <c:pt idx="59">
                    <c:v>1993-1995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2000-2002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0</c:v>
                  </c:pt>
                  <c:pt idx="73">
                    <c:v>2007-2009</c:v>
                  </c:pt>
                  <c:pt idx="74">
                    <c:v>0</c:v>
                  </c:pt>
                  <c:pt idx="75">
                    <c:v>0</c:v>
                  </c:pt>
                  <c:pt idx="76">
                    <c:v>Edinburgh City of</c:v>
                  </c:pt>
                  <c:pt idx="77">
                    <c:v>0</c:v>
                  </c:pt>
                  <c:pt idx="78">
                    <c:v>1993-1995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2000-2002</c:v>
                  </c:pt>
                  <c:pt idx="86">
                    <c:v>0</c:v>
                  </c:pt>
                  <c:pt idx="87">
                    <c:v>0</c:v>
                  </c:pt>
                  <c:pt idx="88">
                    <c:v>0</c:v>
                  </c:pt>
                  <c:pt idx="89">
                    <c:v>0</c:v>
                  </c:pt>
                  <c:pt idx="90">
                    <c:v>0</c:v>
                  </c:pt>
                  <c:pt idx="91">
                    <c:v>0</c:v>
                  </c:pt>
                  <c:pt idx="92">
                    <c:v>2007-2009</c:v>
                  </c:pt>
                  <c:pt idx="93">
                    <c:v>0</c:v>
                  </c:pt>
                  <c:pt idx="94">
                    <c:v>0</c:v>
                  </c:pt>
                  <c:pt idx="95">
                    <c:v>Perth &amp; Kinross</c:v>
                  </c:pt>
                  <c:pt idx="96">
                    <c:v>0</c:v>
                  </c:pt>
                  <c:pt idx="97">
                    <c:v>1993-1995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2000-2002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2007-2009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Aberdeen City</c:v>
                  </c:pt>
                  <c:pt idx="115">
                    <c:v>0</c:v>
                  </c:pt>
                  <c:pt idx="116">
                    <c:v>1993-1995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2000-2002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2007-2009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Orkney Islands</c:v>
                  </c:pt>
                  <c:pt idx="134">
                    <c:v>0</c:v>
                  </c:pt>
                  <c:pt idx="135">
                    <c:v>1993-1995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0</c:v>
                  </c:pt>
                  <c:pt idx="141">
                    <c:v>0</c:v>
                  </c:pt>
                  <c:pt idx="142">
                    <c:v>2000-2002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0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0</c:v>
                  </c:pt>
                  <c:pt idx="149">
                    <c:v>2007-2009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Highland</c:v>
                  </c:pt>
                  <c:pt idx="153">
                    <c:v>0</c:v>
                  </c:pt>
                  <c:pt idx="154">
                    <c:v>1993-95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0</c:v>
                  </c:pt>
                  <c:pt idx="160">
                    <c:v>0</c:v>
                  </c:pt>
                  <c:pt idx="161">
                    <c:v>2000-02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2007-09</c:v>
                  </c:pt>
                  <c:pt idx="169">
                    <c:v>0</c:v>
                  </c:pt>
                  <c:pt idx="170">
                    <c:v>0</c:v>
                  </c:pt>
                  <c:pt idx="171">
                    <c:v>Aberdeen - shire</c:v>
                  </c:pt>
                  <c:pt idx="172">
                    <c:v>0</c:v>
                  </c:pt>
                  <c:pt idx="173">
                    <c:v>1993-1995</c:v>
                  </c:pt>
                  <c:pt idx="174">
                    <c:v>0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0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2000-2002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2007-2009</c:v>
                  </c:pt>
                  <c:pt idx="188">
                    <c:v>0</c:v>
                  </c:pt>
                  <c:pt idx="189">
                    <c:v>0</c:v>
                  </c:pt>
                  <c:pt idx="190">
                    <c:v>Shetland Islands</c:v>
                  </c:pt>
                  <c:pt idx="191">
                    <c:v>0</c:v>
                  </c:pt>
                  <c:pt idx="192">
                    <c:v>1993-1995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0</c:v>
                  </c:pt>
                  <c:pt idx="199">
                    <c:v>2000-2002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0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2007-2009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Scottish Borders</c:v>
                  </c:pt>
                  <c:pt idx="210">
                    <c:v>0</c:v>
                  </c:pt>
                  <c:pt idx="211">
                    <c:v>1993-95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0</c:v>
                  </c:pt>
                  <c:pt idx="218">
                    <c:v>2000-02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2007-09</c:v>
                  </c:pt>
                  <c:pt idx="226">
                    <c:v>0</c:v>
                  </c:pt>
                  <c:pt idx="227">
                    <c:v>0</c:v>
                  </c:pt>
                  <c:pt idx="228">
                    <c:v>Moray</c:v>
                  </c:pt>
                  <c:pt idx="229">
                    <c:v>0</c:v>
                  </c:pt>
                  <c:pt idx="230">
                    <c:v>1993-1995</c:v>
                  </c:pt>
                  <c:pt idx="231">
                    <c:v>0</c:v>
                  </c:pt>
                  <c:pt idx="232">
                    <c:v>0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0</c:v>
                  </c:pt>
                  <c:pt idx="236">
                    <c:v>0</c:v>
                  </c:pt>
                  <c:pt idx="237">
                    <c:v>2000-2002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2007-2009</c:v>
                  </c:pt>
                  <c:pt idx="245">
                    <c:v>0</c:v>
                  </c:pt>
                  <c:pt idx="246">
                    <c:v>0</c:v>
                  </c:pt>
                  <c:pt idx="247">
                    <c:v>Eilean Siar</c:v>
                  </c:pt>
                  <c:pt idx="248">
                    <c:v>0</c:v>
                  </c:pt>
                  <c:pt idx="249">
                    <c:v>1993-1995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2000-2002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0</c:v>
                  </c:pt>
                  <c:pt idx="262">
                    <c:v>0</c:v>
                  </c:pt>
                  <c:pt idx="263">
                    <c:v>2007-2009</c:v>
                  </c:pt>
                  <c:pt idx="264">
                    <c:v>0</c:v>
                  </c:pt>
                  <c:pt idx="265">
                    <c:v>0</c:v>
                  </c:pt>
                  <c:pt idx="266">
                    <c:v>East Dun - barton - shire</c:v>
                  </c:pt>
                  <c:pt idx="267">
                    <c:v>0</c:v>
                  </c:pt>
                  <c:pt idx="268">
                    <c:v>1993-1995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2000-2002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2007-2009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East Lothian</c:v>
                  </c:pt>
                  <c:pt idx="286">
                    <c:v>0</c:v>
                  </c:pt>
                  <c:pt idx="287">
                    <c:v>1993-1995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0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0</c:v>
                  </c:pt>
                  <c:pt idx="294">
                    <c:v>2000-2002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2007-2009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East Renfrew - shire</c:v>
                  </c:pt>
                  <c:pt idx="305">
                    <c:v>0</c:v>
                  </c:pt>
                  <c:pt idx="306">
                    <c:v>1993-1995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2000-2002</c:v>
                  </c:pt>
                  <c:pt idx="314">
                    <c:v>0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0</c:v>
                  </c:pt>
                  <c:pt idx="320">
                    <c:v>2007-2009</c:v>
                  </c:pt>
                </c:lvl>
              </c:multiLvlStrCache>
            </c:multiLvlStrRef>
          </c:cat>
          <c:val>
            <c:numRef>
              <c:f>'Fig 9 data'!$E$327:$E$648</c:f>
              <c:numCache>
                <c:ptCount val="322"/>
                <c:pt idx="0">
                  <c:v>77.07472388859354</c:v>
                </c:pt>
                <c:pt idx="1">
                  <c:v>77.2574726885986</c:v>
                </c:pt>
                <c:pt idx="2">
                  <c:v>77.37465022697731</c:v>
                </c:pt>
                <c:pt idx="3">
                  <c:v>77.67951630628578</c:v>
                </c:pt>
                <c:pt idx="4">
                  <c:v>77.80493972095145</c:v>
                </c:pt>
                <c:pt idx="5">
                  <c:v>77.97403156021952</c:v>
                </c:pt>
                <c:pt idx="6">
                  <c:v>78.09643124149197</c:v>
                </c:pt>
                <c:pt idx="7">
                  <c:v>78.27157204879936</c:v>
                </c:pt>
                <c:pt idx="8">
                  <c:v>78.48706295554668</c:v>
                </c:pt>
                <c:pt idx="9">
                  <c:v>78.7195477909076</c:v>
                </c:pt>
                <c:pt idx="10">
                  <c:v>78.77193257977541</c:v>
                </c:pt>
                <c:pt idx="11">
                  <c:v>78.93738717810942</c:v>
                </c:pt>
                <c:pt idx="12">
                  <c:v>79.14085983078405</c:v>
                </c:pt>
                <c:pt idx="13">
                  <c:v>79.48494565715191</c:v>
                </c:pt>
                <c:pt idx="14">
                  <c:v>79.65652414659337</c:v>
                </c:pt>
                <c:pt idx="15">
                  <c:v>79.82784288078204</c:v>
                </c:pt>
                <c:pt idx="16">
                  <c:v>80.06072481575701</c:v>
                </c:pt>
                <c:pt idx="17">
                  <c:v>80.34511610382256</c:v>
                </c:pt>
                <c:pt idx="19">
                  <c:v>76.7</c:v>
                </c:pt>
                <c:pt idx="20">
                  <c:v>76.5</c:v>
                </c:pt>
                <c:pt idx="21">
                  <c:v>76.4</c:v>
                </c:pt>
                <c:pt idx="22">
                  <c:v>76.4</c:v>
                </c:pt>
                <c:pt idx="23">
                  <c:v>76.8</c:v>
                </c:pt>
                <c:pt idx="24">
                  <c:v>77.2</c:v>
                </c:pt>
                <c:pt idx="25">
                  <c:v>78.1</c:v>
                </c:pt>
                <c:pt idx="26">
                  <c:v>77.6</c:v>
                </c:pt>
                <c:pt idx="27">
                  <c:v>77.4</c:v>
                </c:pt>
                <c:pt idx="28">
                  <c:v>77.2</c:v>
                </c:pt>
                <c:pt idx="29">
                  <c:v>77.6</c:v>
                </c:pt>
                <c:pt idx="30">
                  <c:v>78.3</c:v>
                </c:pt>
                <c:pt idx="31">
                  <c:v>77.7</c:v>
                </c:pt>
                <c:pt idx="32">
                  <c:v>77.8</c:v>
                </c:pt>
                <c:pt idx="33">
                  <c:v>78.5</c:v>
                </c:pt>
                <c:pt idx="34">
                  <c:v>79.6</c:v>
                </c:pt>
                <c:pt idx="35">
                  <c:v>80.08157426718499</c:v>
                </c:pt>
                <c:pt idx="36">
                  <c:v>79.76130623731946</c:v>
                </c:pt>
                <c:pt idx="38">
                  <c:v>77.1</c:v>
                </c:pt>
                <c:pt idx="39">
                  <c:v>77.2</c:v>
                </c:pt>
                <c:pt idx="40">
                  <c:v>77.5</c:v>
                </c:pt>
                <c:pt idx="41">
                  <c:v>77.9</c:v>
                </c:pt>
                <c:pt idx="42">
                  <c:v>78.2</c:v>
                </c:pt>
                <c:pt idx="43">
                  <c:v>78.5</c:v>
                </c:pt>
                <c:pt idx="44">
                  <c:v>78.1</c:v>
                </c:pt>
                <c:pt idx="45">
                  <c:v>78.1</c:v>
                </c:pt>
                <c:pt idx="46">
                  <c:v>78.3</c:v>
                </c:pt>
                <c:pt idx="47">
                  <c:v>79.3</c:v>
                </c:pt>
                <c:pt idx="48">
                  <c:v>79.4</c:v>
                </c:pt>
                <c:pt idx="49">
                  <c:v>78.8</c:v>
                </c:pt>
                <c:pt idx="50">
                  <c:v>78.7</c:v>
                </c:pt>
                <c:pt idx="51">
                  <c:v>79.1</c:v>
                </c:pt>
                <c:pt idx="52">
                  <c:v>79.9</c:v>
                </c:pt>
                <c:pt idx="53">
                  <c:v>80.1</c:v>
                </c:pt>
                <c:pt idx="54">
                  <c:v>80.0042739815563</c:v>
                </c:pt>
                <c:pt idx="55">
                  <c:v>79.62486683046619</c:v>
                </c:pt>
                <c:pt idx="57">
                  <c:v>77</c:v>
                </c:pt>
                <c:pt idx="58">
                  <c:v>77.4</c:v>
                </c:pt>
                <c:pt idx="59">
                  <c:v>77.9</c:v>
                </c:pt>
                <c:pt idx="60">
                  <c:v>77.4</c:v>
                </c:pt>
                <c:pt idx="61">
                  <c:v>77.7</c:v>
                </c:pt>
                <c:pt idx="62">
                  <c:v>77.7</c:v>
                </c:pt>
                <c:pt idx="63">
                  <c:v>78.5</c:v>
                </c:pt>
                <c:pt idx="64">
                  <c:v>78.9</c:v>
                </c:pt>
                <c:pt idx="65">
                  <c:v>78.8</c:v>
                </c:pt>
                <c:pt idx="66">
                  <c:v>79</c:v>
                </c:pt>
                <c:pt idx="67">
                  <c:v>78.6</c:v>
                </c:pt>
                <c:pt idx="68">
                  <c:v>79.2</c:v>
                </c:pt>
                <c:pt idx="69">
                  <c:v>79.5</c:v>
                </c:pt>
                <c:pt idx="70">
                  <c:v>80</c:v>
                </c:pt>
                <c:pt idx="71">
                  <c:v>80.3</c:v>
                </c:pt>
                <c:pt idx="72">
                  <c:v>80.6</c:v>
                </c:pt>
                <c:pt idx="73">
                  <c:v>81.18960948806667</c:v>
                </c:pt>
                <c:pt idx="74">
                  <c:v>81.2607598815991</c:v>
                </c:pt>
                <c:pt idx="76">
                  <c:v>77.6</c:v>
                </c:pt>
                <c:pt idx="77">
                  <c:v>77.7</c:v>
                </c:pt>
                <c:pt idx="78">
                  <c:v>78.1</c:v>
                </c:pt>
                <c:pt idx="79">
                  <c:v>78.2</c:v>
                </c:pt>
                <c:pt idx="80">
                  <c:v>78.4</c:v>
                </c:pt>
                <c:pt idx="81">
                  <c:v>78.4</c:v>
                </c:pt>
                <c:pt idx="82">
                  <c:v>78.6</c:v>
                </c:pt>
                <c:pt idx="83">
                  <c:v>78.7</c:v>
                </c:pt>
                <c:pt idx="84">
                  <c:v>79</c:v>
                </c:pt>
                <c:pt idx="85">
                  <c:v>79.4</c:v>
                </c:pt>
                <c:pt idx="86">
                  <c:v>79.8</c:v>
                </c:pt>
                <c:pt idx="87">
                  <c:v>80.1</c:v>
                </c:pt>
                <c:pt idx="88">
                  <c:v>80.3</c:v>
                </c:pt>
                <c:pt idx="89">
                  <c:v>80.6</c:v>
                </c:pt>
                <c:pt idx="90">
                  <c:v>80.7</c:v>
                </c:pt>
                <c:pt idx="91">
                  <c:v>81.1</c:v>
                </c:pt>
                <c:pt idx="92">
                  <c:v>81.19088521976178</c:v>
                </c:pt>
                <c:pt idx="93">
                  <c:v>81.54450030839068</c:v>
                </c:pt>
                <c:pt idx="95">
                  <c:v>77.4</c:v>
                </c:pt>
                <c:pt idx="96">
                  <c:v>77.2</c:v>
                </c:pt>
                <c:pt idx="97">
                  <c:v>77.4</c:v>
                </c:pt>
                <c:pt idx="98">
                  <c:v>78</c:v>
                </c:pt>
                <c:pt idx="99">
                  <c:v>78.5</c:v>
                </c:pt>
                <c:pt idx="100">
                  <c:v>78.6</c:v>
                </c:pt>
                <c:pt idx="101">
                  <c:v>78.9</c:v>
                </c:pt>
                <c:pt idx="102">
                  <c:v>79.7</c:v>
                </c:pt>
                <c:pt idx="103">
                  <c:v>80.2</c:v>
                </c:pt>
                <c:pt idx="104">
                  <c:v>80.2</c:v>
                </c:pt>
                <c:pt idx="105">
                  <c:v>79.5</c:v>
                </c:pt>
                <c:pt idx="106">
                  <c:v>79.6</c:v>
                </c:pt>
                <c:pt idx="107">
                  <c:v>80.1</c:v>
                </c:pt>
                <c:pt idx="108">
                  <c:v>80.7</c:v>
                </c:pt>
                <c:pt idx="109">
                  <c:v>80.7</c:v>
                </c:pt>
                <c:pt idx="110">
                  <c:v>81</c:v>
                </c:pt>
                <c:pt idx="111">
                  <c:v>81.27917478983605</c:v>
                </c:pt>
                <c:pt idx="112">
                  <c:v>81.83644040842181</c:v>
                </c:pt>
                <c:pt idx="114">
                  <c:v>77.6</c:v>
                </c:pt>
                <c:pt idx="115">
                  <c:v>77.5</c:v>
                </c:pt>
                <c:pt idx="116">
                  <c:v>77.5</c:v>
                </c:pt>
                <c:pt idx="117">
                  <c:v>78.3</c:v>
                </c:pt>
                <c:pt idx="118">
                  <c:v>78.5</c:v>
                </c:pt>
                <c:pt idx="119">
                  <c:v>78.9</c:v>
                </c:pt>
                <c:pt idx="120">
                  <c:v>78.9</c:v>
                </c:pt>
                <c:pt idx="121">
                  <c:v>78.7</c:v>
                </c:pt>
                <c:pt idx="122">
                  <c:v>78.9</c:v>
                </c:pt>
                <c:pt idx="123">
                  <c:v>79.2</c:v>
                </c:pt>
                <c:pt idx="124">
                  <c:v>79.5</c:v>
                </c:pt>
                <c:pt idx="125">
                  <c:v>79.5</c:v>
                </c:pt>
                <c:pt idx="126">
                  <c:v>79.5</c:v>
                </c:pt>
                <c:pt idx="127">
                  <c:v>79.6</c:v>
                </c:pt>
                <c:pt idx="128">
                  <c:v>79.8</c:v>
                </c:pt>
                <c:pt idx="129">
                  <c:v>79.9</c:v>
                </c:pt>
                <c:pt idx="130">
                  <c:v>80.19941919752337</c:v>
                </c:pt>
                <c:pt idx="131">
                  <c:v>80.44395146972839</c:v>
                </c:pt>
                <c:pt idx="133">
                  <c:v>76.7</c:v>
                </c:pt>
                <c:pt idx="134">
                  <c:v>76.8</c:v>
                </c:pt>
                <c:pt idx="135">
                  <c:v>77.9</c:v>
                </c:pt>
                <c:pt idx="136">
                  <c:v>78.5</c:v>
                </c:pt>
                <c:pt idx="137">
                  <c:v>77.9</c:v>
                </c:pt>
                <c:pt idx="138">
                  <c:v>77.5</c:v>
                </c:pt>
                <c:pt idx="139">
                  <c:v>78</c:v>
                </c:pt>
                <c:pt idx="140">
                  <c:v>80</c:v>
                </c:pt>
                <c:pt idx="141">
                  <c:v>80.2</c:v>
                </c:pt>
                <c:pt idx="142">
                  <c:v>80.4</c:v>
                </c:pt>
                <c:pt idx="143">
                  <c:v>79.6</c:v>
                </c:pt>
                <c:pt idx="144">
                  <c:v>79</c:v>
                </c:pt>
                <c:pt idx="145">
                  <c:v>79.8</c:v>
                </c:pt>
                <c:pt idx="146">
                  <c:v>79.5</c:v>
                </c:pt>
                <c:pt idx="147">
                  <c:v>80.2</c:v>
                </c:pt>
                <c:pt idx="148">
                  <c:v>80.2</c:v>
                </c:pt>
                <c:pt idx="149">
                  <c:v>80.52297061642126</c:v>
                </c:pt>
                <c:pt idx="150">
                  <c:v>80.02079237125415</c:v>
                </c:pt>
                <c:pt idx="152">
                  <c:v>78</c:v>
                </c:pt>
                <c:pt idx="153">
                  <c:v>78.3</c:v>
                </c:pt>
                <c:pt idx="154">
                  <c:v>77.9</c:v>
                </c:pt>
                <c:pt idx="155">
                  <c:v>78.3</c:v>
                </c:pt>
                <c:pt idx="156">
                  <c:v>78.2</c:v>
                </c:pt>
                <c:pt idx="157">
                  <c:v>78.6</c:v>
                </c:pt>
                <c:pt idx="158">
                  <c:v>78.6</c:v>
                </c:pt>
                <c:pt idx="159">
                  <c:v>78.8</c:v>
                </c:pt>
                <c:pt idx="160">
                  <c:v>78.9</c:v>
                </c:pt>
                <c:pt idx="161">
                  <c:v>78.8</c:v>
                </c:pt>
                <c:pt idx="162">
                  <c:v>78.9</c:v>
                </c:pt>
                <c:pt idx="163">
                  <c:v>79.3</c:v>
                </c:pt>
                <c:pt idx="164">
                  <c:v>79.9</c:v>
                </c:pt>
                <c:pt idx="165">
                  <c:v>80.1</c:v>
                </c:pt>
                <c:pt idx="166">
                  <c:v>80.1</c:v>
                </c:pt>
                <c:pt idx="167">
                  <c:v>80.4</c:v>
                </c:pt>
                <c:pt idx="168">
                  <c:v>80.7852425336885</c:v>
                </c:pt>
                <c:pt idx="169">
                  <c:v>81.11478425932819</c:v>
                </c:pt>
                <c:pt idx="171">
                  <c:v>78.1</c:v>
                </c:pt>
                <c:pt idx="172">
                  <c:v>78.2</c:v>
                </c:pt>
                <c:pt idx="173">
                  <c:v>78.6</c:v>
                </c:pt>
                <c:pt idx="174">
                  <c:v>79.4</c:v>
                </c:pt>
                <c:pt idx="175">
                  <c:v>79.8</c:v>
                </c:pt>
                <c:pt idx="176">
                  <c:v>79.9</c:v>
                </c:pt>
                <c:pt idx="177">
                  <c:v>79.6</c:v>
                </c:pt>
                <c:pt idx="178">
                  <c:v>79.8</c:v>
                </c:pt>
                <c:pt idx="179">
                  <c:v>79.9</c:v>
                </c:pt>
                <c:pt idx="180">
                  <c:v>80.3</c:v>
                </c:pt>
                <c:pt idx="181">
                  <c:v>80.4</c:v>
                </c:pt>
                <c:pt idx="182">
                  <c:v>80.4</c:v>
                </c:pt>
                <c:pt idx="183">
                  <c:v>80.6</c:v>
                </c:pt>
                <c:pt idx="184">
                  <c:v>80.7</c:v>
                </c:pt>
                <c:pt idx="185">
                  <c:v>80.9</c:v>
                </c:pt>
                <c:pt idx="186">
                  <c:v>80.7</c:v>
                </c:pt>
                <c:pt idx="187">
                  <c:v>80.9925814669932</c:v>
                </c:pt>
                <c:pt idx="188">
                  <c:v>81.25658101882283</c:v>
                </c:pt>
                <c:pt idx="190">
                  <c:v>77.2</c:v>
                </c:pt>
                <c:pt idx="191">
                  <c:v>76.2</c:v>
                </c:pt>
                <c:pt idx="192">
                  <c:v>77.2</c:v>
                </c:pt>
                <c:pt idx="193">
                  <c:v>77.8</c:v>
                </c:pt>
                <c:pt idx="194">
                  <c:v>78.8</c:v>
                </c:pt>
                <c:pt idx="195">
                  <c:v>78.1</c:v>
                </c:pt>
                <c:pt idx="196">
                  <c:v>78.4</c:v>
                </c:pt>
                <c:pt idx="197">
                  <c:v>79.5</c:v>
                </c:pt>
                <c:pt idx="198">
                  <c:v>79.8</c:v>
                </c:pt>
                <c:pt idx="199">
                  <c:v>80.1</c:v>
                </c:pt>
                <c:pt idx="200">
                  <c:v>79.3</c:v>
                </c:pt>
                <c:pt idx="201">
                  <c:v>78.8</c:v>
                </c:pt>
                <c:pt idx="202">
                  <c:v>79.4</c:v>
                </c:pt>
                <c:pt idx="203">
                  <c:v>79.9</c:v>
                </c:pt>
                <c:pt idx="204">
                  <c:v>81.2</c:v>
                </c:pt>
                <c:pt idx="205">
                  <c:v>79.8</c:v>
                </c:pt>
                <c:pt idx="206">
                  <c:v>80.22420764234181</c:v>
                </c:pt>
                <c:pt idx="207">
                  <c:v>78.99322560080324</c:v>
                </c:pt>
                <c:pt idx="209">
                  <c:v>78</c:v>
                </c:pt>
                <c:pt idx="210">
                  <c:v>78.3</c:v>
                </c:pt>
                <c:pt idx="211">
                  <c:v>78.3</c:v>
                </c:pt>
                <c:pt idx="212">
                  <c:v>78.6</c:v>
                </c:pt>
                <c:pt idx="213">
                  <c:v>78.7</c:v>
                </c:pt>
                <c:pt idx="214">
                  <c:v>78.9</c:v>
                </c:pt>
                <c:pt idx="215">
                  <c:v>79</c:v>
                </c:pt>
                <c:pt idx="216">
                  <c:v>79.3</c:v>
                </c:pt>
                <c:pt idx="217">
                  <c:v>79.6</c:v>
                </c:pt>
                <c:pt idx="218">
                  <c:v>79.8</c:v>
                </c:pt>
                <c:pt idx="219">
                  <c:v>79.2</c:v>
                </c:pt>
                <c:pt idx="220">
                  <c:v>79.2</c:v>
                </c:pt>
                <c:pt idx="221">
                  <c:v>79.4</c:v>
                </c:pt>
                <c:pt idx="222">
                  <c:v>79.9</c:v>
                </c:pt>
                <c:pt idx="223">
                  <c:v>80.2</c:v>
                </c:pt>
                <c:pt idx="224">
                  <c:v>80.2</c:v>
                </c:pt>
                <c:pt idx="225">
                  <c:v>80.5817062869312</c:v>
                </c:pt>
                <c:pt idx="226">
                  <c:v>80.65887255236564</c:v>
                </c:pt>
                <c:pt idx="228">
                  <c:v>78.1</c:v>
                </c:pt>
                <c:pt idx="229">
                  <c:v>77.7</c:v>
                </c:pt>
                <c:pt idx="230">
                  <c:v>77.6</c:v>
                </c:pt>
                <c:pt idx="231">
                  <c:v>78.1</c:v>
                </c:pt>
                <c:pt idx="232">
                  <c:v>78.7</c:v>
                </c:pt>
                <c:pt idx="233">
                  <c:v>79.2</c:v>
                </c:pt>
                <c:pt idx="234">
                  <c:v>78.7</c:v>
                </c:pt>
                <c:pt idx="235">
                  <c:v>78.6</c:v>
                </c:pt>
                <c:pt idx="236">
                  <c:v>78.6</c:v>
                </c:pt>
                <c:pt idx="237">
                  <c:v>79.2</c:v>
                </c:pt>
                <c:pt idx="238">
                  <c:v>79.4</c:v>
                </c:pt>
                <c:pt idx="239">
                  <c:v>79.4</c:v>
                </c:pt>
                <c:pt idx="240">
                  <c:v>79.4</c:v>
                </c:pt>
                <c:pt idx="241">
                  <c:v>79.2</c:v>
                </c:pt>
                <c:pt idx="242">
                  <c:v>79.5</c:v>
                </c:pt>
                <c:pt idx="243">
                  <c:v>79.7</c:v>
                </c:pt>
                <c:pt idx="244">
                  <c:v>80.23819564231322</c:v>
                </c:pt>
                <c:pt idx="245">
                  <c:v>80.57806085080131</c:v>
                </c:pt>
                <c:pt idx="247">
                  <c:v>77.6</c:v>
                </c:pt>
                <c:pt idx="248">
                  <c:v>77.3</c:v>
                </c:pt>
                <c:pt idx="249">
                  <c:v>77</c:v>
                </c:pt>
                <c:pt idx="250">
                  <c:v>77.5</c:v>
                </c:pt>
                <c:pt idx="251">
                  <c:v>77.4</c:v>
                </c:pt>
                <c:pt idx="252">
                  <c:v>77.6</c:v>
                </c:pt>
                <c:pt idx="253">
                  <c:v>78.2</c:v>
                </c:pt>
                <c:pt idx="254">
                  <c:v>79.2</c:v>
                </c:pt>
                <c:pt idx="255">
                  <c:v>78.9</c:v>
                </c:pt>
                <c:pt idx="256">
                  <c:v>78.6</c:v>
                </c:pt>
                <c:pt idx="257">
                  <c:v>78.1</c:v>
                </c:pt>
                <c:pt idx="258">
                  <c:v>78.5</c:v>
                </c:pt>
                <c:pt idx="259">
                  <c:v>78.1</c:v>
                </c:pt>
                <c:pt idx="260">
                  <c:v>78.5</c:v>
                </c:pt>
                <c:pt idx="261">
                  <c:v>78.9</c:v>
                </c:pt>
                <c:pt idx="262">
                  <c:v>80.2</c:v>
                </c:pt>
                <c:pt idx="263">
                  <c:v>80.8156861199299</c:v>
                </c:pt>
                <c:pt idx="264">
                  <c:v>80.79901069408056</c:v>
                </c:pt>
                <c:pt idx="266">
                  <c:v>78.3</c:v>
                </c:pt>
                <c:pt idx="267">
                  <c:v>78.1</c:v>
                </c:pt>
                <c:pt idx="268">
                  <c:v>78.2</c:v>
                </c:pt>
                <c:pt idx="269">
                  <c:v>78.3</c:v>
                </c:pt>
                <c:pt idx="270">
                  <c:v>78.5</c:v>
                </c:pt>
                <c:pt idx="271">
                  <c:v>78.8</c:v>
                </c:pt>
                <c:pt idx="272">
                  <c:v>78.9</c:v>
                </c:pt>
                <c:pt idx="273">
                  <c:v>79.4</c:v>
                </c:pt>
                <c:pt idx="274">
                  <c:v>79.7</c:v>
                </c:pt>
                <c:pt idx="275">
                  <c:v>79.9</c:v>
                </c:pt>
                <c:pt idx="276">
                  <c:v>79.9</c:v>
                </c:pt>
                <c:pt idx="277">
                  <c:v>79.8</c:v>
                </c:pt>
                <c:pt idx="278">
                  <c:v>80.5</c:v>
                </c:pt>
                <c:pt idx="279">
                  <c:v>81</c:v>
                </c:pt>
                <c:pt idx="280">
                  <c:v>81.9</c:v>
                </c:pt>
                <c:pt idx="281">
                  <c:v>82</c:v>
                </c:pt>
                <c:pt idx="282">
                  <c:v>82.48600192526077</c:v>
                </c:pt>
                <c:pt idx="283">
                  <c:v>82.04971381630143</c:v>
                </c:pt>
                <c:pt idx="285">
                  <c:v>78.2</c:v>
                </c:pt>
                <c:pt idx="286">
                  <c:v>78.1</c:v>
                </c:pt>
                <c:pt idx="287">
                  <c:v>78</c:v>
                </c:pt>
                <c:pt idx="288">
                  <c:v>78</c:v>
                </c:pt>
                <c:pt idx="289">
                  <c:v>78.1</c:v>
                </c:pt>
                <c:pt idx="290">
                  <c:v>78.4</c:v>
                </c:pt>
                <c:pt idx="291">
                  <c:v>78.8</c:v>
                </c:pt>
                <c:pt idx="292">
                  <c:v>78.8</c:v>
                </c:pt>
                <c:pt idx="293">
                  <c:v>79.2</c:v>
                </c:pt>
                <c:pt idx="294">
                  <c:v>79.3</c:v>
                </c:pt>
                <c:pt idx="295">
                  <c:v>79.5</c:v>
                </c:pt>
                <c:pt idx="296">
                  <c:v>79.5</c:v>
                </c:pt>
                <c:pt idx="297">
                  <c:v>79.5</c:v>
                </c:pt>
                <c:pt idx="298">
                  <c:v>80.1</c:v>
                </c:pt>
                <c:pt idx="299">
                  <c:v>80.4</c:v>
                </c:pt>
                <c:pt idx="300">
                  <c:v>80.7</c:v>
                </c:pt>
                <c:pt idx="301">
                  <c:v>80.59851545710595</c:v>
                </c:pt>
                <c:pt idx="302">
                  <c:v>80.5295137906561</c:v>
                </c:pt>
                <c:pt idx="304">
                  <c:v>78.6</c:v>
                </c:pt>
                <c:pt idx="305">
                  <c:v>78.9</c:v>
                </c:pt>
                <c:pt idx="306">
                  <c:v>78.8</c:v>
                </c:pt>
                <c:pt idx="307">
                  <c:v>78.9</c:v>
                </c:pt>
                <c:pt idx="308">
                  <c:v>79.1</c:v>
                </c:pt>
                <c:pt idx="309">
                  <c:v>79.6</c:v>
                </c:pt>
                <c:pt idx="310">
                  <c:v>80.1</c:v>
                </c:pt>
                <c:pt idx="311">
                  <c:v>80.1</c:v>
                </c:pt>
                <c:pt idx="312">
                  <c:v>80.5</c:v>
                </c:pt>
                <c:pt idx="313">
                  <c:v>80.6</c:v>
                </c:pt>
                <c:pt idx="314">
                  <c:v>80.4</c:v>
                </c:pt>
                <c:pt idx="315">
                  <c:v>79.9</c:v>
                </c:pt>
                <c:pt idx="316">
                  <c:v>80.4</c:v>
                </c:pt>
                <c:pt idx="317">
                  <c:v>81.2</c:v>
                </c:pt>
                <c:pt idx="318">
                  <c:v>81.8</c:v>
                </c:pt>
                <c:pt idx="319">
                  <c:v>81.3</c:v>
                </c:pt>
                <c:pt idx="320">
                  <c:v>81.2884008331594</c:v>
                </c:pt>
                <c:pt idx="321">
                  <c:v>81.59446665652384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28918029"/>
        <c:axId val="58935670"/>
      </c:lineChart>
      <c:catAx>
        <c:axId val="28918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Council 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58935670"/>
        <c:crosses val="autoZero"/>
        <c:auto val="1"/>
        <c:lblOffset val="100"/>
        <c:noMultiLvlLbl val="0"/>
      </c:catAx>
      <c:valAx>
        <c:axId val="58935670"/>
        <c:scaling>
          <c:orientation val="minMax"/>
          <c:max val="8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918029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64"/>
          <c:y val="0.8932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9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'Fig 9 data'!#REF!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0658983"/>
        <c:axId val="9059936"/>
      </c:lineChart>
      <c:catAx>
        <c:axId val="60658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059936"/>
        <c:crosses val="autoZero"/>
        <c:auto val="1"/>
        <c:lblOffset val="100"/>
        <c:noMultiLvlLbl val="0"/>
      </c:catAx>
      <c:valAx>
        <c:axId val="9059936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0658983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'Fig 10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10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Western Isles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Highland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Lanarkshire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Ayrshire &amp; Arran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SCOTLAND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Dumfries &amp; Galloway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Forth Valley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Fife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Borders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Shetland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10 data'!$F$4:$F$437</c:f>
              <c:numCache>
                <c:ptCount val="434"/>
                <c:pt idx="0">
                  <c:v>68.29731497813547</c:v>
                </c:pt>
                <c:pt idx="1">
                  <c:v>68.5558507988795</c:v>
                </c:pt>
                <c:pt idx="2">
                  <c:v>68.75414271590132</c:v>
                </c:pt>
                <c:pt idx="3">
                  <c:v>68.78846427397312</c:v>
                </c:pt>
                <c:pt idx="4">
                  <c:v>68.97104180017088</c:v>
                </c:pt>
                <c:pt idx="5">
                  <c:v>69.1200597863361</c:v>
                </c:pt>
                <c:pt idx="6">
                  <c:v>69.29946414676257</c:v>
                </c:pt>
                <c:pt idx="7">
                  <c:v>69.44996046880061</c:v>
                </c:pt>
                <c:pt idx="8">
                  <c:v>69.63443155803812</c:v>
                </c:pt>
                <c:pt idx="9">
                  <c:v>69.90107744234263</c:v>
                </c:pt>
                <c:pt idx="10">
                  <c:v>69.95154402951542</c:v>
                </c:pt>
                <c:pt idx="11">
                  <c:v>70.05540750070476</c:v>
                </c:pt>
                <c:pt idx="12">
                  <c:v>70.05949828996984</c:v>
                </c:pt>
                <c:pt idx="13">
                  <c:v>70.12486739405003</c:v>
                </c:pt>
                <c:pt idx="14">
                  <c:v>70.2679587546361</c:v>
                </c:pt>
                <c:pt idx="15">
                  <c:v>70.39563882821686</c:v>
                </c:pt>
                <c:pt idx="16">
                  <c:v>70.5552715439466</c:v>
                </c:pt>
                <c:pt idx="17">
                  <c:v>70.65429004819312</c:v>
                </c:pt>
                <c:pt idx="18">
                  <c:v>70.98280159955925</c:v>
                </c:pt>
                <c:pt idx="19">
                  <c:v>71.18198169400618</c:v>
                </c:pt>
                <c:pt idx="20">
                  <c:v>71.28161283139863</c:v>
                </c:pt>
                <c:pt idx="21">
                  <c:v>71.43280124863472</c:v>
                </c:pt>
                <c:pt idx="22">
                  <c:v>72.0933161867289</c:v>
                </c:pt>
                <c:pt idx="23">
                  <c:v>72.66153800315999</c:v>
                </c:pt>
                <c:pt idx="24">
                  <c:v>72.91378403878926</c:v>
                </c:pt>
                <c:pt idx="25">
                  <c:v>72.9</c:v>
                </c:pt>
                <c:pt idx="26">
                  <c:v>73.28454528011679</c:v>
                </c:pt>
                <c:pt idx="27">
                  <c:v>73.82310532716629</c:v>
                </c:pt>
                <c:pt idx="29">
                  <c:v>69.4996410233897</c:v>
                </c:pt>
                <c:pt idx="30">
                  <c:v>69.28753911126397</c:v>
                </c:pt>
                <c:pt idx="31">
                  <c:v>70.03312380088487</c:v>
                </c:pt>
                <c:pt idx="32">
                  <c:v>70.20202232698041</c:v>
                </c:pt>
                <c:pt idx="33">
                  <c:v>71.2067744731267</c:v>
                </c:pt>
                <c:pt idx="34">
                  <c:v>70.80886628430703</c:v>
                </c:pt>
                <c:pt idx="35">
                  <c:v>70.72707738280683</c:v>
                </c:pt>
                <c:pt idx="36">
                  <c:v>70.88870935470588</c:v>
                </c:pt>
                <c:pt idx="37">
                  <c:v>71.40357333165854</c:v>
                </c:pt>
                <c:pt idx="38">
                  <c:v>71.85353567671989</c:v>
                </c:pt>
                <c:pt idx="39">
                  <c:v>71.92223052936563</c:v>
                </c:pt>
                <c:pt idx="40">
                  <c:v>72.58824599457995</c:v>
                </c:pt>
                <c:pt idx="41">
                  <c:v>72.63457099866883</c:v>
                </c:pt>
                <c:pt idx="42">
                  <c:v>72.33169951996727</c:v>
                </c:pt>
                <c:pt idx="43">
                  <c:v>71.80222606418083</c:v>
                </c:pt>
                <c:pt idx="44">
                  <c:v>71.91907011626051</c:v>
                </c:pt>
                <c:pt idx="45">
                  <c:v>72.35788427997974</c:v>
                </c:pt>
                <c:pt idx="46">
                  <c:v>73.08323424910978</c:v>
                </c:pt>
                <c:pt idx="47">
                  <c:v>73.5723272374806</c:v>
                </c:pt>
                <c:pt idx="48">
                  <c:v>73.64032324845552</c:v>
                </c:pt>
                <c:pt idx="49">
                  <c:v>73.07402012285478</c:v>
                </c:pt>
                <c:pt idx="50">
                  <c:v>73.5503228366022</c:v>
                </c:pt>
                <c:pt idx="51">
                  <c:v>73.4935839454405</c:v>
                </c:pt>
                <c:pt idx="52">
                  <c:v>74.46974454103153</c:v>
                </c:pt>
                <c:pt idx="53">
                  <c:v>74.51529722177138</c:v>
                </c:pt>
                <c:pt idx="54">
                  <c:v>75</c:v>
                </c:pt>
                <c:pt idx="55">
                  <c:v>74.93296406690641</c:v>
                </c:pt>
                <c:pt idx="56">
                  <c:v>75.37015426149381</c:v>
                </c:pt>
                <c:pt idx="58">
                  <c:v>69.11863528250517</c:v>
                </c:pt>
                <c:pt idx="59">
                  <c:v>69.44458746538469</c:v>
                </c:pt>
                <c:pt idx="60">
                  <c:v>69.93912287393054</c:v>
                </c:pt>
                <c:pt idx="61">
                  <c:v>70.28073390700287</c:v>
                </c:pt>
                <c:pt idx="62">
                  <c:v>70.40964994684916</c:v>
                </c:pt>
                <c:pt idx="63">
                  <c:v>70.64260151052453</c:v>
                </c:pt>
                <c:pt idx="64">
                  <c:v>70.90558075373121</c:v>
                </c:pt>
                <c:pt idx="65">
                  <c:v>71.41400499649673</c:v>
                </c:pt>
                <c:pt idx="66">
                  <c:v>71.5830459721602</c:v>
                </c:pt>
                <c:pt idx="67">
                  <c:v>71.99525525400475</c:v>
                </c:pt>
                <c:pt idx="68">
                  <c:v>72.08222886805433</c:v>
                </c:pt>
                <c:pt idx="69">
                  <c:v>72.27064853102756</c:v>
                </c:pt>
                <c:pt idx="70">
                  <c:v>72.49070780079012</c:v>
                </c:pt>
                <c:pt idx="71">
                  <c:v>72.82876338978483</c:v>
                </c:pt>
                <c:pt idx="72">
                  <c:v>73.1470866519009</c:v>
                </c:pt>
                <c:pt idx="73">
                  <c:v>73.28080136124764</c:v>
                </c:pt>
                <c:pt idx="74">
                  <c:v>73.32825712973055</c:v>
                </c:pt>
                <c:pt idx="75">
                  <c:v>73.38424707935735</c:v>
                </c:pt>
                <c:pt idx="76">
                  <c:v>73.7460592312261</c:v>
                </c:pt>
                <c:pt idx="77">
                  <c:v>74.42088512012359</c:v>
                </c:pt>
                <c:pt idx="78">
                  <c:v>74.91120784910729</c:v>
                </c:pt>
                <c:pt idx="79">
                  <c:v>74.98676062484037</c:v>
                </c:pt>
                <c:pt idx="80">
                  <c:v>75.39936835424135</c:v>
                </c:pt>
                <c:pt idx="81">
                  <c:v>75.7684468206055</c:v>
                </c:pt>
                <c:pt idx="82">
                  <c:v>76.3563876868916</c:v>
                </c:pt>
                <c:pt idx="83">
                  <c:v>76.4</c:v>
                </c:pt>
                <c:pt idx="84">
                  <c:v>76.79008103364185</c:v>
                </c:pt>
                <c:pt idx="85">
                  <c:v>76.97394613492364</c:v>
                </c:pt>
                <c:pt idx="87">
                  <c:v>69.06743818961274</c:v>
                </c:pt>
                <c:pt idx="88">
                  <c:v>69.50819239841907</c:v>
                </c:pt>
                <c:pt idx="89">
                  <c:v>69.90923475120081</c:v>
                </c:pt>
                <c:pt idx="90">
                  <c:v>70.07975722595702</c:v>
                </c:pt>
                <c:pt idx="91">
                  <c:v>70.2681614145937</c:v>
                </c:pt>
                <c:pt idx="92">
                  <c:v>70.58410963015591</c:v>
                </c:pt>
                <c:pt idx="93">
                  <c:v>70.75958233371149</c:v>
                </c:pt>
                <c:pt idx="94">
                  <c:v>70.9403977195926</c:v>
                </c:pt>
                <c:pt idx="95">
                  <c:v>71.0923219378004</c:v>
                </c:pt>
                <c:pt idx="96">
                  <c:v>71.33484953131173</c:v>
                </c:pt>
                <c:pt idx="97">
                  <c:v>71.24687901100958</c:v>
                </c:pt>
                <c:pt idx="98">
                  <c:v>71.4871012989872</c:v>
                </c:pt>
                <c:pt idx="99">
                  <c:v>71.63484370043467</c:v>
                </c:pt>
                <c:pt idx="100">
                  <c:v>71.99764702971692</c:v>
                </c:pt>
                <c:pt idx="101">
                  <c:v>72.06332156024668</c:v>
                </c:pt>
                <c:pt idx="102">
                  <c:v>72.2765967336181</c:v>
                </c:pt>
                <c:pt idx="103">
                  <c:v>72.36555788144494</c:v>
                </c:pt>
                <c:pt idx="104">
                  <c:v>72.62464493146258</c:v>
                </c:pt>
                <c:pt idx="105">
                  <c:v>72.89621670177654</c:v>
                </c:pt>
                <c:pt idx="106">
                  <c:v>73.17906113397498</c:v>
                </c:pt>
                <c:pt idx="107">
                  <c:v>73.25496395339397</c:v>
                </c:pt>
                <c:pt idx="108">
                  <c:v>73.4733226114239</c:v>
                </c:pt>
                <c:pt idx="109">
                  <c:v>73.7515463978095</c:v>
                </c:pt>
                <c:pt idx="110">
                  <c:v>74.00892489298289</c:v>
                </c:pt>
                <c:pt idx="111">
                  <c:v>73.82742143003568</c:v>
                </c:pt>
                <c:pt idx="112">
                  <c:v>74.2</c:v>
                </c:pt>
                <c:pt idx="113">
                  <c:v>74.65252490956284</c:v>
                </c:pt>
                <c:pt idx="114">
                  <c:v>75.31522154738141</c:v>
                </c:pt>
                <c:pt idx="116">
                  <c:v>69.2236524802119</c:v>
                </c:pt>
                <c:pt idx="117">
                  <c:v>69.39011184283038</c:v>
                </c:pt>
                <c:pt idx="118">
                  <c:v>69.93681552527889</c:v>
                </c:pt>
                <c:pt idx="119">
                  <c:v>70.25266259431214</c:v>
                </c:pt>
                <c:pt idx="120">
                  <c:v>70.46568810439355</c:v>
                </c:pt>
                <c:pt idx="121">
                  <c:v>70.57630426663845</c:v>
                </c:pt>
                <c:pt idx="122">
                  <c:v>70.90974143996712</c:v>
                </c:pt>
                <c:pt idx="123">
                  <c:v>71.32407146236866</c:v>
                </c:pt>
                <c:pt idx="124">
                  <c:v>71.52979143455148</c:v>
                </c:pt>
                <c:pt idx="125">
                  <c:v>72.00163870951721</c:v>
                </c:pt>
                <c:pt idx="126">
                  <c:v>71.9088781757363</c:v>
                </c:pt>
                <c:pt idx="127">
                  <c:v>72.27362866313563</c:v>
                </c:pt>
                <c:pt idx="128">
                  <c:v>72.35953824682367</c:v>
                </c:pt>
                <c:pt idx="129">
                  <c:v>72.85742006839362</c:v>
                </c:pt>
                <c:pt idx="130">
                  <c:v>72.84646327473583</c:v>
                </c:pt>
                <c:pt idx="131">
                  <c:v>73.10271417207763</c:v>
                </c:pt>
                <c:pt idx="132">
                  <c:v>73.29775957380049</c:v>
                </c:pt>
                <c:pt idx="133">
                  <c:v>73.55251720835422</c:v>
                </c:pt>
                <c:pt idx="134">
                  <c:v>73.39965141890579</c:v>
                </c:pt>
                <c:pt idx="135">
                  <c:v>73.34595060691757</c:v>
                </c:pt>
                <c:pt idx="136">
                  <c:v>73.43950237633305</c:v>
                </c:pt>
                <c:pt idx="137">
                  <c:v>74.09610754966835</c:v>
                </c:pt>
                <c:pt idx="138">
                  <c:v>74.54572943778587</c:v>
                </c:pt>
                <c:pt idx="139">
                  <c:v>75.06012230919823</c:v>
                </c:pt>
                <c:pt idx="140">
                  <c:v>74.81624072248445</c:v>
                </c:pt>
                <c:pt idx="141">
                  <c:v>75</c:v>
                </c:pt>
                <c:pt idx="142">
                  <c:v>75.14267445842351</c:v>
                </c:pt>
                <c:pt idx="143">
                  <c:v>75.9356521416707</c:v>
                </c:pt>
                <c:pt idx="145">
                  <c:v>69.4160434365679</c:v>
                </c:pt>
                <c:pt idx="146">
                  <c:v>69.66422020739209</c:v>
                </c:pt>
                <c:pt idx="147">
                  <c:v>69.9363922568945</c:v>
                </c:pt>
                <c:pt idx="148">
                  <c:v>70.08485082304301</c:v>
                </c:pt>
                <c:pt idx="149">
                  <c:v>70.28732967529666</c:v>
                </c:pt>
                <c:pt idx="150">
                  <c:v>70.43359725862364</c:v>
                </c:pt>
                <c:pt idx="151">
                  <c:v>70.62199704762212</c:v>
                </c:pt>
                <c:pt idx="152">
                  <c:v>70.8384131547698</c:v>
                </c:pt>
                <c:pt idx="153">
                  <c:v>71.1440641206594</c:v>
                </c:pt>
                <c:pt idx="154">
                  <c:v>71.48053866072142</c:v>
                </c:pt>
                <c:pt idx="155">
                  <c:v>71.56</c:v>
                </c:pt>
                <c:pt idx="156">
                  <c:v>71.8</c:v>
                </c:pt>
                <c:pt idx="157">
                  <c:v>71.97</c:v>
                </c:pt>
                <c:pt idx="158">
                  <c:v>72.19</c:v>
                </c:pt>
                <c:pt idx="159">
                  <c:v>72.35</c:v>
                </c:pt>
                <c:pt idx="160">
                  <c:v>72.52</c:v>
                </c:pt>
                <c:pt idx="161">
                  <c:v>72.75</c:v>
                </c:pt>
                <c:pt idx="162">
                  <c:v>72.96</c:v>
                </c:pt>
                <c:pt idx="163">
                  <c:v>73.22</c:v>
                </c:pt>
                <c:pt idx="164">
                  <c:v>73.45</c:v>
                </c:pt>
                <c:pt idx="165">
                  <c:v>73.61</c:v>
                </c:pt>
                <c:pt idx="166">
                  <c:v>73.89</c:v>
                </c:pt>
                <c:pt idx="167">
                  <c:v>74.34</c:v>
                </c:pt>
                <c:pt idx="168">
                  <c:v>74.74</c:v>
                </c:pt>
                <c:pt idx="169">
                  <c:v>74.95</c:v>
                </c:pt>
                <c:pt idx="170">
                  <c:v>75.14</c:v>
                </c:pt>
                <c:pt idx="171">
                  <c:v>75.49336889709305</c:v>
                </c:pt>
                <c:pt idx="172">
                  <c:v>75.94322268375383</c:v>
                </c:pt>
                <c:pt idx="174">
                  <c:v>69.9795223225747</c:v>
                </c:pt>
                <c:pt idx="175">
                  <c:v>70.4306519532476</c:v>
                </c:pt>
                <c:pt idx="176">
                  <c:v>71.09860630661564</c:v>
                </c:pt>
                <c:pt idx="177">
                  <c:v>71.29910077222492</c:v>
                </c:pt>
                <c:pt idx="178">
                  <c:v>71.23604414723015</c:v>
                </c:pt>
                <c:pt idx="179">
                  <c:v>70.55002140780809</c:v>
                </c:pt>
                <c:pt idx="180">
                  <c:v>69.63022050755306</c:v>
                </c:pt>
                <c:pt idx="181">
                  <c:v>70.37878110533832</c:v>
                </c:pt>
                <c:pt idx="182">
                  <c:v>71.41403314954034</c:v>
                </c:pt>
                <c:pt idx="183">
                  <c:v>73.17641447601501</c:v>
                </c:pt>
                <c:pt idx="184">
                  <c:v>73.1238518828969</c:v>
                </c:pt>
                <c:pt idx="185">
                  <c:v>73.54998650317656</c:v>
                </c:pt>
                <c:pt idx="186">
                  <c:v>73.88749508927513</c:v>
                </c:pt>
                <c:pt idx="187">
                  <c:v>74.23084521352611</c:v>
                </c:pt>
                <c:pt idx="188">
                  <c:v>74.41186100225947</c:v>
                </c:pt>
                <c:pt idx="189">
                  <c:v>74.63673473171573</c:v>
                </c:pt>
                <c:pt idx="190">
                  <c:v>74.91007347857267</c:v>
                </c:pt>
                <c:pt idx="191">
                  <c:v>75.44256038646444</c:v>
                </c:pt>
                <c:pt idx="192">
                  <c:v>75.50885744602421</c:v>
                </c:pt>
                <c:pt idx="193">
                  <c:v>75.7814701905119</c:v>
                </c:pt>
                <c:pt idx="194">
                  <c:v>75.4362496527359</c:v>
                </c:pt>
                <c:pt idx="195">
                  <c:v>76.02150347844973</c:v>
                </c:pt>
                <c:pt idx="196">
                  <c:v>76.25537055242951</c:v>
                </c:pt>
                <c:pt idx="197">
                  <c:v>76.66310798088384</c:v>
                </c:pt>
                <c:pt idx="198">
                  <c:v>76.78383450293823</c:v>
                </c:pt>
                <c:pt idx="199">
                  <c:v>77</c:v>
                </c:pt>
                <c:pt idx="200">
                  <c:v>77.39560834112172</c:v>
                </c:pt>
                <c:pt idx="201">
                  <c:v>77.30008543502719</c:v>
                </c:pt>
                <c:pt idx="203">
                  <c:v>69.87005568629498</c:v>
                </c:pt>
                <c:pt idx="204">
                  <c:v>70.20973499400773</c:v>
                </c:pt>
                <c:pt idx="205">
                  <c:v>70.4212539272313</c:v>
                </c:pt>
                <c:pt idx="206">
                  <c:v>70.71468450175026</c:v>
                </c:pt>
                <c:pt idx="207">
                  <c:v>70.67436055244407</c:v>
                </c:pt>
                <c:pt idx="208">
                  <c:v>70.75774250456749</c:v>
                </c:pt>
                <c:pt idx="209">
                  <c:v>70.81708522619331</c:v>
                </c:pt>
                <c:pt idx="210">
                  <c:v>71.13974696143548</c:v>
                </c:pt>
                <c:pt idx="211">
                  <c:v>71.64888429339825</c:v>
                </c:pt>
                <c:pt idx="212">
                  <c:v>72.04739017956065</c:v>
                </c:pt>
                <c:pt idx="213">
                  <c:v>72.13283555898714</c:v>
                </c:pt>
                <c:pt idx="214">
                  <c:v>72.45273201001731</c:v>
                </c:pt>
                <c:pt idx="215">
                  <c:v>73.02363305881508</c:v>
                </c:pt>
                <c:pt idx="216">
                  <c:v>73.19615506164226</c:v>
                </c:pt>
                <c:pt idx="217">
                  <c:v>73.43689355701306</c:v>
                </c:pt>
                <c:pt idx="218">
                  <c:v>73.4148881609025</c:v>
                </c:pt>
                <c:pt idx="219">
                  <c:v>73.82378672810597</c:v>
                </c:pt>
                <c:pt idx="220">
                  <c:v>74.06150162236682</c:v>
                </c:pt>
                <c:pt idx="221">
                  <c:v>74.36100318122132</c:v>
                </c:pt>
                <c:pt idx="222">
                  <c:v>74.44515432637111</c:v>
                </c:pt>
                <c:pt idx="223">
                  <c:v>74.62930255467988</c:v>
                </c:pt>
                <c:pt idx="224">
                  <c:v>74.6902752524605</c:v>
                </c:pt>
                <c:pt idx="225">
                  <c:v>75.17151737197918</c:v>
                </c:pt>
                <c:pt idx="226">
                  <c:v>75.30106821597587</c:v>
                </c:pt>
                <c:pt idx="227">
                  <c:v>75.6761677079166</c:v>
                </c:pt>
                <c:pt idx="228">
                  <c:v>75.9</c:v>
                </c:pt>
                <c:pt idx="229">
                  <c:v>76.54106563794086</c:v>
                </c:pt>
                <c:pt idx="230">
                  <c:v>77.03722615591943</c:v>
                </c:pt>
                <c:pt idx="232">
                  <c:v>70.43888186315924</c:v>
                </c:pt>
                <c:pt idx="233">
                  <c:v>70.85788336929835</c:v>
                </c:pt>
                <c:pt idx="234">
                  <c:v>71.06307308378827</c:v>
                </c:pt>
                <c:pt idx="235">
                  <c:v>71.29219627113773</c:v>
                </c:pt>
                <c:pt idx="236">
                  <c:v>71.50876645456879</c:v>
                </c:pt>
                <c:pt idx="237">
                  <c:v>71.5576953960874</c:v>
                </c:pt>
                <c:pt idx="238">
                  <c:v>71.73193570000396</c:v>
                </c:pt>
                <c:pt idx="239">
                  <c:v>72.2018867097734</c:v>
                </c:pt>
                <c:pt idx="240">
                  <c:v>72.66560100814479</c:v>
                </c:pt>
                <c:pt idx="241">
                  <c:v>72.97029783847813</c:v>
                </c:pt>
                <c:pt idx="242">
                  <c:v>72.88783427645889</c:v>
                </c:pt>
                <c:pt idx="243">
                  <c:v>73.0830114968772</c:v>
                </c:pt>
                <c:pt idx="244">
                  <c:v>73.32879903137513</c:v>
                </c:pt>
                <c:pt idx="245">
                  <c:v>73.49970854831562</c:v>
                </c:pt>
                <c:pt idx="246">
                  <c:v>73.70535329781755</c:v>
                </c:pt>
                <c:pt idx="247">
                  <c:v>73.73520826324146</c:v>
                </c:pt>
                <c:pt idx="248">
                  <c:v>74.13759049246433</c:v>
                </c:pt>
                <c:pt idx="249">
                  <c:v>74.40451828388345</c:v>
                </c:pt>
                <c:pt idx="250">
                  <c:v>74.83644183432891</c:v>
                </c:pt>
                <c:pt idx="251">
                  <c:v>74.71522084129118</c:v>
                </c:pt>
                <c:pt idx="252">
                  <c:v>74.9410440996221</c:v>
                </c:pt>
                <c:pt idx="253">
                  <c:v>75.07126720592935</c:v>
                </c:pt>
                <c:pt idx="254">
                  <c:v>75.76320337954884</c:v>
                </c:pt>
                <c:pt idx="255">
                  <c:v>75.8710148197218</c:v>
                </c:pt>
                <c:pt idx="256">
                  <c:v>76.2143566630046</c:v>
                </c:pt>
                <c:pt idx="257">
                  <c:v>76.3</c:v>
                </c:pt>
                <c:pt idx="258">
                  <c:v>76.48432474616898</c:v>
                </c:pt>
                <c:pt idx="259">
                  <c:v>76.68224477558795</c:v>
                </c:pt>
                <c:pt idx="261">
                  <c:v>70.51622445143059</c:v>
                </c:pt>
                <c:pt idx="262">
                  <c:v>70.63105445303965</c:v>
                </c:pt>
                <c:pt idx="263">
                  <c:v>70.77971275328433</c:v>
                </c:pt>
                <c:pt idx="264">
                  <c:v>70.89107619651195</c:v>
                </c:pt>
                <c:pt idx="265">
                  <c:v>71.19208578571155</c:v>
                </c:pt>
                <c:pt idx="266">
                  <c:v>71.40164678932581</c:v>
                </c:pt>
                <c:pt idx="267">
                  <c:v>71.7017270755531</c:v>
                </c:pt>
                <c:pt idx="268">
                  <c:v>71.84772683956739</c:v>
                </c:pt>
                <c:pt idx="269">
                  <c:v>72.10476433301174</c:v>
                </c:pt>
                <c:pt idx="270">
                  <c:v>72.13971174185323</c:v>
                </c:pt>
                <c:pt idx="271">
                  <c:v>72.19234436896268</c:v>
                </c:pt>
                <c:pt idx="272">
                  <c:v>72.53468903456128</c:v>
                </c:pt>
                <c:pt idx="273">
                  <c:v>72.84621644636188</c:v>
                </c:pt>
                <c:pt idx="274">
                  <c:v>73.08299211125349</c:v>
                </c:pt>
                <c:pt idx="275">
                  <c:v>73.17855331930622</c:v>
                </c:pt>
                <c:pt idx="276">
                  <c:v>73.31312640555424</c:v>
                </c:pt>
                <c:pt idx="277">
                  <c:v>73.67205039420898</c:v>
                </c:pt>
                <c:pt idx="278">
                  <c:v>73.95757941314518</c:v>
                </c:pt>
                <c:pt idx="279">
                  <c:v>74.23989967945354</c:v>
                </c:pt>
                <c:pt idx="280">
                  <c:v>74.64696261132742</c:v>
                </c:pt>
                <c:pt idx="281">
                  <c:v>74.98269409992817</c:v>
                </c:pt>
                <c:pt idx="282">
                  <c:v>75.43862146039919</c:v>
                </c:pt>
                <c:pt idx="283">
                  <c:v>75.58154590402816</c:v>
                </c:pt>
                <c:pt idx="284">
                  <c:v>75.9891040619124</c:v>
                </c:pt>
                <c:pt idx="285">
                  <c:v>76.3174117123851</c:v>
                </c:pt>
                <c:pt idx="286">
                  <c:v>76.7</c:v>
                </c:pt>
                <c:pt idx="287">
                  <c:v>76.96647474005142</c:v>
                </c:pt>
                <c:pt idx="288">
                  <c:v>77.26033660118135</c:v>
                </c:pt>
                <c:pt idx="290">
                  <c:v>72.22427289550401</c:v>
                </c:pt>
                <c:pt idx="291">
                  <c:v>72.99993577190024</c:v>
                </c:pt>
                <c:pt idx="292">
                  <c:v>72.14262732012328</c:v>
                </c:pt>
                <c:pt idx="293">
                  <c:v>72.06296429779731</c:v>
                </c:pt>
                <c:pt idx="294">
                  <c:v>71.8241046382458</c:v>
                </c:pt>
                <c:pt idx="295">
                  <c:v>72.03754108418296</c:v>
                </c:pt>
                <c:pt idx="296">
                  <c:v>71.76033296971268</c:v>
                </c:pt>
                <c:pt idx="297">
                  <c:v>71.49612651773208</c:v>
                </c:pt>
                <c:pt idx="298">
                  <c:v>72.4648653522874</c:v>
                </c:pt>
                <c:pt idx="299">
                  <c:v>73.92118965534281</c:v>
                </c:pt>
                <c:pt idx="300">
                  <c:v>74.75709485618582</c:v>
                </c:pt>
                <c:pt idx="301">
                  <c:v>74.56651373498534</c:v>
                </c:pt>
                <c:pt idx="302">
                  <c:v>74.77318954056173</c:v>
                </c:pt>
                <c:pt idx="303">
                  <c:v>74.71767748255085</c:v>
                </c:pt>
                <c:pt idx="304">
                  <c:v>74.86506322208317</c:v>
                </c:pt>
                <c:pt idx="305">
                  <c:v>74.82938482443058</c:v>
                </c:pt>
                <c:pt idx="306">
                  <c:v>74.92408581709792</c:v>
                </c:pt>
                <c:pt idx="307">
                  <c:v>75.48336022267529</c:v>
                </c:pt>
                <c:pt idx="308">
                  <c:v>75.87913867586758</c:v>
                </c:pt>
                <c:pt idx="309">
                  <c:v>76.86624003111497</c:v>
                </c:pt>
                <c:pt idx="310">
                  <c:v>77.39271590044673</c:v>
                </c:pt>
                <c:pt idx="311">
                  <c:v>77.97328173409865</c:v>
                </c:pt>
                <c:pt idx="312">
                  <c:v>77.70561958388856</c:v>
                </c:pt>
                <c:pt idx="313">
                  <c:v>77.48595332789144</c:v>
                </c:pt>
                <c:pt idx="314">
                  <c:v>76.42655937758845</c:v>
                </c:pt>
                <c:pt idx="315">
                  <c:v>76.1</c:v>
                </c:pt>
                <c:pt idx="316">
                  <c:v>77.17035059590545</c:v>
                </c:pt>
                <c:pt idx="317">
                  <c:v>78.96362564830247</c:v>
                </c:pt>
                <c:pt idx="319">
                  <c:v>71.28014786364366</c:v>
                </c:pt>
                <c:pt idx="320">
                  <c:v>71.7067135428219</c:v>
                </c:pt>
                <c:pt idx="321">
                  <c:v>72.3958908637519</c:v>
                </c:pt>
                <c:pt idx="322">
                  <c:v>72.607004074582</c:v>
                </c:pt>
                <c:pt idx="323">
                  <c:v>72.8091173292098</c:v>
                </c:pt>
                <c:pt idx="324">
                  <c:v>73.14882490191276</c:v>
                </c:pt>
                <c:pt idx="325">
                  <c:v>73.32577220874232</c:v>
                </c:pt>
                <c:pt idx="326">
                  <c:v>73.41808827304968</c:v>
                </c:pt>
                <c:pt idx="327">
                  <c:v>73.24923016469064</c:v>
                </c:pt>
                <c:pt idx="328">
                  <c:v>73.51285448416898</c:v>
                </c:pt>
                <c:pt idx="329">
                  <c:v>74.11670575140701</c:v>
                </c:pt>
                <c:pt idx="330">
                  <c:v>74.7602977071592</c:v>
                </c:pt>
                <c:pt idx="331">
                  <c:v>75.101772900909</c:v>
                </c:pt>
                <c:pt idx="332">
                  <c:v>75.42927444597288</c:v>
                </c:pt>
                <c:pt idx="333">
                  <c:v>75.37045737996542</c:v>
                </c:pt>
                <c:pt idx="334">
                  <c:v>75.56377968739694</c:v>
                </c:pt>
                <c:pt idx="335">
                  <c:v>75.6418181417365</c:v>
                </c:pt>
                <c:pt idx="336">
                  <c:v>75.83096765019565</c:v>
                </c:pt>
                <c:pt idx="337">
                  <c:v>76.39124811679105</c:v>
                </c:pt>
                <c:pt idx="338">
                  <c:v>76.08053801405937</c:v>
                </c:pt>
                <c:pt idx="339">
                  <c:v>76.09659262331388</c:v>
                </c:pt>
                <c:pt idx="340">
                  <c:v>75.95029643306283</c:v>
                </c:pt>
                <c:pt idx="341">
                  <c:v>76.51616331089276</c:v>
                </c:pt>
                <c:pt idx="342">
                  <c:v>77.16690176175493</c:v>
                </c:pt>
                <c:pt idx="343">
                  <c:v>77.27185085875072</c:v>
                </c:pt>
                <c:pt idx="344">
                  <c:v>77.8</c:v>
                </c:pt>
                <c:pt idx="345">
                  <c:v>77.8231224461236</c:v>
                </c:pt>
                <c:pt idx="346">
                  <c:v>78.16484260662878</c:v>
                </c:pt>
                <c:pt idx="348">
                  <c:v>71.02221621841227</c:v>
                </c:pt>
                <c:pt idx="349">
                  <c:v>71.16668138710882</c:v>
                </c:pt>
                <c:pt idx="350">
                  <c:v>71.19758286303619</c:v>
                </c:pt>
                <c:pt idx="351">
                  <c:v>71.25077275644762</c:v>
                </c:pt>
                <c:pt idx="352">
                  <c:v>71.71214300513961</c:v>
                </c:pt>
                <c:pt idx="353">
                  <c:v>71.88805775218476</c:v>
                </c:pt>
                <c:pt idx="354">
                  <c:v>72.21253858724485</c:v>
                </c:pt>
                <c:pt idx="355">
                  <c:v>72.17612150980773</c:v>
                </c:pt>
                <c:pt idx="356">
                  <c:v>72.77143198015449</c:v>
                </c:pt>
                <c:pt idx="357">
                  <c:v>73.18463282663171</c:v>
                </c:pt>
                <c:pt idx="358">
                  <c:v>73.49307821470374</c:v>
                </c:pt>
                <c:pt idx="359">
                  <c:v>73.71924922031326</c:v>
                </c:pt>
                <c:pt idx="360">
                  <c:v>73.86155881618033</c:v>
                </c:pt>
                <c:pt idx="361">
                  <c:v>74.03991831972968</c:v>
                </c:pt>
                <c:pt idx="362">
                  <c:v>74.27089094858593</c:v>
                </c:pt>
                <c:pt idx="363">
                  <c:v>74.54705695729353</c:v>
                </c:pt>
                <c:pt idx="364">
                  <c:v>74.75936491258697</c:v>
                </c:pt>
                <c:pt idx="365">
                  <c:v>74.85267781549157</c:v>
                </c:pt>
                <c:pt idx="366">
                  <c:v>74.95397995145845</c:v>
                </c:pt>
                <c:pt idx="367">
                  <c:v>75.14289214045807</c:v>
                </c:pt>
                <c:pt idx="368">
                  <c:v>75.3430911865638</c:v>
                </c:pt>
                <c:pt idx="369">
                  <c:v>75.66766616724068</c:v>
                </c:pt>
                <c:pt idx="370">
                  <c:v>76.19278431048266</c:v>
                </c:pt>
                <c:pt idx="371">
                  <c:v>76.36979882416857</c:v>
                </c:pt>
                <c:pt idx="372">
                  <c:v>76.69802191741829</c:v>
                </c:pt>
                <c:pt idx="373">
                  <c:v>76.8</c:v>
                </c:pt>
                <c:pt idx="374">
                  <c:v>77.24294163319215</c:v>
                </c:pt>
                <c:pt idx="375">
                  <c:v>77.56547251944691</c:v>
                </c:pt>
                <c:pt idx="377">
                  <c:v>71.07520800982839</c:v>
                </c:pt>
                <c:pt idx="378">
                  <c:v>71.03565950007349</c:v>
                </c:pt>
                <c:pt idx="379">
                  <c:v>71.23213131558819</c:v>
                </c:pt>
                <c:pt idx="380">
                  <c:v>71.37341252606949</c:v>
                </c:pt>
                <c:pt idx="381">
                  <c:v>71.44847684278605</c:v>
                </c:pt>
                <c:pt idx="382">
                  <c:v>71.50220692799512</c:v>
                </c:pt>
                <c:pt idx="383">
                  <c:v>71.60176148097251</c:v>
                </c:pt>
                <c:pt idx="384">
                  <c:v>71.63974044438375</c:v>
                </c:pt>
                <c:pt idx="385">
                  <c:v>72.01361076551177</c:v>
                </c:pt>
                <c:pt idx="386">
                  <c:v>72.36507792172732</c:v>
                </c:pt>
                <c:pt idx="387">
                  <c:v>72.61531432591885</c:v>
                </c:pt>
                <c:pt idx="388">
                  <c:v>72.70199061268706</c:v>
                </c:pt>
                <c:pt idx="389">
                  <c:v>72.83062607568388</c:v>
                </c:pt>
                <c:pt idx="390">
                  <c:v>73.07172763243848</c:v>
                </c:pt>
                <c:pt idx="391">
                  <c:v>73.4087291069743</c:v>
                </c:pt>
                <c:pt idx="392">
                  <c:v>73.81130340097658</c:v>
                </c:pt>
                <c:pt idx="393">
                  <c:v>74.02646386907232</c:v>
                </c:pt>
                <c:pt idx="394">
                  <c:v>74.20074884930497</c:v>
                </c:pt>
                <c:pt idx="395">
                  <c:v>74.23336492366732</c:v>
                </c:pt>
                <c:pt idx="396">
                  <c:v>74.55823186833602</c:v>
                </c:pt>
                <c:pt idx="397">
                  <c:v>74.7332324701917</c:v>
                </c:pt>
                <c:pt idx="398">
                  <c:v>75.12096200054815</c:v>
                </c:pt>
                <c:pt idx="399">
                  <c:v>75.39723501897355</c:v>
                </c:pt>
                <c:pt idx="400">
                  <c:v>75.7893105020936</c:v>
                </c:pt>
                <c:pt idx="401">
                  <c:v>75.9488709922912</c:v>
                </c:pt>
                <c:pt idx="402">
                  <c:v>76.4</c:v>
                </c:pt>
                <c:pt idx="403">
                  <c:v>76.67378732884788</c:v>
                </c:pt>
                <c:pt idx="404">
                  <c:v>77.19926497129104</c:v>
                </c:pt>
                <c:pt idx="406">
                  <c:v>73.15017556967189</c:v>
                </c:pt>
                <c:pt idx="407">
                  <c:v>72.8500617374304</c:v>
                </c:pt>
                <c:pt idx="408">
                  <c:v>72.89704361103708</c:v>
                </c:pt>
                <c:pt idx="409">
                  <c:v>72.73580661300737</c:v>
                </c:pt>
                <c:pt idx="410">
                  <c:v>71.65572297845895</c:v>
                </c:pt>
                <c:pt idx="411">
                  <c:v>72.14061719156987</c:v>
                </c:pt>
                <c:pt idx="412">
                  <c:v>73.12578247731943</c:v>
                </c:pt>
                <c:pt idx="413">
                  <c:v>73.76995740437061</c:v>
                </c:pt>
                <c:pt idx="414">
                  <c:v>73.9391198055628</c:v>
                </c:pt>
                <c:pt idx="415">
                  <c:v>73.75547815361931</c:v>
                </c:pt>
                <c:pt idx="416">
                  <c:v>73.45461233883088</c:v>
                </c:pt>
                <c:pt idx="417">
                  <c:v>72.67760140089193</c:v>
                </c:pt>
                <c:pt idx="418">
                  <c:v>72.51463196747659</c:v>
                </c:pt>
                <c:pt idx="419">
                  <c:v>73.0869556729858</c:v>
                </c:pt>
                <c:pt idx="420">
                  <c:v>73.53429158825308</c:v>
                </c:pt>
                <c:pt idx="421">
                  <c:v>73.49680905411415</c:v>
                </c:pt>
                <c:pt idx="422">
                  <c:v>74.23959725363778</c:v>
                </c:pt>
                <c:pt idx="423">
                  <c:v>75.55220168962043</c:v>
                </c:pt>
                <c:pt idx="424">
                  <c:v>76.2986391760074</c:v>
                </c:pt>
                <c:pt idx="425">
                  <c:v>76.51769957817</c:v>
                </c:pt>
                <c:pt idx="426">
                  <c:v>75.25769675547619</c:v>
                </c:pt>
                <c:pt idx="427">
                  <c:v>75.8746548390971</c:v>
                </c:pt>
                <c:pt idx="428">
                  <c:v>77.05270635248353</c:v>
                </c:pt>
                <c:pt idx="429">
                  <c:v>78.29006251168413</c:v>
                </c:pt>
                <c:pt idx="430">
                  <c:v>77.90646895485783</c:v>
                </c:pt>
                <c:pt idx="431">
                  <c:v>76.9</c:v>
                </c:pt>
                <c:pt idx="432">
                  <c:v>77.87335732506143</c:v>
                </c:pt>
                <c:pt idx="433">
                  <c:v>78.72332851590438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10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10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Western Isles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Highland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Lanarkshire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Ayrshire &amp; Arran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SCOTLAND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Dumfries &amp; Galloway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Forth Valley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Fife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Borders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Shetland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10 data'!$D$4:$D$437</c:f>
              <c:numCache>
                <c:ptCount val="434"/>
                <c:pt idx="0">
                  <c:v>68.10944761069888</c:v>
                </c:pt>
                <c:pt idx="1">
                  <c:v>68.3662505327724</c:v>
                </c:pt>
                <c:pt idx="2">
                  <c:v>68.56409198827704</c:v>
                </c:pt>
                <c:pt idx="3">
                  <c:v>68.59829206221234</c:v>
                </c:pt>
                <c:pt idx="4">
                  <c:v>68.78204348126313</c:v>
                </c:pt>
                <c:pt idx="5">
                  <c:v>68.9298624189713</c:v>
                </c:pt>
                <c:pt idx="6">
                  <c:v>69.10806519242327</c:v>
                </c:pt>
                <c:pt idx="7">
                  <c:v>69.25678161985275</c:v>
                </c:pt>
                <c:pt idx="8">
                  <c:v>69.44050075691312</c:v>
                </c:pt>
                <c:pt idx="9">
                  <c:v>69.7065962867954</c:v>
                </c:pt>
                <c:pt idx="10">
                  <c:v>69.75696624619157</c:v>
                </c:pt>
                <c:pt idx="11">
                  <c:v>69.85882379729676</c:v>
                </c:pt>
                <c:pt idx="12">
                  <c:v>69.8598305510239</c:v>
                </c:pt>
                <c:pt idx="13">
                  <c:v>69.92337207823563</c:v>
                </c:pt>
                <c:pt idx="14">
                  <c:v>70.06643027579278</c:v>
                </c:pt>
                <c:pt idx="15">
                  <c:v>70.19331801511298</c:v>
                </c:pt>
                <c:pt idx="16">
                  <c:v>70.35109522017213</c:v>
                </c:pt>
                <c:pt idx="17">
                  <c:v>70.44604836874764</c:v>
                </c:pt>
                <c:pt idx="18">
                  <c:v>70.77356298555046</c:v>
                </c:pt>
                <c:pt idx="19">
                  <c:v>70.97082223777026</c:v>
                </c:pt>
                <c:pt idx="20">
                  <c:v>71.07299409539905</c:v>
                </c:pt>
                <c:pt idx="21">
                  <c:v>71.22296691541729</c:v>
                </c:pt>
                <c:pt idx="22">
                  <c:v>71.88708376223025</c:v>
                </c:pt>
                <c:pt idx="23">
                  <c:v>72.45617873626834</c:v>
                </c:pt>
                <c:pt idx="24">
                  <c:v>72.7091975035325</c:v>
                </c:pt>
                <c:pt idx="25">
                  <c:v>72.71775279776426</c:v>
                </c:pt>
                <c:pt idx="26">
                  <c:v>73.07701482895955</c:v>
                </c:pt>
                <c:pt idx="27">
                  <c:v>73.61730831303079</c:v>
                </c:pt>
                <c:pt idx="29">
                  <c:v>68.13088169038885</c:v>
                </c:pt>
                <c:pt idx="30">
                  <c:v>67.89701006647584</c:v>
                </c:pt>
                <c:pt idx="31">
                  <c:v>68.75390394045567</c:v>
                </c:pt>
                <c:pt idx="32">
                  <c:v>68.9634052784294</c:v>
                </c:pt>
                <c:pt idx="33">
                  <c:v>69.98556627234578</c:v>
                </c:pt>
                <c:pt idx="34">
                  <c:v>69.51885636179058</c:v>
                </c:pt>
                <c:pt idx="35">
                  <c:v>69.45384234197458</c:v>
                </c:pt>
                <c:pt idx="36">
                  <c:v>69.64648401857275</c:v>
                </c:pt>
                <c:pt idx="37">
                  <c:v>70.20409044465707</c:v>
                </c:pt>
                <c:pt idx="38">
                  <c:v>70.61451604445718</c:v>
                </c:pt>
                <c:pt idx="39">
                  <c:v>70.62743711487167</c:v>
                </c:pt>
                <c:pt idx="40">
                  <c:v>71.30288240658311</c:v>
                </c:pt>
                <c:pt idx="41">
                  <c:v>71.31997852550917</c:v>
                </c:pt>
                <c:pt idx="42">
                  <c:v>70.99029431135757</c:v>
                </c:pt>
                <c:pt idx="43">
                  <c:v>70.3948568767911</c:v>
                </c:pt>
                <c:pt idx="44">
                  <c:v>70.4440934144353</c:v>
                </c:pt>
                <c:pt idx="45">
                  <c:v>70.9114872583372</c:v>
                </c:pt>
                <c:pt idx="46">
                  <c:v>71.7338041515979</c:v>
                </c:pt>
                <c:pt idx="47">
                  <c:v>72.25750849801423</c:v>
                </c:pt>
                <c:pt idx="48">
                  <c:v>72.32641572489133</c:v>
                </c:pt>
                <c:pt idx="49">
                  <c:v>71.64987033115654</c:v>
                </c:pt>
                <c:pt idx="50">
                  <c:v>72.22710681728078</c:v>
                </c:pt>
                <c:pt idx="51">
                  <c:v>72.06284116172654</c:v>
                </c:pt>
                <c:pt idx="52">
                  <c:v>72.9568618629173</c:v>
                </c:pt>
                <c:pt idx="53">
                  <c:v>72.92637514905205</c:v>
                </c:pt>
                <c:pt idx="54">
                  <c:v>73.5149929038001</c:v>
                </c:pt>
                <c:pt idx="55">
                  <c:v>73.49656985759698</c:v>
                </c:pt>
                <c:pt idx="56">
                  <c:v>73.97458031553795</c:v>
                </c:pt>
                <c:pt idx="58">
                  <c:v>68.69310624683133</c:v>
                </c:pt>
                <c:pt idx="59">
                  <c:v>69.01613866894677</c:v>
                </c:pt>
                <c:pt idx="60">
                  <c:v>69.51743360819759</c:v>
                </c:pt>
                <c:pt idx="61">
                  <c:v>69.86326077392783</c:v>
                </c:pt>
                <c:pt idx="62">
                  <c:v>69.99843730364516</c:v>
                </c:pt>
                <c:pt idx="63">
                  <c:v>70.2295555938998</c:v>
                </c:pt>
                <c:pt idx="64">
                  <c:v>70.4954139660553</c:v>
                </c:pt>
                <c:pt idx="65">
                  <c:v>71.00693671591615</c:v>
                </c:pt>
                <c:pt idx="66">
                  <c:v>71.16971797011142</c:v>
                </c:pt>
                <c:pt idx="67">
                  <c:v>71.58452260886543</c:v>
                </c:pt>
                <c:pt idx="68">
                  <c:v>71.67052554163133</c:v>
                </c:pt>
                <c:pt idx="69">
                  <c:v>71.8673157647119</c:v>
                </c:pt>
                <c:pt idx="70">
                  <c:v>72.08209740142816</c:v>
                </c:pt>
                <c:pt idx="71">
                  <c:v>72.4182059265552</c:v>
                </c:pt>
                <c:pt idx="72">
                  <c:v>72.73525530986946</c:v>
                </c:pt>
                <c:pt idx="73">
                  <c:v>72.86949925269882</c:v>
                </c:pt>
                <c:pt idx="74">
                  <c:v>72.91869831067913</c:v>
                </c:pt>
                <c:pt idx="75">
                  <c:v>72.96773211011325</c:v>
                </c:pt>
                <c:pt idx="76">
                  <c:v>73.32720392214615</c:v>
                </c:pt>
                <c:pt idx="77">
                  <c:v>74.00827631056572</c:v>
                </c:pt>
                <c:pt idx="78">
                  <c:v>74.51140123516022</c:v>
                </c:pt>
                <c:pt idx="79">
                  <c:v>74.58561279557651</c:v>
                </c:pt>
                <c:pt idx="80">
                  <c:v>74.99908987601259</c:v>
                </c:pt>
                <c:pt idx="81">
                  <c:v>75.36123941200823</c:v>
                </c:pt>
                <c:pt idx="82">
                  <c:v>75.95369969035185</c:v>
                </c:pt>
                <c:pt idx="83">
                  <c:v>76.01139438734458</c:v>
                </c:pt>
                <c:pt idx="84">
                  <c:v>76.37945344177004</c:v>
                </c:pt>
                <c:pt idx="85">
                  <c:v>76.56454769366103</c:v>
                </c:pt>
                <c:pt idx="87">
                  <c:v>68.77360176785818</c:v>
                </c:pt>
                <c:pt idx="88">
                  <c:v>69.21622993098455</c:v>
                </c:pt>
                <c:pt idx="89">
                  <c:v>69.62278766738201</c:v>
                </c:pt>
                <c:pt idx="90">
                  <c:v>69.79621313121274</c:v>
                </c:pt>
                <c:pt idx="91">
                  <c:v>69.98410743935689</c:v>
                </c:pt>
                <c:pt idx="92">
                  <c:v>70.29593470740481</c:v>
                </c:pt>
                <c:pt idx="93">
                  <c:v>70.47139824403578</c:v>
                </c:pt>
                <c:pt idx="94">
                  <c:v>70.65203053281067</c:v>
                </c:pt>
                <c:pt idx="95">
                  <c:v>70.80421388321325</c:v>
                </c:pt>
                <c:pt idx="96">
                  <c:v>71.04741248914009</c:v>
                </c:pt>
                <c:pt idx="97">
                  <c:v>70.96177401071482</c:v>
                </c:pt>
                <c:pt idx="98">
                  <c:v>71.2088869143894</c:v>
                </c:pt>
                <c:pt idx="99">
                  <c:v>71.3571178494417</c:v>
                </c:pt>
                <c:pt idx="100">
                  <c:v>71.71514708415327</c:v>
                </c:pt>
                <c:pt idx="101">
                  <c:v>71.77669738813593</c:v>
                </c:pt>
                <c:pt idx="102">
                  <c:v>71.9855166187587</c:v>
                </c:pt>
                <c:pt idx="103">
                  <c:v>72.07762584120547</c:v>
                </c:pt>
                <c:pt idx="104">
                  <c:v>72.33464007448852</c:v>
                </c:pt>
                <c:pt idx="105">
                  <c:v>72.60374978343722</c:v>
                </c:pt>
                <c:pt idx="106">
                  <c:v>72.88010098864025</c:v>
                </c:pt>
                <c:pt idx="107">
                  <c:v>72.95380993806423</c:v>
                </c:pt>
                <c:pt idx="108">
                  <c:v>73.17585493730039</c:v>
                </c:pt>
                <c:pt idx="109">
                  <c:v>73.45473197665211</c:v>
                </c:pt>
                <c:pt idx="110">
                  <c:v>73.7075001468259</c:v>
                </c:pt>
                <c:pt idx="111">
                  <c:v>73.52298449541989</c:v>
                </c:pt>
                <c:pt idx="112">
                  <c:v>73.85624764166656</c:v>
                </c:pt>
                <c:pt idx="113">
                  <c:v>74.3583605190292</c:v>
                </c:pt>
                <c:pt idx="114">
                  <c:v>75.02285659078724</c:v>
                </c:pt>
                <c:pt idx="116">
                  <c:v>68.86584881430221</c:v>
                </c:pt>
                <c:pt idx="117">
                  <c:v>69.02723171581962</c:v>
                </c:pt>
                <c:pt idx="118">
                  <c:v>69.57363988358723</c:v>
                </c:pt>
                <c:pt idx="119">
                  <c:v>69.89287944275961</c:v>
                </c:pt>
                <c:pt idx="120">
                  <c:v>70.10569086683705</c:v>
                </c:pt>
                <c:pt idx="121">
                  <c:v>70.2103284516424</c:v>
                </c:pt>
                <c:pt idx="122">
                  <c:v>70.548895685764</c:v>
                </c:pt>
                <c:pt idx="123">
                  <c:v>70.96684991285649</c:v>
                </c:pt>
                <c:pt idx="124">
                  <c:v>71.1717176640278</c:v>
                </c:pt>
                <c:pt idx="125">
                  <c:v>71.63891653920936</c:v>
                </c:pt>
                <c:pt idx="126">
                  <c:v>71.54989854922</c:v>
                </c:pt>
                <c:pt idx="127">
                  <c:v>71.92160081731383</c:v>
                </c:pt>
                <c:pt idx="128">
                  <c:v>72.00881792788394</c:v>
                </c:pt>
                <c:pt idx="129">
                  <c:v>72.50134402458907</c:v>
                </c:pt>
                <c:pt idx="130">
                  <c:v>72.49406682486635</c:v>
                </c:pt>
                <c:pt idx="131">
                  <c:v>72.74941046312797</c:v>
                </c:pt>
                <c:pt idx="132">
                  <c:v>72.94425987246917</c:v>
                </c:pt>
                <c:pt idx="133">
                  <c:v>73.18280577958615</c:v>
                </c:pt>
                <c:pt idx="134">
                  <c:v>73.01492656384907</c:v>
                </c:pt>
                <c:pt idx="135">
                  <c:v>72.94928318567092</c:v>
                </c:pt>
                <c:pt idx="136">
                  <c:v>73.04705151853143</c:v>
                </c:pt>
                <c:pt idx="137">
                  <c:v>73.71467494366688</c:v>
                </c:pt>
                <c:pt idx="138">
                  <c:v>74.16649681270884</c:v>
                </c:pt>
                <c:pt idx="139">
                  <c:v>74.68000266140048</c:v>
                </c:pt>
                <c:pt idx="140">
                  <c:v>74.42356146948428</c:v>
                </c:pt>
                <c:pt idx="141">
                  <c:v>74.60567819660696</c:v>
                </c:pt>
                <c:pt idx="142">
                  <c:v>74.75452959812871</c:v>
                </c:pt>
                <c:pt idx="143">
                  <c:v>75.56228344274446</c:v>
                </c:pt>
                <c:pt idx="145">
                  <c:v>69.31791919068907</c:v>
                </c:pt>
                <c:pt idx="146">
                  <c:v>69.56590643321144</c:v>
                </c:pt>
                <c:pt idx="147">
                  <c:v>69.8388254277375</c:v>
                </c:pt>
                <c:pt idx="148">
                  <c:v>69.98764350654001</c:v>
                </c:pt>
                <c:pt idx="149">
                  <c:v>70.19086825392435</c:v>
                </c:pt>
                <c:pt idx="150">
                  <c:v>70.33659007257397</c:v>
                </c:pt>
                <c:pt idx="151">
                  <c:v>70.52508593563094</c:v>
                </c:pt>
                <c:pt idx="152">
                  <c:v>70.74111818351295</c:v>
                </c:pt>
                <c:pt idx="153">
                  <c:v>71.0469613861646</c:v>
                </c:pt>
                <c:pt idx="154">
                  <c:v>71.38347712908372</c:v>
                </c:pt>
                <c:pt idx="155">
                  <c:v>71.46597493074096</c:v>
                </c:pt>
                <c:pt idx="156">
                  <c:v>71.69974797887325</c:v>
                </c:pt>
                <c:pt idx="157">
                  <c:v>71.87484420646133</c:v>
                </c:pt>
                <c:pt idx="158">
                  <c:v>72.09680757176524</c:v>
                </c:pt>
                <c:pt idx="159">
                  <c:v>72.25616479300813</c:v>
                </c:pt>
                <c:pt idx="160">
                  <c:v>72.42588428823923</c:v>
                </c:pt>
                <c:pt idx="161">
                  <c:v>72.65566107608485</c:v>
                </c:pt>
                <c:pt idx="162">
                  <c:v>72.86423107098749</c:v>
                </c:pt>
                <c:pt idx="163">
                  <c:v>73.11915668985563</c:v>
                </c:pt>
                <c:pt idx="164">
                  <c:v>73.34450418476811</c:v>
                </c:pt>
                <c:pt idx="165">
                  <c:v>73.50674665386529</c:v>
                </c:pt>
                <c:pt idx="166">
                  <c:v>73.78681004067018</c:v>
                </c:pt>
                <c:pt idx="167">
                  <c:v>74.23910828065144</c:v>
                </c:pt>
                <c:pt idx="168">
                  <c:v>74.6363228355884</c:v>
                </c:pt>
                <c:pt idx="169">
                  <c:v>74.84591260054302</c:v>
                </c:pt>
                <c:pt idx="170">
                  <c:v>75.04270147220494</c:v>
                </c:pt>
                <c:pt idx="171">
                  <c:v>75.39478672278186</c:v>
                </c:pt>
                <c:pt idx="172">
                  <c:v>75.84557827649233</c:v>
                </c:pt>
                <c:pt idx="174">
                  <c:v>69.36905125641789</c:v>
                </c:pt>
                <c:pt idx="175">
                  <c:v>69.81612460320426</c:v>
                </c:pt>
                <c:pt idx="176">
                  <c:v>70.50776817083619</c:v>
                </c:pt>
                <c:pt idx="177">
                  <c:v>70.70812911674157</c:v>
                </c:pt>
                <c:pt idx="178">
                  <c:v>70.65578702693402</c:v>
                </c:pt>
                <c:pt idx="179">
                  <c:v>69.94391545715682</c:v>
                </c:pt>
                <c:pt idx="180">
                  <c:v>68.99302071168809</c:v>
                </c:pt>
                <c:pt idx="181">
                  <c:v>69.74720106001374</c:v>
                </c:pt>
                <c:pt idx="182">
                  <c:v>70.79495370140137</c:v>
                </c:pt>
                <c:pt idx="183">
                  <c:v>72.6023706158576</c:v>
                </c:pt>
                <c:pt idx="184">
                  <c:v>72.54162421477045</c:v>
                </c:pt>
                <c:pt idx="185">
                  <c:v>72.97765245193048</c:v>
                </c:pt>
                <c:pt idx="186">
                  <c:v>73.3286207968092</c:v>
                </c:pt>
                <c:pt idx="187">
                  <c:v>73.66925476081147</c:v>
                </c:pt>
                <c:pt idx="188">
                  <c:v>73.85154571372158</c:v>
                </c:pt>
                <c:pt idx="189">
                  <c:v>74.06191580220327</c:v>
                </c:pt>
                <c:pt idx="190">
                  <c:v>74.33902705322201</c:v>
                </c:pt>
                <c:pt idx="191">
                  <c:v>74.88624518569313</c:v>
                </c:pt>
                <c:pt idx="192">
                  <c:v>74.92693206059685</c:v>
                </c:pt>
                <c:pt idx="193">
                  <c:v>75.1775036736567</c:v>
                </c:pt>
                <c:pt idx="194">
                  <c:v>74.80406215780728</c:v>
                </c:pt>
                <c:pt idx="195">
                  <c:v>75.42203567567813</c:v>
                </c:pt>
                <c:pt idx="196">
                  <c:v>75.67110988331073</c:v>
                </c:pt>
                <c:pt idx="197">
                  <c:v>76.07445006909721</c:v>
                </c:pt>
                <c:pt idx="198">
                  <c:v>76.1793600348711</c:v>
                </c:pt>
                <c:pt idx="199">
                  <c:v>76.41714063526453</c:v>
                </c:pt>
                <c:pt idx="200">
                  <c:v>76.79690598745125</c:v>
                </c:pt>
                <c:pt idx="201">
                  <c:v>76.70175471065869</c:v>
                </c:pt>
                <c:pt idx="203">
                  <c:v>69.43391931699772</c:v>
                </c:pt>
                <c:pt idx="204">
                  <c:v>69.77877295546737</c:v>
                </c:pt>
                <c:pt idx="205">
                  <c:v>69.98942901290815</c:v>
                </c:pt>
                <c:pt idx="206">
                  <c:v>70.28528758029076</c:v>
                </c:pt>
                <c:pt idx="207">
                  <c:v>70.24264024500565</c:v>
                </c:pt>
                <c:pt idx="208">
                  <c:v>70.33606404593651</c:v>
                </c:pt>
                <c:pt idx="209">
                  <c:v>70.38783049161525</c:v>
                </c:pt>
                <c:pt idx="210">
                  <c:v>70.7141772252299</c:v>
                </c:pt>
                <c:pt idx="211">
                  <c:v>71.2172790426669</c:v>
                </c:pt>
                <c:pt idx="212">
                  <c:v>71.62743812287208</c:v>
                </c:pt>
                <c:pt idx="213">
                  <c:v>71.71218486538487</c:v>
                </c:pt>
                <c:pt idx="214">
                  <c:v>72.04065089971927</c:v>
                </c:pt>
                <c:pt idx="215">
                  <c:v>72.61569392636925</c:v>
                </c:pt>
                <c:pt idx="216">
                  <c:v>72.7871897184455</c:v>
                </c:pt>
                <c:pt idx="217">
                  <c:v>73.02860999470018</c:v>
                </c:pt>
                <c:pt idx="218">
                  <c:v>72.99496147597104</c:v>
                </c:pt>
                <c:pt idx="219">
                  <c:v>73.40722081457953</c:v>
                </c:pt>
                <c:pt idx="220">
                  <c:v>73.64496600325681</c:v>
                </c:pt>
                <c:pt idx="221">
                  <c:v>73.9497440657387</c:v>
                </c:pt>
                <c:pt idx="222">
                  <c:v>74.03307635041826</c:v>
                </c:pt>
                <c:pt idx="223">
                  <c:v>74.21588981076142</c:v>
                </c:pt>
                <c:pt idx="224">
                  <c:v>74.27414995812002</c:v>
                </c:pt>
                <c:pt idx="225">
                  <c:v>74.75555044658762</c:v>
                </c:pt>
                <c:pt idx="226">
                  <c:v>74.88739409774313</c:v>
                </c:pt>
                <c:pt idx="227">
                  <c:v>75.27034879028083</c:v>
                </c:pt>
                <c:pt idx="228">
                  <c:v>75.52529763839743</c:v>
                </c:pt>
                <c:pt idx="229">
                  <c:v>76.13467125487317</c:v>
                </c:pt>
                <c:pt idx="230">
                  <c:v>76.63398444507385</c:v>
                </c:pt>
                <c:pt idx="232">
                  <c:v>70.05751952876415</c:v>
                </c:pt>
                <c:pt idx="233">
                  <c:v>70.48138587464919</c:v>
                </c:pt>
                <c:pt idx="234">
                  <c:v>70.68984597915872</c:v>
                </c:pt>
                <c:pt idx="235">
                  <c:v>70.9272081058077</c:v>
                </c:pt>
                <c:pt idx="236">
                  <c:v>71.14436369734563</c:v>
                </c:pt>
                <c:pt idx="237">
                  <c:v>71.18905041844603</c:v>
                </c:pt>
                <c:pt idx="238">
                  <c:v>71.36252307662178</c:v>
                </c:pt>
                <c:pt idx="239">
                  <c:v>71.83666977817856</c:v>
                </c:pt>
                <c:pt idx="240">
                  <c:v>72.31227323609684</c:v>
                </c:pt>
                <c:pt idx="241">
                  <c:v>72.61325032517107</c:v>
                </c:pt>
                <c:pt idx="242">
                  <c:v>72.53556522712813</c:v>
                </c:pt>
                <c:pt idx="243">
                  <c:v>72.72212924505818</c:v>
                </c:pt>
                <c:pt idx="244">
                  <c:v>72.9727588790862</c:v>
                </c:pt>
                <c:pt idx="245">
                  <c:v>73.13139156862265</c:v>
                </c:pt>
                <c:pt idx="246">
                  <c:v>73.333184872256</c:v>
                </c:pt>
                <c:pt idx="247">
                  <c:v>73.35373537499098</c:v>
                </c:pt>
                <c:pt idx="248">
                  <c:v>73.76064814229589</c:v>
                </c:pt>
                <c:pt idx="249">
                  <c:v>74.03130726446932</c:v>
                </c:pt>
                <c:pt idx="250">
                  <c:v>74.47091930004783</c:v>
                </c:pt>
                <c:pt idx="251">
                  <c:v>74.3355024362134</c:v>
                </c:pt>
                <c:pt idx="252">
                  <c:v>74.56399388076808</c:v>
                </c:pt>
                <c:pt idx="253">
                  <c:v>74.68883801501866</c:v>
                </c:pt>
                <c:pt idx="254">
                  <c:v>75.39114826667533</c:v>
                </c:pt>
                <c:pt idx="255">
                  <c:v>75.49213278533252</c:v>
                </c:pt>
                <c:pt idx="256">
                  <c:v>75.8382611525089</c:v>
                </c:pt>
                <c:pt idx="257">
                  <c:v>75.88616334386438</c:v>
                </c:pt>
                <c:pt idx="258">
                  <c:v>76.11327697508052</c:v>
                </c:pt>
                <c:pt idx="259">
                  <c:v>76.310062441208</c:v>
                </c:pt>
                <c:pt idx="261">
                  <c:v>70.2530072484645</c:v>
                </c:pt>
                <c:pt idx="262">
                  <c:v>70.36912028517398</c:v>
                </c:pt>
                <c:pt idx="263">
                  <c:v>70.52071618842898</c:v>
                </c:pt>
                <c:pt idx="264">
                  <c:v>70.63200255446874</c:v>
                </c:pt>
                <c:pt idx="265">
                  <c:v>70.93833353451711</c:v>
                </c:pt>
                <c:pt idx="266">
                  <c:v>71.14873263715496</c:v>
                </c:pt>
                <c:pt idx="267">
                  <c:v>71.45186379340076</c:v>
                </c:pt>
                <c:pt idx="268">
                  <c:v>71.59459299748936</c:v>
                </c:pt>
                <c:pt idx="269">
                  <c:v>71.84996883768534</c:v>
                </c:pt>
                <c:pt idx="270">
                  <c:v>71.88226007897023</c:v>
                </c:pt>
                <c:pt idx="271">
                  <c:v>71.93701666581536</c:v>
                </c:pt>
                <c:pt idx="272">
                  <c:v>72.27925262341952</c:v>
                </c:pt>
                <c:pt idx="273">
                  <c:v>72.59199060894079</c:v>
                </c:pt>
                <c:pt idx="274">
                  <c:v>72.82918304819367</c:v>
                </c:pt>
                <c:pt idx="275">
                  <c:v>72.927303980805</c:v>
                </c:pt>
                <c:pt idx="276">
                  <c:v>73.06210552595168</c:v>
                </c:pt>
                <c:pt idx="277">
                  <c:v>73.42180097669161</c:v>
                </c:pt>
                <c:pt idx="278">
                  <c:v>73.70682683759333</c:v>
                </c:pt>
                <c:pt idx="279">
                  <c:v>73.98978141116686</c:v>
                </c:pt>
                <c:pt idx="280">
                  <c:v>74.3960821828874</c:v>
                </c:pt>
                <c:pt idx="281">
                  <c:v>74.73621438490133</c:v>
                </c:pt>
                <c:pt idx="282">
                  <c:v>75.19308946568012</c:v>
                </c:pt>
                <c:pt idx="283">
                  <c:v>75.33537554462693</c:v>
                </c:pt>
                <c:pt idx="284">
                  <c:v>75.7388831198029</c:v>
                </c:pt>
                <c:pt idx="285">
                  <c:v>76.0668678736905</c:v>
                </c:pt>
                <c:pt idx="286">
                  <c:v>76.44473854512196</c:v>
                </c:pt>
                <c:pt idx="287">
                  <c:v>76.72108434690527</c:v>
                </c:pt>
                <c:pt idx="288">
                  <c:v>77.01938899278096</c:v>
                </c:pt>
                <c:pt idx="290">
                  <c:v>70.53484656199018</c:v>
                </c:pt>
                <c:pt idx="291">
                  <c:v>71.48230370883896</c:v>
                </c:pt>
                <c:pt idx="292">
                  <c:v>70.45703396142638</c:v>
                </c:pt>
                <c:pt idx="293">
                  <c:v>70.24528573887932</c:v>
                </c:pt>
                <c:pt idx="294">
                  <c:v>69.9501550251324</c:v>
                </c:pt>
                <c:pt idx="295">
                  <c:v>70.310390439139</c:v>
                </c:pt>
                <c:pt idx="296">
                  <c:v>70.1962883641745</c:v>
                </c:pt>
                <c:pt idx="297">
                  <c:v>69.87436180635034</c:v>
                </c:pt>
                <c:pt idx="298">
                  <c:v>70.75273870551254</c:v>
                </c:pt>
                <c:pt idx="299">
                  <c:v>72.22240156836654</c:v>
                </c:pt>
                <c:pt idx="300">
                  <c:v>73.08683972515799</c:v>
                </c:pt>
                <c:pt idx="301">
                  <c:v>72.99414664432194</c:v>
                </c:pt>
                <c:pt idx="302">
                  <c:v>73.29584816681205</c:v>
                </c:pt>
                <c:pt idx="303">
                  <c:v>73.30958366439583</c:v>
                </c:pt>
                <c:pt idx="304">
                  <c:v>73.43524258685477</c:v>
                </c:pt>
                <c:pt idx="305">
                  <c:v>73.37564285368282</c:v>
                </c:pt>
                <c:pt idx="306">
                  <c:v>73.44733918212434</c:v>
                </c:pt>
                <c:pt idx="307">
                  <c:v>74.04541922720328</c:v>
                </c:pt>
                <c:pt idx="308">
                  <c:v>74.40976484356105</c:v>
                </c:pt>
                <c:pt idx="309">
                  <c:v>75.37188035576486</c:v>
                </c:pt>
                <c:pt idx="310">
                  <c:v>75.88981155395051</c:v>
                </c:pt>
                <c:pt idx="311">
                  <c:v>76.49234890697639</c:v>
                </c:pt>
                <c:pt idx="312">
                  <c:v>76.26499531506818</c:v>
                </c:pt>
                <c:pt idx="313">
                  <c:v>76.03460317112686</c:v>
                </c:pt>
                <c:pt idx="314">
                  <c:v>74.87354290848033</c:v>
                </c:pt>
                <c:pt idx="315">
                  <c:v>74.42725972598062</c:v>
                </c:pt>
                <c:pt idx="316">
                  <c:v>75.53948787556669</c:v>
                </c:pt>
                <c:pt idx="317">
                  <c:v>77.3029772695891</c:v>
                </c:pt>
                <c:pt idx="319">
                  <c:v>70.55339333240677</c:v>
                </c:pt>
                <c:pt idx="320">
                  <c:v>70.99398272715472</c:v>
                </c:pt>
                <c:pt idx="321">
                  <c:v>71.70178202996856</c:v>
                </c:pt>
                <c:pt idx="322">
                  <c:v>71.91293215217351</c:v>
                </c:pt>
                <c:pt idx="323">
                  <c:v>72.09735601980975</c:v>
                </c:pt>
                <c:pt idx="324">
                  <c:v>72.43798496371376</c:v>
                </c:pt>
                <c:pt idx="325">
                  <c:v>72.63053111812161</c:v>
                </c:pt>
                <c:pt idx="326">
                  <c:v>72.7438299603511</c:v>
                </c:pt>
                <c:pt idx="327">
                  <c:v>72.57111288367176</c:v>
                </c:pt>
                <c:pt idx="328">
                  <c:v>72.833359105787</c:v>
                </c:pt>
                <c:pt idx="329">
                  <c:v>73.46777275857401</c:v>
                </c:pt>
                <c:pt idx="330">
                  <c:v>74.12543970565405</c:v>
                </c:pt>
                <c:pt idx="331">
                  <c:v>74.4820811474842</c:v>
                </c:pt>
                <c:pt idx="332">
                  <c:v>74.80663558412421</c:v>
                </c:pt>
                <c:pt idx="333">
                  <c:v>74.72696845210447</c:v>
                </c:pt>
                <c:pt idx="334">
                  <c:v>74.89245858040253</c:v>
                </c:pt>
                <c:pt idx="335">
                  <c:v>74.94232901796704</c:v>
                </c:pt>
                <c:pt idx="336">
                  <c:v>75.12442181053757</c:v>
                </c:pt>
                <c:pt idx="337">
                  <c:v>75.71981193659957</c:v>
                </c:pt>
                <c:pt idx="338">
                  <c:v>75.38563051617508</c:v>
                </c:pt>
                <c:pt idx="339">
                  <c:v>75.40860887171807</c:v>
                </c:pt>
                <c:pt idx="340">
                  <c:v>75.22449814882188</c:v>
                </c:pt>
                <c:pt idx="341">
                  <c:v>75.7954780120892</c:v>
                </c:pt>
                <c:pt idx="342">
                  <c:v>76.46577008613288</c:v>
                </c:pt>
                <c:pt idx="343">
                  <c:v>76.58814951114421</c:v>
                </c:pt>
                <c:pt idx="344">
                  <c:v>77.1214264698901</c:v>
                </c:pt>
                <c:pt idx="345">
                  <c:v>77.14590082658728</c:v>
                </c:pt>
                <c:pt idx="346">
                  <c:v>77.4901276081643</c:v>
                </c:pt>
                <c:pt idx="348">
                  <c:v>70.70081118068377</c:v>
                </c:pt>
                <c:pt idx="349">
                  <c:v>70.84451619904797</c:v>
                </c:pt>
                <c:pt idx="350">
                  <c:v>70.87812159023738</c:v>
                </c:pt>
                <c:pt idx="351">
                  <c:v>70.93047733418932</c:v>
                </c:pt>
                <c:pt idx="352">
                  <c:v>71.40069927145674</c:v>
                </c:pt>
                <c:pt idx="353">
                  <c:v>71.57712329640283</c:v>
                </c:pt>
                <c:pt idx="354">
                  <c:v>71.9057471526735</c:v>
                </c:pt>
                <c:pt idx="355">
                  <c:v>71.86470565635622</c:v>
                </c:pt>
                <c:pt idx="356">
                  <c:v>72.46507069013992</c:v>
                </c:pt>
                <c:pt idx="357">
                  <c:v>72.88034583972963</c:v>
                </c:pt>
                <c:pt idx="358">
                  <c:v>73.20044400319084</c:v>
                </c:pt>
                <c:pt idx="359">
                  <c:v>73.4290220427618</c:v>
                </c:pt>
                <c:pt idx="360">
                  <c:v>73.57368729116861</c:v>
                </c:pt>
                <c:pt idx="361">
                  <c:v>73.74761661800949</c:v>
                </c:pt>
                <c:pt idx="362">
                  <c:v>73.97566952786487</c:v>
                </c:pt>
                <c:pt idx="363">
                  <c:v>74.2458768176182</c:v>
                </c:pt>
                <c:pt idx="364">
                  <c:v>74.45476198758095</c:v>
                </c:pt>
                <c:pt idx="365">
                  <c:v>74.54820514852435</c:v>
                </c:pt>
                <c:pt idx="366">
                  <c:v>74.64839511745097</c:v>
                </c:pt>
                <c:pt idx="367">
                  <c:v>74.83780277670789</c:v>
                </c:pt>
                <c:pt idx="368">
                  <c:v>75.03425723289917</c:v>
                </c:pt>
                <c:pt idx="369">
                  <c:v>75.35658252704084</c:v>
                </c:pt>
                <c:pt idx="370">
                  <c:v>75.8845700397294</c:v>
                </c:pt>
                <c:pt idx="371">
                  <c:v>76.0580464541512</c:v>
                </c:pt>
                <c:pt idx="372">
                  <c:v>76.3969130822519</c:v>
                </c:pt>
                <c:pt idx="373">
                  <c:v>76.54476696262638</c:v>
                </c:pt>
                <c:pt idx="374">
                  <c:v>76.94954063221526</c:v>
                </c:pt>
                <c:pt idx="375">
                  <c:v>77.26867937225109</c:v>
                </c:pt>
                <c:pt idx="377">
                  <c:v>70.73038899993544</c:v>
                </c:pt>
                <c:pt idx="378">
                  <c:v>70.68636031441385</c:v>
                </c:pt>
                <c:pt idx="379">
                  <c:v>70.88549733902104</c:v>
                </c:pt>
                <c:pt idx="380">
                  <c:v>71.02825770716147</c:v>
                </c:pt>
                <c:pt idx="381">
                  <c:v>71.10428945816</c:v>
                </c:pt>
                <c:pt idx="382">
                  <c:v>71.1496086623556</c:v>
                </c:pt>
                <c:pt idx="383">
                  <c:v>71.24765734953601</c:v>
                </c:pt>
                <c:pt idx="384">
                  <c:v>71.27672190578416</c:v>
                </c:pt>
                <c:pt idx="385">
                  <c:v>71.6585170503832</c:v>
                </c:pt>
                <c:pt idx="386">
                  <c:v>72.01119481666375</c:v>
                </c:pt>
                <c:pt idx="387">
                  <c:v>72.27551544106431</c:v>
                </c:pt>
                <c:pt idx="388">
                  <c:v>72.35872110424408</c:v>
                </c:pt>
                <c:pt idx="389">
                  <c:v>72.48189328631483</c:v>
                </c:pt>
                <c:pt idx="390">
                  <c:v>72.71903104964355</c:v>
                </c:pt>
                <c:pt idx="391">
                  <c:v>73.05956777853459</c:v>
                </c:pt>
                <c:pt idx="392">
                  <c:v>73.46964910155914</c:v>
                </c:pt>
                <c:pt idx="393">
                  <c:v>73.68151669285602</c:v>
                </c:pt>
                <c:pt idx="394">
                  <c:v>73.84949756481426</c:v>
                </c:pt>
                <c:pt idx="395">
                  <c:v>73.86995382420804</c:v>
                </c:pt>
                <c:pt idx="396">
                  <c:v>74.18898240781476</c:v>
                </c:pt>
                <c:pt idx="397">
                  <c:v>74.36104142373519</c:v>
                </c:pt>
                <c:pt idx="398">
                  <c:v>74.75705051387675</c:v>
                </c:pt>
                <c:pt idx="399">
                  <c:v>75.03420869355443</c:v>
                </c:pt>
                <c:pt idx="400">
                  <c:v>75.42498559363193</c:v>
                </c:pt>
                <c:pt idx="401">
                  <c:v>75.57309752224577</c:v>
                </c:pt>
                <c:pt idx="402">
                  <c:v>76.0106349432491</c:v>
                </c:pt>
                <c:pt idx="403">
                  <c:v>76.29888438988765</c:v>
                </c:pt>
                <c:pt idx="404">
                  <c:v>76.82665401410816</c:v>
                </c:pt>
                <c:pt idx="406">
                  <c:v>71.78582953915338</c:v>
                </c:pt>
                <c:pt idx="407">
                  <c:v>71.3760507796586</c:v>
                </c:pt>
                <c:pt idx="408">
                  <c:v>71.38649209078177</c:v>
                </c:pt>
                <c:pt idx="409">
                  <c:v>71.16203587118203</c:v>
                </c:pt>
                <c:pt idx="410">
                  <c:v>70.07101377098476</c:v>
                </c:pt>
                <c:pt idx="411">
                  <c:v>70.63246822489897</c:v>
                </c:pt>
                <c:pt idx="412">
                  <c:v>71.72382825854837</c:v>
                </c:pt>
                <c:pt idx="413">
                  <c:v>72.43087307100404</c:v>
                </c:pt>
                <c:pt idx="414">
                  <c:v>72.5379596948662</c:v>
                </c:pt>
                <c:pt idx="415">
                  <c:v>72.32970295728319</c:v>
                </c:pt>
                <c:pt idx="416">
                  <c:v>72.08090144219405</c:v>
                </c:pt>
                <c:pt idx="417">
                  <c:v>71.32177885189121</c:v>
                </c:pt>
                <c:pt idx="418">
                  <c:v>71.11041391358398</c:v>
                </c:pt>
                <c:pt idx="419">
                  <c:v>71.64467417749034</c:v>
                </c:pt>
                <c:pt idx="420">
                  <c:v>72.09931361526722</c:v>
                </c:pt>
                <c:pt idx="421">
                  <c:v>72.09956046800914</c:v>
                </c:pt>
                <c:pt idx="422">
                  <c:v>72.90046396337983</c:v>
                </c:pt>
                <c:pt idx="423">
                  <c:v>74.21499419102891</c:v>
                </c:pt>
                <c:pt idx="424">
                  <c:v>74.94383572079894</c:v>
                </c:pt>
                <c:pt idx="425">
                  <c:v>75.01496423714833</c:v>
                </c:pt>
                <c:pt idx="426">
                  <c:v>73.58168171121976</c:v>
                </c:pt>
                <c:pt idx="427">
                  <c:v>74.17165423448425</c:v>
                </c:pt>
                <c:pt idx="428">
                  <c:v>75.34022111268578</c:v>
                </c:pt>
                <c:pt idx="429">
                  <c:v>76.56205223396607</c:v>
                </c:pt>
                <c:pt idx="430">
                  <c:v>76.07597559093588</c:v>
                </c:pt>
                <c:pt idx="431">
                  <c:v>74.99243327274024</c:v>
                </c:pt>
                <c:pt idx="432">
                  <c:v>76.17344617800725</c:v>
                </c:pt>
                <c:pt idx="433">
                  <c:v>77.23165125202497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10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10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Western Isles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Highland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Lanarkshire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Ayrshire &amp; Arran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SCOTLAND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Dumfries &amp; Galloway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Forth Valley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Fife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Borders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Shetland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10 data'!$E$4:$E$437</c:f>
              <c:numCache>
                <c:ptCount val="434"/>
                <c:pt idx="0">
                  <c:v>67.92158024326228</c:v>
                </c:pt>
                <c:pt idx="1">
                  <c:v>68.17665026666529</c:v>
                </c:pt>
                <c:pt idx="2">
                  <c:v>68.37404126065276</c:v>
                </c:pt>
                <c:pt idx="3">
                  <c:v>68.40811985045156</c:v>
                </c:pt>
                <c:pt idx="4">
                  <c:v>68.59304516235538</c:v>
                </c:pt>
                <c:pt idx="5">
                  <c:v>68.7396650516065</c:v>
                </c:pt>
                <c:pt idx="6">
                  <c:v>68.91666623808396</c:v>
                </c:pt>
                <c:pt idx="7">
                  <c:v>69.06360277090488</c:v>
                </c:pt>
                <c:pt idx="8">
                  <c:v>69.24656995578813</c:v>
                </c:pt>
                <c:pt idx="9">
                  <c:v>69.51211513124818</c:v>
                </c:pt>
                <c:pt idx="10">
                  <c:v>69.56238846286772</c:v>
                </c:pt>
                <c:pt idx="11">
                  <c:v>69.66224009388877</c:v>
                </c:pt>
                <c:pt idx="12">
                  <c:v>69.66016281207797</c:v>
                </c:pt>
                <c:pt idx="13">
                  <c:v>69.72187676242123</c:v>
                </c:pt>
                <c:pt idx="14">
                  <c:v>69.86490179694947</c:v>
                </c:pt>
                <c:pt idx="15">
                  <c:v>69.9909972020091</c:v>
                </c:pt>
                <c:pt idx="16">
                  <c:v>70.14691889639765</c:v>
                </c:pt>
                <c:pt idx="17">
                  <c:v>70.23780668930216</c:v>
                </c:pt>
                <c:pt idx="18">
                  <c:v>70.56432437154166</c:v>
                </c:pt>
                <c:pt idx="19">
                  <c:v>70.75966278153435</c:v>
                </c:pt>
                <c:pt idx="20">
                  <c:v>70.86437535939947</c:v>
                </c:pt>
                <c:pt idx="21">
                  <c:v>71.01313258219986</c:v>
                </c:pt>
                <c:pt idx="22">
                  <c:v>71.6808513377316</c:v>
                </c:pt>
                <c:pt idx="23">
                  <c:v>72.2508194693767</c:v>
                </c:pt>
                <c:pt idx="24">
                  <c:v>72.50461096827573</c:v>
                </c:pt>
                <c:pt idx="25">
                  <c:v>72.5</c:v>
                </c:pt>
                <c:pt idx="26">
                  <c:v>72.86948437780231</c:v>
                </c:pt>
                <c:pt idx="27">
                  <c:v>73.41151129889529</c:v>
                </c:pt>
                <c:pt idx="29">
                  <c:v>66.762122357388</c:v>
                </c:pt>
                <c:pt idx="30">
                  <c:v>66.50648102168772</c:v>
                </c:pt>
                <c:pt idx="31">
                  <c:v>67.47468408002648</c:v>
                </c:pt>
                <c:pt idx="32">
                  <c:v>67.7247882298784</c:v>
                </c:pt>
                <c:pt idx="33">
                  <c:v>68.76435807156486</c:v>
                </c:pt>
                <c:pt idx="34">
                  <c:v>68.22884643927414</c:v>
                </c:pt>
                <c:pt idx="35">
                  <c:v>68.18060730114233</c:v>
                </c:pt>
                <c:pt idx="36">
                  <c:v>68.40425868243962</c:v>
                </c:pt>
                <c:pt idx="37">
                  <c:v>69.0046075576556</c:v>
                </c:pt>
                <c:pt idx="38">
                  <c:v>69.37549641219447</c:v>
                </c:pt>
                <c:pt idx="39">
                  <c:v>69.3326437003777</c:v>
                </c:pt>
                <c:pt idx="40">
                  <c:v>70.01751881858627</c:v>
                </c:pt>
                <c:pt idx="41">
                  <c:v>70.00538605234951</c:v>
                </c:pt>
                <c:pt idx="42">
                  <c:v>69.64888910274787</c:v>
                </c:pt>
                <c:pt idx="43">
                  <c:v>68.98748768940136</c:v>
                </c:pt>
                <c:pt idx="44">
                  <c:v>68.96911671261009</c:v>
                </c:pt>
                <c:pt idx="45">
                  <c:v>69.46509023669466</c:v>
                </c:pt>
                <c:pt idx="46">
                  <c:v>70.38437405408601</c:v>
                </c:pt>
                <c:pt idx="47">
                  <c:v>70.94268975854787</c:v>
                </c:pt>
                <c:pt idx="48">
                  <c:v>71.01250820132715</c:v>
                </c:pt>
                <c:pt idx="49">
                  <c:v>70.2257205394583</c:v>
                </c:pt>
                <c:pt idx="50">
                  <c:v>70.90389079795936</c:v>
                </c:pt>
                <c:pt idx="51">
                  <c:v>70.63209837801257</c:v>
                </c:pt>
                <c:pt idx="52">
                  <c:v>71.44397918480306</c:v>
                </c:pt>
                <c:pt idx="53">
                  <c:v>71.33745307633272</c:v>
                </c:pt>
                <c:pt idx="54">
                  <c:v>72</c:v>
                </c:pt>
                <c:pt idx="55">
                  <c:v>72.06017564828755</c:v>
                </c:pt>
                <c:pt idx="56">
                  <c:v>72.57900636958209</c:v>
                </c:pt>
                <c:pt idx="58">
                  <c:v>68.2675772111575</c:v>
                </c:pt>
                <c:pt idx="59">
                  <c:v>68.58768987250885</c:v>
                </c:pt>
                <c:pt idx="60">
                  <c:v>69.09574434246464</c:v>
                </c:pt>
                <c:pt idx="61">
                  <c:v>69.4457876408528</c:v>
                </c:pt>
                <c:pt idx="62">
                  <c:v>69.58722466044117</c:v>
                </c:pt>
                <c:pt idx="63">
                  <c:v>69.81650967727508</c:v>
                </c:pt>
                <c:pt idx="64">
                  <c:v>70.08524717837938</c:v>
                </c:pt>
                <c:pt idx="65">
                  <c:v>70.59986843533558</c:v>
                </c:pt>
                <c:pt idx="66">
                  <c:v>70.75638996806263</c:v>
                </c:pt>
                <c:pt idx="67">
                  <c:v>71.17378996372611</c:v>
                </c:pt>
                <c:pt idx="68">
                  <c:v>71.25882221520834</c:v>
                </c:pt>
                <c:pt idx="69">
                  <c:v>71.46398299839625</c:v>
                </c:pt>
                <c:pt idx="70">
                  <c:v>71.6734870020662</c:v>
                </c:pt>
                <c:pt idx="71">
                  <c:v>72.00764846332558</c:v>
                </c:pt>
                <c:pt idx="72">
                  <c:v>72.32342396783801</c:v>
                </c:pt>
                <c:pt idx="73">
                  <c:v>72.45819714414999</c:v>
                </c:pt>
                <c:pt idx="74">
                  <c:v>72.50913949162772</c:v>
                </c:pt>
                <c:pt idx="75">
                  <c:v>72.55121714086914</c:v>
                </c:pt>
                <c:pt idx="76">
                  <c:v>72.90834861306621</c:v>
                </c:pt>
                <c:pt idx="77">
                  <c:v>73.59566750100785</c:v>
                </c:pt>
                <c:pt idx="78">
                  <c:v>74.11159462121316</c:v>
                </c:pt>
                <c:pt idx="79">
                  <c:v>74.18446496631265</c:v>
                </c:pt>
                <c:pt idx="80">
                  <c:v>74.59881139778383</c:v>
                </c:pt>
                <c:pt idx="81">
                  <c:v>74.95403200341096</c:v>
                </c:pt>
                <c:pt idx="82">
                  <c:v>75.55101169381211</c:v>
                </c:pt>
                <c:pt idx="83">
                  <c:v>75.6</c:v>
                </c:pt>
                <c:pt idx="84">
                  <c:v>75.96882584989822</c:v>
                </c:pt>
                <c:pt idx="85">
                  <c:v>76.15514925239842</c:v>
                </c:pt>
                <c:pt idx="87">
                  <c:v>68.47976534610362</c:v>
                </c:pt>
                <c:pt idx="88">
                  <c:v>68.92426746355004</c:v>
                </c:pt>
                <c:pt idx="89">
                  <c:v>69.33634058356321</c:v>
                </c:pt>
                <c:pt idx="90">
                  <c:v>69.51266903646845</c:v>
                </c:pt>
                <c:pt idx="91">
                  <c:v>69.70005346412007</c:v>
                </c:pt>
                <c:pt idx="92">
                  <c:v>70.00775978465371</c:v>
                </c:pt>
                <c:pt idx="93">
                  <c:v>70.18321415436007</c:v>
                </c:pt>
                <c:pt idx="94">
                  <c:v>70.36366334602874</c:v>
                </c:pt>
                <c:pt idx="95">
                  <c:v>70.5161058286261</c:v>
                </c:pt>
                <c:pt idx="96">
                  <c:v>70.75997544696844</c:v>
                </c:pt>
                <c:pt idx="97">
                  <c:v>70.67666901042006</c:v>
                </c:pt>
                <c:pt idx="98">
                  <c:v>70.9306725297916</c:v>
                </c:pt>
                <c:pt idx="99">
                  <c:v>71.07939199844874</c:v>
                </c:pt>
                <c:pt idx="100">
                  <c:v>71.43264713858963</c:v>
                </c:pt>
                <c:pt idx="101">
                  <c:v>71.49007321602518</c:v>
                </c:pt>
                <c:pt idx="102">
                  <c:v>71.69443650389928</c:v>
                </c:pt>
                <c:pt idx="103">
                  <c:v>71.789693800966</c:v>
                </c:pt>
                <c:pt idx="104">
                  <c:v>72.04463521751445</c:v>
                </c:pt>
                <c:pt idx="105">
                  <c:v>72.31128286509791</c:v>
                </c:pt>
                <c:pt idx="106">
                  <c:v>72.58114084330552</c:v>
                </c:pt>
                <c:pt idx="107">
                  <c:v>72.65265592273448</c:v>
                </c:pt>
                <c:pt idx="108">
                  <c:v>72.87838726317688</c:v>
                </c:pt>
                <c:pt idx="109">
                  <c:v>73.15791755549472</c:v>
                </c:pt>
                <c:pt idx="110">
                  <c:v>73.4060754006689</c:v>
                </c:pt>
                <c:pt idx="111">
                  <c:v>73.2185475608041</c:v>
                </c:pt>
                <c:pt idx="112">
                  <c:v>73.6</c:v>
                </c:pt>
                <c:pt idx="113">
                  <c:v>74.06419612849557</c:v>
                </c:pt>
                <c:pt idx="114">
                  <c:v>74.73049163419307</c:v>
                </c:pt>
                <c:pt idx="116">
                  <c:v>68.50804514839253</c:v>
                </c:pt>
                <c:pt idx="117">
                  <c:v>68.66435158880887</c:v>
                </c:pt>
                <c:pt idx="118">
                  <c:v>69.21046424189558</c:v>
                </c:pt>
                <c:pt idx="119">
                  <c:v>69.53309629120707</c:v>
                </c:pt>
                <c:pt idx="120">
                  <c:v>69.74569362928055</c:v>
                </c:pt>
                <c:pt idx="121">
                  <c:v>69.84435263664635</c:v>
                </c:pt>
                <c:pt idx="122">
                  <c:v>70.18804993156087</c:v>
                </c:pt>
                <c:pt idx="123">
                  <c:v>70.60962836334431</c:v>
                </c:pt>
                <c:pt idx="124">
                  <c:v>70.8136438935041</c:v>
                </c:pt>
                <c:pt idx="125">
                  <c:v>71.27619436890151</c:v>
                </c:pt>
                <c:pt idx="126">
                  <c:v>71.1909189227037</c:v>
                </c:pt>
                <c:pt idx="127">
                  <c:v>71.56957297149204</c:v>
                </c:pt>
                <c:pt idx="128">
                  <c:v>71.6580976089442</c:v>
                </c:pt>
                <c:pt idx="129">
                  <c:v>72.14526798078452</c:v>
                </c:pt>
                <c:pt idx="130">
                  <c:v>72.14167037499688</c:v>
                </c:pt>
                <c:pt idx="131">
                  <c:v>72.39610675417832</c:v>
                </c:pt>
                <c:pt idx="132">
                  <c:v>72.59076017113786</c:v>
                </c:pt>
                <c:pt idx="133">
                  <c:v>72.81309435081808</c:v>
                </c:pt>
                <c:pt idx="134">
                  <c:v>72.63020170879236</c:v>
                </c:pt>
                <c:pt idx="135">
                  <c:v>72.55261576442427</c:v>
                </c:pt>
                <c:pt idx="136">
                  <c:v>72.65460066072981</c:v>
                </c:pt>
                <c:pt idx="137">
                  <c:v>73.33324233766541</c:v>
                </c:pt>
                <c:pt idx="138">
                  <c:v>73.78726418763182</c:v>
                </c:pt>
                <c:pt idx="139">
                  <c:v>74.29988301360272</c:v>
                </c:pt>
                <c:pt idx="140">
                  <c:v>74.03088221648412</c:v>
                </c:pt>
                <c:pt idx="141">
                  <c:v>74.2</c:v>
                </c:pt>
                <c:pt idx="142">
                  <c:v>74.36638473783391</c:v>
                </c:pt>
                <c:pt idx="143">
                  <c:v>75.18891474381822</c:v>
                </c:pt>
                <c:pt idx="145">
                  <c:v>69.21979494481023</c:v>
                </c:pt>
                <c:pt idx="146">
                  <c:v>69.46759265903079</c:v>
                </c:pt>
                <c:pt idx="147">
                  <c:v>69.74125859858052</c:v>
                </c:pt>
                <c:pt idx="148">
                  <c:v>69.89043619003701</c:v>
                </c:pt>
                <c:pt idx="149">
                  <c:v>70.09440683255204</c:v>
                </c:pt>
                <c:pt idx="150">
                  <c:v>70.2395828865243</c:v>
                </c:pt>
                <c:pt idx="151">
                  <c:v>70.42817482363976</c:v>
                </c:pt>
                <c:pt idx="152">
                  <c:v>70.64382321225611</c:v>
                </c:pt>
                <c:pt idx="153">
                  <c:v>70.9498586516698</c:v>
                </c:pt>
                <c:pt idx="154">
                  <c:v>71.28641559744601</c:v>
                </c:pt>
                <c:pt idx="155">
                  <c:v>71.37</c:v>
                </c:pt>
                <c:pt idx="156">
                  <c:v>71.6</c:v>
                </c:pt>
                <c:pt idx="157">
                  <c:v>71.78</c:v>
                </c:pt>
                <c:pt idx="158">
                  <c:v>72</c:v>
                </c:pt>
                <c:pt idx="159">
                  <c:v>72.16</c:v>
                </c:pt>
                <c:pt idx="160">
                  <c:v>72.33</c:v>
                </c:pt>
                <c:pt idx="161">
                  <c:v>72.56</c:v>
                </c:pt>
                <c:pt idx="162">
                  <c:v>72.77</c:v>
                </c:pt>
                <c:pt idx="163">
                  <c:v>73.02</c:v>
                </c:pt>
                <c:pt idx="164">
                  <c:v>73.24</c:v>
                </c:pt>
                <c:pt idx="165">
                  <c:v>73.41</c:v>
                </c:pt>
                <c:pt idx="166">
                  <c:v>73.69</c:v>
                </c:pt>
                <c:pt idx="167">
                  <c:v>74.14</c:v>
                </c:pt>
                <c:pt idx="168">
                  <c:v>74.54</c:v>
                </c:pt>
                <c:pt idx="169">
                  <c:v>74.75</c:v>
                </c:pt>
                <c:pt idx="170">
                  <c:v>74.94</c:v>
                </c:pt>
                <c:pt idx="171">
                  <c:v>75.29620454847067</c:v>
                </c:pt>
                <c:pt idx="172">
                  <c:v>75.74793386923083</c:v>
                </c:pt>
                <c:pt idx="174">
                  <c:v>68.75858019026109</c:v>
                </c:pt>
                <c:pt idx="175">
                  <c:v>69.20159725316091</c:v>
                </c:pt>
                <c:pt idx="176">
                  <c:v>69.91693003505674</c:v>
                </c:pt>
                <c:pt idx="177">
                  <c:v>70.11715746125823</c:v>
                </c:pt>
                <c:pt idx="178">
                  <c:v>70.0755299066379</c:v>
                </c:pt>
                <c:pt idx="179">
                  <c:v>69.33780950650555</c:v>
                </c:pt>
                <c:pt idx="180">
                  <c:v>68.35582091582312</c:v>
                </c:pt>
                <c:pt idx="181">
                  <c:v>69.11562101468915</c:v>
                </c:pt>
                <c:pt idx="182">
                  <c:v>70.17587425326239</c:v>
                </c:pt>
                <c:pt idx="183">
                  <c:v>72.02832675570018</c:v>
                </c:pt>
                <c:pt idx="184">
                  <c:v>71.959396546644</c:v>
                </c:pt>
                <c:pt idx="185">
                  <c:v>72.40531840068441</c:v>
                </c:pt>
                <c:pt idx="186">
                  <c:v>72.76974650434327</c:v>
                </c:pt>
                <c:pt idx="187">
                  <c:v>73.10766430809683</c:v>
                </c:pt>
                <c:pt idx="188">
                  <c:v>73.29123042518368</c:v>
                </c:pt>
                <c:pt idx="189">
                  <c:v>73.48709687269081</c:v>
                </c:pt>
                <c:pt idx="190">
                  <c:v>73.76798062787135</c:v>
                </c:pt>
                <c:pt idx="191">
                  <c:v>74.32992998492182</c:v>
                </c:pt>
                <c:pt idx="192">
                  <c:v>74.3450066751695</c:v>
                </c:pt>
                <c:pt idx="193">
                  <c:v>74.5735371568015</c:v>
                </c:pt>
                <c:pt idx="194">
                  <c:v>74.17187466287866</c:v>
                </c:pt>
                <c:pt idx="195">
                  <c:v>74.82256787290653</c:v>
                </c:pt>
                <c:pt idx="196">
                  <c:v>75.08684921419196</c:v>
                </c:pt>
                <c:pt idx="197">
                  <c:v>75.48579215731058</c:v>
                </c:pt>
                <c:pt idx="198">
                  <c:v>75.57488556680396</c:v>
                </c:pt>
                <c:pt idx="199">
                  <c:v>75.8</c:v>
                </c:pt>
                <c:pt idx="200">
                  <c:v>76.19820363378079</c:v>
                </c:pt>
                <c:pt idx="201">
                  <c:v>76.1034239862902</c:v>
                </c:pt>
                <c:pt idx="203">
                  <c:v>68.99778294770046</c:v>
                </c:pt>
                <c:pt idx="204">
                  <c:v>69.34781091692702</c:v>
                </c:pt>
                <c:pt idx="205">
                  <c:v>69.55760409858499</c:v>
                </c:pt>
                <c:pt idx="206">
                  <c:v>69.85589065883126</c:v>
                </c:pt>
                <c:pt idx="207">
                  <c:v>69.81091993756722</c:v>
                </c:pt>
                <c:pt idx="208">
                  <c:v>69.91438558730553</c:v>
                </c:pt>
                <c:pt idx="209">
                  <c:v>69.95857575703718</c:v>
                </c:pt>
                <c:pt idx="210">
                  <c:v>70.28860748902433</c:v>
                </c:pt>
                <c:pt idx="211">
                  <c:v>70.78567379193555</c:v>
                </c:pt>
                <c:pt idx="212">
                  <c:v>71.2074860661835</c:v>
                </c:pt>
                <c:pt idx="213">
                  <c:v>71.2915341717826</c:v>
                </c:pt>
                <c:pt idx="214">
                  <c:v>71.62856978942122</c:v>
                </c:pt>
                <c:pt idx="215">
                  <c:v>72.20775479392341</c:v>
                </c:pt>
                <c:pt idx="216">
                  <c:v>72.37822437524875</c:v>
                </c:pt>
                <c:pt idx="217">
                  <c:v>72.62032643238729</c:v>
                </c:pt>
                <c:pt idx="218">
                  <c:v>72.57503479103957</c:v>
                </c:pt>
                <c:pt idx="219">
                  <c:v>72.99065490105309</c:v>
                </c:pt>
                <c:pt idx="220">
                  <c:v>73.2284303841468</c:v>
                </c:pt>
                <c:pt idx="221">
                  <c:v>73.53848495025608</c:v>
                </c:pt>
                <c:pt idx="222">
                  <c:v>73.6209983744654</c:v>
                </c:pt>
                <c:pt idx="223">
                  <c:v>73.80247706684297</c:v>
                </c:pt>
                <c:pt idx="224">
                  <c:v>73.85802466377955</c:v>
                </c:pt>
                <c:pt idx="225">
                  <c:v>74.33958352119606</c:v>
                </c:pt>
                <c:pt idx="226">
                  <c:v>74.47371997951038</c:v>
                </c:pt>
                <c:pt idx="227">
                  <c:v>74.86452987264506</c:v>
                </c:pt>
                <c:pt idx="228">
                  <c:v>75.1</c:v>
                </c:pt>
                <c:pt idx="229">
                  <c:v>75.72827687180548</c:v>
                </c:pt>
                <c:pt idx="230">
                  <c:v>76.23074273422827</c:v>
                </c:pt>
                <c:pt idx="232">
                  <c:v>69.67615719436905</c:v>
                </c:pt>
                <c:pt idx="233">
                  <c:v>70.10488838000003</c:v>
                </c:pt>
                <c:pt idx="234">
                  <c:v>70.31661887452917</c:v>
                </c:pt>
                <c:pt idx="235">
                  <c:v>70.56221994047766</c:v>
                </c:pt>
                <c:pt idx="236">
                  <c:v>70.77996094012246</c:v>
                </c:pt>
                <c:pt idx="237">
                  <c:v>70.82040544080466</c:v>
                </c:pt>
                <c:pt idx="238">
                  <c:v>70.99311045323961</c:v>
                </c:pt>
                <c:pt idx="239">
                  <c:v>71.47145284658372</c:v>
                </c:pt>
                <c:pt idx="240">
                  <c:v>71.9589454640489</c:v>
                </c:pt>
                <c:pt idx="241">
                  <c:v>72.256202811864</c:v>
                </c:pt>
                <c:pt idx="242">
                  <c:v>72.18329617779737</c:v>
                </c:pt>
                <c:pt idx="243">
                  <c:v>72.36124699323916</c:v>
                </c:pt>
                <c:pt idx="244">
                  <c:v>72.61671872679727</c:v>
                </c:pt>
                <c:pt idx="245">
                  <c:v>72.76307458892967</c:v>
                </c:pt>
                <c:pt idx="246">
                  <c:v>72.96101644669444</c:v>
                </c:pt>
                <c:pt idx="247">
                  <c:v>72.97226248674049</c:v>
                </c:pt>
                <c:pt idx="248">
                  <c:v>73.38370579212746</c:v>
                </c:pt>
                <c:pt idx="249">
                  <c:v>73.65809624505519</c:v>
                </c:pt>
                <c:pt idx="250">
                  <c:v>74.10539676576674</c:v>
                </c:pt>
                <c:pt idx="251">
                  <c:v>73.95578403113562</c:v>
                </c:pt>
                <c:pt idx="252">
                  <c:v>74.18694366191406</c:v>
                </c:pt>
                <c:pt idx="253">
                  <c:v>74.30640882410798</c:v>
                </c:pt>
                <c:pt idx="254">
                  <c:v>75.01909315380182</c:v>
                </c:pt>
                <c:pt idx="255">
                  <c:v>75.11325075094324</c:v>
                </c:pt>
                <c:pt idx="256">
                  <c:v>75.46216564201322</c:v>
                </c:pt>
                <c:pt idx="257">
                  <c:v>75.5</c:v>
                </c:pt>
                <c:pt idx="258">
                  <c:v>75.74222920399207</c:v>
                </c:pt>
                <c:pt idx="259">
                  <c:v>75.93788010682806</c:v>
                </c:pt>
                <c:pt idx="261">
                  <c:v>69.98979004549841</c:v>
                </c:pt>
                <c:pt idx="262">
                  <c:v>70.1071861173083</c:v>
                </c:pt>
                <c:pt idx="263">
                  <c:v>70.26171962357363</c:v>
                </c:pt>
                <c:pt idx="264">
                  <c:v>70.37292891242554</c:v>
                </c:pt>
                <c:pt idx="265">
                  <c:v>70.68458128332267</c:v>
                </c:pt>
                <c:pt idx="266">
                  <c:v>70.89581848498412</c:v>
                </c:pt>
                <c:pt idx="267">
                  <c:v>71.20200051124843</c:v>
                </c:pt>
                <c:pt idx="268">
                  <c:v>71.34145915541133</c:v>
                </c:pt>
                <c:pt idx="269">
                  <c:v>71.59517334235893</c:v>
                </c:pt>
                <c:pt idx="270">
                  <c:v>71.62480841608723</c:v>
                </c:pt>
                <c:pt idx="271">
                  <c:v>71.68168896266805</c:v>
                </c:pt>
                <c:pt idx="272">
                  <c:v>72.02381621227777</c:v>
                </c:pt>
                <c:pt idx="273">
                  <c:v>72.3377647715197</c:v>
                </c:pt>
                <c:pt idx="274">
                  <c:v>72.57537398513385</c:v>
                </c:pt>
                <c:pt idx="275">
                  <c:v>72.67605464230377</c:v>
                </c:pt>
                <c:pt idx="276">
                  <c:v>72.81108464634912</c:v>
                </c:pt>
                <c:pt idx="277">
                  <c:v>73.17155155917425</c:v>
                </c:pt>
                <c:pt idx="278">
                  <c:v>73.45607426204147</c:v>
                </c:pt>
                <c:pt idx="279">
                  <c:v>73.73966314288018</c:v>
                </c:pt>
                <c:pt idx="280">
                  <c:v>74.14520175444737</c:v>
                </c:pt>
                <c:pt idx="281">
                  <c:v>74.4897346698745</c:v>
                </c:pt>
                <c:pt idx="282">
                  <c:v>74.94755747096104</c:v>
                </c:pt>
                <c:pt idx="283">
                  <c:v>75.0892051852257</c:v>
                </c:pt>
                <c:pt idx="284">
                  <c:v>75.48866217769341</c:v>
                </c:pt>
                <c:pt idx="285">
                  <c:v>75.8163240349959</c:v>
                </c:pt>
                <c:pt idx="286">
                  <c:v>76.2</c:v>
                </c:pt>
                <c:pt idx="287">
                  <c:v>76.47569395375912</c:v>
                </c:pt>
                <c:pt idx="288">
                  <c:v>76.77844138438057</c:v>
                </c:pt>
                <c:pt idx="290">
                  <c:v>68.84542022847634</c:v>
                </c:pt>
                <c:pt idx="291">
                  <c:v>69.96467164577767</c:v>
                </c:pt>
                <c:pt idx="292">
                  <c:v>68.77144060272947</c:v>
                </c:pt>
                <c:pt idx="293">
                  <c:v>68.42760717996133</c:v>
                </c:pt>
                <c:pt idx="294">
                  <c:v>68.07620541201901</c:v>
                </c:pt>
                <c:pt idx="295">
                  <c:v>68.58323979409504</c:v>
                </c:pt>
                <c:pt idx="296">
                  <c:v>68.63224375863633</c:v>
                </c:pt>
                <c:pt idx="297">
                  <c:v>68.25259709496859</c:v>
                </c:pt>
                <c:pt idx="298">
                  <c:v>69.04061205873768</c:v>
                </c:pt>
                <c:pt idx="299">
                  <c:v>70.52361348139026</c:v>
                </c:pt>
                <c:pt idx="300">
                  <c:v>71.41658459413016</c:v>
                </c:pt>
                <c:pt idx="301">
                  <c:v>71.42177955365855</c:v>
                </c:pt>
                <c:pt idx="302">
                  <c:v>71.81850679306237</c:v>
                </c:pt>
                <c:pt idx="303">
                  <c:v>71.9014898462408</c:v>
                </c:pt>
                <c:pt idx="304">
                  <c:v>72.00542195162637</c:v>
                </c:pt>
                <c:pt idx="305">
                  <c:v>71.92190088293506</c:v>
                </c:pt>
                <c:pt idx="306">
                  <c:v>71.97059254715076</c:v>
                </c:pt>
                <c:pt idx="307">
                  <c:v>72.60747823173128</c:v>
                </c:pt>
                <c:pt idx="308">
                  <c:v>72.94039101125452</c:v>
                </c:pt>
                <c:pt idx="309">
                  <c:v>73.87752068041475</c:v>
                </c:pt>
                <c:pt idx="310">
                  <c:v>74.38690720745429</c:v>
                </c:pt>
                <c:pt idx="311">
                  <c:v>75.01141607985413</c:v>
                </c:pt>
                <c:pt idx="312">
                  <c:v>74.82437104624779</c:v>
                </c:pt>
                <c:pt idx="313">
                  <c:v>74.58325301436228</c:v>
                </c:pt>
                <c:pt idx="314">
                  <c:v>73.32052643937222</c:v>
                </c:pt>
                <c:pt idx="315">
                  <c:v>72.8</c:v>
                </c:pt>
                <c:pt idx="316">
                  <c:v>73.90862515522794</c:v>
                </c:pt>
                <c:pt idx="317">
                  <c:v>75.64232889087575</c:v>
                </c:pt>
                <c:pt idx="319">
                  <c:v>69.82663880116988</c:v>
                </c:pt>
                <c:pt idx="320">
                  <c:v>70.28125191148753</c:v>
                </c:pt>
                <c:pt idx="321">
                  <c:v>71.00767319618521</c:v>
                </c:pt>
                <c:pt idx="322">
                  <c:v>71.21886022976503</c:v>
                </c:pt>
                <c:pt idx="323">
                  <c:v>71.3855947104097</c:v>
                </c:pt>
                <c:pt idx="324">
                  <c:v>71.72714502551476</c:v>
                </c:pt>
                <c:pt idx="325">
                  <c:v>71.9352900275009</c:v>
                </c:pt>
                <c:pt idx="326">
                  <c:v>72.06957164765254</c:v>
                </c:pt>
                <c:pt idx="327">
                  <c:v>71.89299560265287</c:v>
                </c:pt>
                <c:pt idx="328">
                  <c:v>72.15386372740501</c:v>
                </c:pt>
                <c:pt idx="329">
                  <c:v>72.81883976574102</c:v>
                </c:pt>
                <c:pt idx="330">
                  <c:v>73.4905817041489</c:v>
                </c:pt>
                <c:pt idx="331">
                  <c:v>73.86238939405939</c:v>
                </c:pt>
                <c:pt idx="332">
                  <c:v>74.18399672227554</c:v>
                </c:pt>
                <c:pt idx="333">
                  <c:v>74.08347952424353</c:v>
                </c:pt>
                <c:pt idx="334">
                  <c:v>74.22113747340812</c:v>
                </c:pt>
                <c:pt idx="335">
                  <c:v>74.24283989419759</c:v>
                </c:pt>
                <c:pt idx="336">
                  <c:v>74.41787597087949</c:v>
                </c:pt>
                <c:pt idx="337">
                  <c:v>75.04837575640809</c:v>
                </c:pt>
                <c:pt idx="338">
                  <c:v>74.6907230182908</c:v>
                </c:pt>
                <c:pt idx="339">
                  <c:v>74.72062512012226</c:v>
                </c:pt>
                <c:pt idx="340">
                  <c:v>74.49869986458093</c:v>
                </c:pt>
                <c:pt idx="341">
                  <c:v>75.07479271328565</c:v>
                </c:pt>
                <c:pt idx="342">
                  <c:v>75.76463841051083</c:v>
                </c:pt>
                <c:pt idx="343">
                  <c:v>75.9044481635377</c:v>
                </c:pt>
                <c:pt idx="344">
                  <c:v>76.5</c:v>
                </c:pt>
                <c:pt idx="345">
                  <c:v>76.46867920705095</c:v>
                </c:pt>
                <c:pt idx="346">
                  <c:v>76.81541260969982</c:v>
                </c:pt>
                <c:pt idx="348">
                  <c:v>70.37940614295528</c:v>
                </c:pt>
                <c:pt idx="349">
                  <c:v>70.52235101098712</c:v>
                </c:pt>
                <c:pt idx="350">
                  <c:v>70.55866031743858</c:v>
                </c:pt>
                <c:pt idx="351">
                  <c:v>70.61018191193102</c:v>
                </c:pt>
                <c:pt idx="352">
                  <c:v>71.08925553777388</c:v>
                </c:pt>
                <c:pt idx="353">
                  <c:v>71.2661888406209</c:v>
                </c:pt>
                <c:pt idx="354">
                  <c:v>71.59895571810215</c:v>
                </c:pt>
                <c:pt idx="355">
                  <c:v>71.55328980290471</c:v>
                </c:pt>
                <c:pt idx="356">
                  <c:v>72.15870940012536</c:v>
                </c:pt>
                <c:pt idx="357">
                  <c:v>72.57605885282754</c:v>
                </c:pt>
                <c:pt idx="358">
                  <c:v>72.90780979167793</c:v>
                </c:pt>
                <c:pt idx="359">
                  <c:v>73.13879486521034</c:v>
                </c:pt>
                <c:pt idx="360">
                  <c:v>73.28581576615689</c:v>
                </c:pt>
                <c:pt idx="361">
                  <c:v>73.4553149162893</c:v>
                </c:pt>
                <c:pt idx="362">
                  <c:v>73.6804481071438</c:v>
                </c:pt>
                <c:pt idx="363">
                  <c:v>73.94469667794286</c:v>
                </c:pt>
                <c:pt idx="364">
                  <c:v>74.15015906257493</c:v>
                </c:pt>
                <c:pt idx="365">
                  <c:v>74.24373248155712</c:v>
                </c:pt>
                <c:pt idx="366">
                  <c:v>74.3428102834435</c:v>
                </c:pt>
                <c:pt idx="367">
                  <c:v>74.5327134129577</c:v>
                </c:pt>
                <c:pt idx="368">
                  <c:v>74.72542327923453</c:v>
                </c:pt>
                <c:pt idx="369">
                  <c:v>75.045498886841</c:v>
                </c:pt>
                <c:pt idx="370">
                  <c:v>75.57635576897613</c:v>
                </c:pt>
                <c:pt idx="371">
                  <c:v>75.74629408413382</c:v>
                </c:pt>
                <c:pt idx="372">
                  <c:v>76.09580424708551</c:v>
                </c:pt>
                <c:pt idx="373">
                  <c:v>76.2</c:v>
                </c:pt>
                <c:pt idx="374">
                  <c:v>76.65613963123837</c:v>
                </c:pt>
                <c:pt idx="375">
                  <c:v>76.97188622505526</c:v>
                </c:pt>
                <c:pt idx="377">
                  <c:v>70.3855699900425</c:v>
                </c:pt>
                <c:pt idx="378">
                  <c:v>70.3370611287542</c:v>
                </c:pt>
                <c:pt idx="379">
                  <c:v>70.5388633624539</c:v>
                </c:pt>
                <c:pt idx="380">
                  <c:v>70.68310288825346</c:v>
                </c:pt>
                <c:pt idx="381">
                  <c:v>70.76010207353394</c:v>
                </c:pt>
                <c:pt idx="382">
                  <c:v>70.79701039671609</c:v>
                </c:pt>
                <c:pt idx="383">
                  <c:v>70.89355321809951</c:v>
                </c:pt>
                <c:pt idx="384">
                  <c:v>70.91370336718457</c:v>
                </c:pt>
                <c:pt idx="385">
                  <c:v>71.30342333525462</c:v>
                </c:pt>
                <c:pt idx="386">
                  <c:v>71.65731171160017</c:v>
                </c:pt>
                <c:pt idx="387">
                  <c:v>71.93571655620978</c:v>
                </c:pt>
                <c:pt idx="388">
                  <c:v>72.01545159580111</c:v>
                </c:pt>
                <c:pt idx="389">
                  <c:v>72.13316049694578</c:v>
                </c:pt>
                <c:pt idx="390">
                  <c:v>72.36633446684861</c:v>
                </c:pt>
                <c:pt idx="391">
                  <c:v>72.71040645009487</c:v>
                </c:pt>
                <c:pt idx="392">
                  <c:v>73.1279948021417</c:v>
                </c:pt>
                <c:pt idx="393">
                  <c:v>73.33656951663973</c:v>
                </c:pt>
                <c:pt idx="394">
                  <c:v>73.49824628032354</c:v>
                </c:pt>
                <c:pt idx="395">
                  <c:v>73.50654272474875</c:v>
                </c:pt>
                <c:pt idx="396">
                  <c:v>73.8197329472935</c:v>
                </c:pt>
                <c:pt idx="397">
                  <c:v>73.98885037727868</c:v>
                </c:pt>
                <c:pt idx="398">
                  <c:v>74.39313902720535</c:v>
                </c:pt>
                <c:pt idx="399">
                  <c:v>74.67118236813532</c:v>
                </c:pt>
                <c:pt idx="400">
                  <c:v>75.06066068517026</c:v>
                </c:pt>
                <c:pt idx="401">
                  <c:v>75.19732405220034</c:v>
                </c:pt>
                <c:pt idx="402">
                  <c:v>75.6</c:v>
                </c:pt>
                <c:pt idx="403">
                  <c:v>75.92398145092741</c:v>
                </c:pt>
                <c:pt idx="404">
                  <c:v>76.45404305692527</c:v>
                </c:pt>
                <c:pt idx="406">
                  <c:v>70.42148350863488</c:v>
                </c:pt>
                <c:pt idx="407">
                  <c:v>69.9020398218868</c:v>
                </c:pt>
                <c:pt idx="408">
                  <c:v>69.87594057052647</c:v>
                </c:pt>
                <c:pt idx="409">
                  <c:v>69.58826512935669</c:v>
                </c:pt>
                <c:pt idx="410">
                  <c:v>68.48630456351057</c:v>
                </c:pt>
                <c:pt idx="411">
                  <c:v>69.12431925822807</c:v>
                </c:pt>
                <c:pt idx="412">
                  <c:v>70.3218740397773</c:v>
                </c:pt>
                <c:pt idx="413">
                  <c:v>71.09178873763747</c:v>
                </c:pt>
                <c:pt idx="414">
                  <c:v>71.13679958416961</c:v>
                </c:pt>
                <c:pt idx="415">
                  <c:v>70.90392776094707</c:v>
                </c:pt>
                <c:pt idx="416">
                  <c:v>70.70719054555721</c:v>
                </c:pt>
                <c:pt idx="417">
                  <c:v>69.96595630289049</c:v>
                </c:pt>
                <c:pt idx="418">
                  <c:v>69.70619585969138</c:v>
                </c:pt>
                <c:pt idx="419">
                  <c:v>70.2023926819949</c:v>
                </c:pt>
                <c:pt idx="420">
                  <c:v>70.66433564228136</c:v>
                </c:pt>
                <c:pt idx="421">
                  <c:v>70.70231188190414</c:v>
                </c:pt>
                <c:pt idx="422">
                  <c:v>71.56133067312189</c:v>
                </c:pt>
                <c:pt idx="423">
                  <c:v>72.87778669243738</c:v>
                </c:pt>
                <c:pt idx="424">
                  <c:v>73.58903226559049</c:v>
                </c:pt>
                <c:pt idx="425">
                  <c:v>73.51222889612667</c:v>
                </c:pt>
                <c:pt idx="426">
                  <c:v>71.90566666696333</c:v>
                </c:pt>
                <c:pt idx="427">
                  <c:v>72.4686536298714</c:v>
                </c:pt>
                <c:pt idx="428">
                  <c:v>73.62773587288804</c:v>
                </c:pt>
                <c:pt idx="429">
                  <c:v>74.83404195624802</c:v>
                </c:pt>
                <c:pt idx="430">
                  <c:v>74.24548222701394</c:v>
                </c:pt>
                <c:pt idx="431">
                  <c:v>73.1</c:v>
                </c:pt>
                <c:pt idx="432">
                  <c:v>74.47353503095307</c:v>
                </c:pt>
                <c:pt idx="433">
                  <c:v>75.73997398814556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14430561"/>
        <c:axId val="62766186"/>
      </c:lineChart>
      <c:catAx>
        <c:axId val="1443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NHS Board 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62766186"/>
        <c:crosses val="autoZero"/>
        <c:auto val="1"/>
        <c:lblOffset val="100"/>
        <c:noMultiLvlLbl val="0"/>
      </c:catAx>
      <c:valAx>
        <c:axId val="62766186"/>
        <c:scaling>
          <c:orientation val="minMax"/>
          <c:max val="80"/>
          <c:min val="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430561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8897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10 data'!#REF!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'Fig 10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8024763"/>
        <c:axId val="50896276"/>
      </c:lineChart>
      <c:catAx>
        <c:axId val="28024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0896276"/>
        <c:crosses val="autoZero"/>
        <c:auto val="1"/>
        <c:lblOffset val="100"/>
        <c:noMultiLvlLbl val="0"/>
      </c:catAx>
      <c:valAx>
        <c:axId val="50896276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8024763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1235"/>
          <c:w val="0.8657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'Fig 1a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data'!$H$4:$H$21</c:f>
              <c:numCache>
                <c:ptCount val="18"/>
                <c:pt idx="0">
                  <c:v>77.26</c:v>
                </c:pt>
                <c:pt idx="1">
                  <c:v>77.44</c:v>
                </c:pt>
                <c:pt idx="2">
                  <c:v>77.56</c:v>
                </c:pt>
                <c:pt idx="3">
                  <c:v>77.86</c:v>
                </c:pt>
                <c:pt idx="4">
                  <c:v>77.99</c:v>
                </c:pt>
                <c:pt idx="5">
                  <c:v>78.16</c:v>
                </c:pt>
                <c:pt idx="6">
                  <c:v>78.28</c:v>
                </c:pt>
                <c:pt idx="7">
                  <c:v>78.45</c:v>
                </c:pt>
                <c:pt idx="8">
                  <c:v>78.67</c:v>
                </c:pt>
                <c:pt idx="9">
                  <c:v>78.9</c:v>
                </c:pt>
                <c:pt idx="10">
                  <c:v>78.95</c:v>
                </c:pt>
                <c:pt idx="11">
                  <c:v>79.12</c:v>
                </c:pt>
                <c:pt idx="12">
                  <c:v>79.32</c:v>
                </c:pt>
                <c:pt idx="13">
                  <c:v>79.66</c:v>
                </c:pt>
                <c:pt idx="14">
                  <c:v>79.84</c:v>
                </c:pt>
                <c:pt idx="15">
                  <c:v>80</c:v>
                </c:pt>
                <c:pt idx="16">
                  <c:v>80.23691947921183</c:v>
                </c:pt>
                <c:pt idx="17">
                  <c:v>80.52026962752612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1a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data'!$F$4:$F$21</c:f>
              <c:numCache>
                <c:ptCount val="18"/>
                <c:pt idx="0">
                  <c:v>77.16574836567774</c:v>
                </c:pt>
                <c:pt idx="1">
                  <c:v>77.34818238891894</c:v>
                </c:pt>
                <c:pt idx="2">
                  <c:v>77.4653225600039</c:v>
                </c:pt>
                <c:pt idx="3">
                  <c:v>77.77077437949475</c:v>
                </c:pt>
                <c:pt idx="4">
                  <c:v>77.89581820366021</c:v>
                </c:pt>
                <c:pt idx="5">
                  <c:v>78.0647045301215</c:v>
                </c:pt>
                <c:pt idx="6">
                  <c:v>78.18610901420044</c:v>
                </c:pt>
                <c:pt idx="7">
                  <c:v>78.3617084590253</c:v>
                </c:pt>
                <c:pt idx="8">
                  <c:v>78.57749963325398</c:v>
                </c:pt>
                <c:pt idx="9">
                  <c:v>78.8106070869853</c:v>
                </c:pt>
                <c:pt idx="10">
                  <c:v>78.86268089335994</c:v>
                </c:pt>
                <c:pt idx="11">
                  <c:v>79.02720714063949</c:v>
                </c:pt>
                <c:pt idx="12">
                  <c:v>79.23062045509047</c:v>
                </c:pt>
                <c:pt idx="13">
                  <c:v>79.57428372029334</c:v>
                </c:pt>
                <c:pt idx="14">
                  <c:v>79.745873244147</c:v>
                </c:pt>
                <c:pt idx="15">
                  <c:v>79.91631589912808</c:v>
                </c:pt>
                <c:pt idx="16">
                  <c:v>80.14882214748442</c:v>
                </c:pt>
                <c:pt idx="17">
                  <c:v>80.43269286567434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1a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data'!$G$4:$G$21</c:f>
              <c:numCache>
                <c:ptCount val="18"/>
                <c:pt idx="0">
                  <c:v>77.07</c:v>
                </c:pt>
                <c:pt idx="1">
                  <c:v>77.26</c:v>
                </c:pt>
                <c:pt idx="2">
                  <c:v>77.37</c:v>
                </c:pt>
                <c:pt idx="3">
                  <c:v>77.68</c:v>
                </c:pt>
                <c:pt idx="4">
                  <c:v>77.8</c:v>
                </c:pt>
                <c:pt idx="5">
                  <c:v>77.97</c:v>
                </c:pt>
                <c:pt idx="6">
                  <c:v>78.1</c:v>
                </c:pt>
                <c:pt idx="7">
                  <c:v>78.27</c:v>
                </c:pt>
                <c:pt idx="8">
                  <c:v>78.49</c:v>
                </c:pt>
                <c:pt idx="9">
                  <c:v>78.72</c:v>
                </c:pt>
                <c:pt idx="10">
                  <c:v>78.77</c:v>
                </c:pt>
                <c:pt idx="11">
                  <c:v>78.94</c:v>
                </c:pt>
                <c:pt idx="12">
                  <c:v>79.14</c:v>
                </c:pt>
                <c:pt idx="13">
                  <c:v>79.48</c:v>
                </c:pt>
                <c:pt idx="14">
                  <c:v>79.66</c:v>
                </c:pt>
                <c:pt idx="15">
                  <c:v>79.83</c:v>
                </c:pt>
                <c:pt idx="16">
                  <c:v>80.06072481575701</c:v>
                </c:pt>
                <c:pt idx="17">
                  <c:v>80.34511610382256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1a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data'!$E$4:$E$21</c:f>
              <c:numCache>
                <c:ptCount val="18"/>
                <c:pt idx="0">
                  <c:v>71.56</c:v>
                </c:pt>
                <c:pt idx="1">
                  <c:v>71.8</c:v>
                </c:pt>
                <c:pt idx="2">
                  <c:v>71.97</c:v>
                </c:pt>
                <c:pt idx="3">
                  <c:v>72.19</c:v>
                </c:pt>
                <c:pt idx="4">
                  <c:v>72.35</c:v>
                </c:pt>
                <c:pt idx="5">
                  <c:v>72.52</c:v>
                </c:pt>
                <c:pt idx="6">
                  <c:v>72.75</c:v>
                </c:pt>
                <c:pt idx="7">
                  <c:v>72.96</c:v>
                </c:pt>
                <c:pt idx="8">
                  <c:v>73.22</c:v>
                </c:pt>
                <c:pt idx="9">
                  <c:v>73.45</c:v>
                </c:pt>
                <c:pt idx="10">
                  <c:v>73.61</c:v>
                </c:pt>
                <c:pt idx="11">
                  <c:v>73.89</c:v>
                </c:pt>
                <c:pt idx="12">
                  <c:v>74.34</c:v>
                </c:pt>
                <c:pt idx="13">
                  <c:v>74.74</c:v>
                </c:pt>
                <c:pt idx="14">
                  <c:v>74.95</c:v>
                </c:pt>
                <c:pt idx="15">
                  <c:v>75.14</c:v>
                </c:pt>
                <c:pt idx="16">
                  <c:v>75.49336889709305</c:v>
                </c:pt>
                <c:pt idx="17">
                  <c:v>75.94322268375383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1a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data'!$C$4:$C$21</c:f>
              <c:numCache>
                <c:ptCount val="18"/>
                <c:pt idx="0">
                  <c:v>71.46597493074096</c:v>
                </c:pt>
                <c:pt idx="1">
                  <c:v>71.69974797887325</c:v>
                </c:pt>
                <c:pt idx="2">
                  <c:v>71.87484420646133</c:v>
                </c:pt>
                <c:pt idx="3">
                  <c:v>72.09680757176524</c:v>
                </c:pt>
                <c:pt idx="4">
                  <c:v>72.25616479300813</c:v>
                </c:pt>
                <c:pt idx="5">
                  <c:v>72.42588428823923</c:v>
                </c:pt>
                <c:pt idx="6">
                  <c:v>72.65566107608485</c:v>
                </c:pt>
                <c:pt idx="7">
                  <c:v>72.86423107098749</c:v>
                </c:pt>
                <c:pt idx="8">
                  <c:v>73.11915668985563</c:v>
                </c:pt>
                <c:pt idx="9">
                  <c:v>73.34450418476811</c:v>
                </c:pt>
                <c:pt idx="10">
                  <c:v>73.50674665386529</c:v>
                </c:pt>
                <c:pt idx="11">
                  <c:v>73.78681004067018</c:v>
                </c:pt>
                <c:pt idx="12">
                  <c:v>74.23910828065144</c:v>
                </c:pt>
                <c:pt idx="13">
                  <c:v>74.6363228355884</c:v>
                </c:pt>
                <c:pt idx="14">
                  <c:v>74.84591260054302</c:v>
                </c:pt>
                <c:pt idx="15">
                  <c:v>75.04270147220494</c:v>
                </c:pt>
                <c:pt idx="16">
                  <c:v>75.39478672278186</c:v>
                </c:pt>
                <c:pt idx="17">
                  <c:v>75.84557827649233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1a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data'!$D$4:$D$21</c:f>
              <c:numCache>
                <c:ptCount val="18"/>
                <c:pt idx="0">
                  <c:v>71.37</c:v>
                </c:pt>
                <c:pt idx="1">
                  <c:v>71.6</c:v>
                </c:pt>
                <c:pt idx="2">
                  <c:v>71.78</c:v>
                </c:pt>
                <c:pt idx="3">
                  <c:v>72</c:v>
                </c:pt>
                <c:pt idx="4">
                  <c:v>72.16</c:v>
                </c:pt>
                <c:pt idx="5">
                  <c:v>72.33</c:v>
                </c:pt>
                <c:pt idx="6">
                  <c:v>72.56</c:v>
                </c:pt>
                <c:pt idx="7">
                  <c:v>72.77</c:v>
                </c:pt>
                <c:pt idx="8">
                  <c:v>73.02</c:v>
                </c:pt>
                <c:pt idx="9">
                  <c:v>73.24</c:v>
                </c:pt>
                <c:pt idx="10">
                  <c:v>73.41</c:v>
                </c:pt>
                <c:pt idx="11">
                  <c:v>73.69</c:v>
                </c:pt>
                <c:pt idx="12">
                  <c:v>74.14</c:v>
                </c:pt>
                <c:pt idx="13">
                  <c:v>74.54</c:v>
                </c:pt>
                <c:pt idx="14">
                  <c:v>74.75</c:v>
                </c:pt>
                <c:pt idx="15">
                  <c:v>74.94</c:v>
                </c:pt>
                <c:pt idx="16">
                  <c:v>75.29620454847067</c:v>
                </c:pt>
                <c:pt idx="17">
                  <c:v>75.74793386923083</c:v>
                </c:pt>
              </c:numCache>
            </c:numRef>
          </c:val>
          <c:smooth val="0"/>
        </c:ser>
        <c:marker val="1"/>
        <c:axId val="62119105"/>
        <c:axId val="22201034"/>
      </c:lineChart>
      <c:catAx>
        <c:axId val="62119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01034"/>
        <c:crossesAt val="0"/>
        <c:auto val="1"/>
        <c:lblOffset val="100"/>
        <c:tickLblSkip val="1"/>
        <c:noMultiLvlLbl val="0"/>
      </c:catAx>
      <c:valAx>
        <c:axId val="22201034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11910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25"/>
          <c:y val="0.9525"/>
          <c:w val="0.9875"/>
          <c:h val="0.04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3925"/>
          <c:w val="0.9577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'Fig 11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11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Lanarkshire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Ayrshire &amp; Arran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SCOTLAND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Forth Valley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Highland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Borders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Fife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Dumfries &amp; Galloway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Shetland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Western Isles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11 data'!$F$4:$F$437</c:f>
              <c:numCache>
                <c:ptCount val="434"/>
                <c:pt idx="0">
                  <c:v>74.74201208352677</c:v>
                </c:pt>
                <c:pt idx="1">
                  <c:v>74.90240574329917</c:v>
                </c:pt>
                <c:pt idx="2">
                  <c:v>75.23061035704033</c:v>
                </c:pt>
                <c:pt idx="3">
                  <c:v>75.40323142098273</c:v>
                </c:pt>
                <c:pt idx="4">
                  <c:v>75.70862203215717</c:v>
                </c:pt>
                <c:pt idx="5">
                  <c:v>75.86911607128461</c:v>
                </c:pt>
                <c:pt idx="6">
                  <c:v>75.84096952522115</c:v>
                </c:pt>
                <c:pt idx="7">
                  <c:v>75.94673647246253</c:v>
                </c:pt>
                <c:pt idx="8">
                  <c:v>76.11098748087394</c:v>
                </c:pt>
                <c:pt idx="9">
                  <c:v>76.4389392962623</c:v>
                </c:pt>
                <c:pt idx="10">
                  <c:v>76.35859115114003</c:v>
                </c:pt>
                <c:pt idx="11">
                  <c:v>76.40438550496665</c:v>
                </c:pt>
                <c:pt idx="12">
                  <c:v>76.43066055686613</c:v>
                </c:pt>
                <c:pt idx="13">
                  <c:v>76.59589470721731</c:v>
                </c:pt>
                <c:pt idx="14">
                  <c:v>76.69407994618386</c:v>
                </c:pt>
                <c:pt idx="15">
                  <c:v>76.8690428268726</c:v>
                </c:pt>
                <c:pt idx="16">
                  <c:v>77.03432615967036</c:v>
                </c:pt>
                <c:pt idx="17">
                  <c:v>77.21941444778243</c:v>
                </c:pt>
                <c:pt idx="18">
                  <c:v>77.47841913157924</c:v>
                </c:pt>
                <c:pt idx="19">
                  <c:v>77.75710341927599</c:v>
                </c:pt>
                <c:pt idx="20">
                  <c:v>77.81757017385289</c:v>
                </c:pt>
                <c:pt idx="21">
                  <c:v>77.89318740624743</c:v>
                </c:pt>
                <c:pt idx="22">
                  <c:v>78.1041422442796</c:v>
                </c:pt>
                <c:pt idx="23">
                  <c:v>78.42095521027007</c:v>
                </c:pt>
                <c:pt idx="24">
                  <c:v>78.67854948366333</c:v>
                </c:pt>
                <c:pt idx="25">
                  <c:v>78.80753263723363</c:v>
                </c:pt>
                <c:pt idx="26">
                  <c:v>79.08366203363094</c:v>
                </c:pt>
                <c:pt idx="27">
                  <c:v>79.41791961335858</c:v>
                </c:pt>
                <c:pt idx="29">
                  <c:v>74.93806311988108</c:v>
                </c:pt>
                <c:pt idx="30">
                  <c:v>75.04408415047483</c:v>
                </c:pt>
                <c:pt idx="31">
                  <c:v>75.28823975501403</c:v>
                </c:pt>
                <c:pt idx="32">
                  <c:v>75.67682142990138</c:v>
                </c:pt>
                <c:pt idx="33">
                  <c:v>75.99698868961269</c:v>
                </c:pt>
                <c:pt idx="34">
                  <c:v>76.58175683938613</c:v>
                </c:pt>
                <c:pt idx="35">
                  <c:v>76.34385125904623</c:v>
                </c:pt>
                <c:pt idx="36">
                  <c:v>76.38956517506642</c:v>
                </c:pt>
                <c:pt idx="37">
                  <c:v>76.21964490101804</c:v>
                </c:pt>
                <c:pt idx="38">
                  <c:v>76.58483678563496</c:v>
                </c:pt>
                <c:pt idx="39">
                  <c:v>76.48224797825445</c:v>
                </c:pt>
                <c:pt idx="40">
                  <c:v>76.86058417815667</c:v>
                </c:pt>
                <c:pt idx="41">
                  <c:v>76.91855278407986</c:v>
                </c:pt>
                <c:pt idx="42">
                  <c:v>77.21205154248797</c:v>
                </c:pt>
                <c:pt idx="43">
                  <c:v>77.1498726407021</c:v>
                </c:pt>
                <c:pt idx="44">
                  <c:v>77.43129564146632</c:v>
                </c:pt>
                <c:pt idx="45">
                  <c:v>77.64795015292214</c:v>
                </c:pt>
                <c:pt idx="46">
                  <c:v>77.92842087785328</c:v>
                </c:pt>
                <c:pt idx="47">
                  <c:v>78.16469129894561</c:v>
                </c:pt>
                <c:pt idx="48">
                  <c:v>78.32423604597734</c:v>
                </c:pt>
                <c:pt idx="49">
                  <c:v>78.25349348237017</c:v>
                </c:pt>
                <c:pt idx="50">
                  <c:v>78.25568924319039</c:v>
                </c:pt>
                <c:pt idx="51">
                  <c:v>78.60360535503658</c:v>
                </c:pt>
                <c:pt idx="52">
                  <c:v>78.9837905592892</c:v>
                </c:pt>
                <c:pt idx="53">
                  <c:v>79.19231601865283</c:v>
                </c:pt>
                <c:pt idx="54">
                  <c:v>79.17030506384717</c:v>
                </c:pt>
                <c:pt idx="55">
                  <c:v>79.41493781127886</c:v>
                </c:pt>
                <c:pt idx="56">
                  <c:v>79.64809236797072</c:v>
                </c:pt>
                <c:pt idx="58">
                  <c:v>75.06862139434327</c:v>
                </c:pt>
                <c:pt idx="59">
                  <c:v>75.34870891173037</c:v>
                </c:pt>
                <c:pt idx="60">
                  <c:v>75.56071735669472</c:v>
                </c:pt>
                <c:pt idx="61">
                  <c:v>75.84726250054135</c:v>
                </c:pt>
                <c:pt idx="62">
                  <c:v>75.99001023410501</c:v>
                </c:pt>
                <c:pt idx="63">
                  <c:v>76.60076993473434</c:v>
                </c:pt>
                <c:pt idx="64">
                  <c:v>76.63440070681335</c:v>
                </c:pt>
                <c:pt idx="65">
                  <c:v>76.85501246516088</c:v>
                </c:pt>
                <c:pt idx="66">
                  <c:v>76.79701773203993</c:v>
                </c:pt>
                <c:pt idx="67">
                  <c:v>77.21862620979233</c:v>
                </c:pt>
                <c:pt idx="68">
                  <c:v>77.24209667325235</c:v>
                </c:pt>
                <c:pt idx="69">
                  <c:v>77.58746917521044</c:v>
                </c:pt>
                <c:pt idx="70">
                  <c:v>77.6743243013628</c:v>
                </c:pt>
                <c:pt idx="71">
                  <c:v>78.18651714555902</c:v>
                </c:pt>
                <c:pt idx="72">
                  <c:v>78.11769174854491</c:v>
                </c:pt>
                <c:pt idx="73">
                  <c:v>78.40143887698302</c:v>
                </c:pt>
                <c:pt idx="74">
                  <c:v>78.09400365792004</c:v>
                </c:pt>
                <c:pt idx="75">
                  <c:v>78.20931656932518</c:v>
                </c:pt>
                <c:pt idx="76">
                  <c:v>78.0548962487046</c:v>
                </c:pt>
                <c:pt idx="77">
                  <c:v>78.57529710479358</c:v>
                </c:pt>
                <c:pt idx="78">
                  <c:v>78.88721162316646</c:v>
                </c:pt>
                <c:pt idx="79">
                  <c:v>79.37504749159217</c:v>
                </c:pt>
                <c:pt idx="80">
                  <c:v>79.28242996645093</c:v>
                </c:pt>
                <c:pt idx="81">
                  <c:v>79.52221985407576</c:v>
                </c:pt>
                <c:pt idx="82">
                  <c:v>79.5113393576324</c:v>
                </c:pt>
                <c:pt idx="83">
                  <c:v>79.7731775520177</c:v>
                </c:pt>
                <c:pt idx="84">
                  <c:v>79.91206613383186</c:v>
                </c:pt>
                <c:pt idx="85">
                  <c:v>80.36021098181318</c:v>
                </c:pt>
                <c:pt idx="87">
                  <c:v>75.58507291498175</c:v>
                </c:pt>
                <c:pt idx="88">
                  <c:v>75.73167123521206</c:v>
                </c:pt>
                <c:pt idx="89">
                  <c:v>75.92662478812686</c:v>
                </c:pt>
                <c:pt idx="90">
                  <c:v>76.11838323428091</c:v>
                </c:pt>
                <c:pt idx="91">
                  <c:v>76.3522298187938</c:v>
                </c:pt>
                <c:pt idx="92">
                  <c:v>76.65455459309827</c:v>
                </c:pt>
                <c:pt idx="93">
                  <c:v>76.60098546706384</c:v>
                </c:pt>
                <c:pt idx="94">
                  <c:v>76.7182239117193</c:v>
                </c:pt>
                <c:pt idx="95">
                  <c:v>76.86201550548665</c:v>
                </c:pt>
                <c:pt idx="96">
                  <c:v>77.27147394797788</c:v>
                </c:pt>
                <c:pt idx="97">
                  <c:v>77.25677284276195</c:v>
                </c:pt>
                <c:pt idx="98">
                  <c:v>77.43889208923929</c:v>
                </c:pt>
                <c:pt idx="99">
                  <c:v>77.55599489303049</c:v>
                </c:pt>
                <c:pt idx="100">
                  <c:v>77.86203245270373</c:v>
                </c:pt>
                <c:pt idx="101">
                  <c:v>77.98669668636897</c:v>
                </c:pt>
                <c:pt idx="102">
                  <c:v>78.15537750002349</c:v>
                </c:pt>
                <c:pt idx="103">
                  <c:v>78.27578678690891</c:v>
                </c:pt>
                <c:pt idx="104">
                  <c:v>78.45184486925123</c:v>
                </c:pt>
                <c:pt idx="105">
                  <c:v>78.66793631096128</c:v>
                </c:pt>
                <c:pt idx="106">
                  <c:v>78.901666383063</c:v>
                </c:pt>
                <c:pt idx="107">
                  <c:v>78.95342920694446</c:v>
                </c:pt>
                <c:pt idx="108">
                  <c:v>79.11702710316956</c:v>
                </c:pt>
                <c:pt idx="109">
                  <c:v>79.3203810793969</c:v>
                </c:pt>
                <c:pt idx="110">
                  <c:v>79.66362178343476</c:v>
                </c:pt>
                <c:pt idx="111">
                  <c:v>79.83522234170064</c:v>
                </c:pt>
                <c:pt idx="112">
                  <c:v>80.00478891747412</c:v>
                </c:pt>
                <c:pt idx="113">
                  <c:v>80.23691947921183</c:v>
                </c:pt>
                <c:pt idx="114">
                  <c:v>80.52026962752612</c:v>
                </c:pt>
                <c:pt idx="116">
                  <c:v>75.94017373165713</c:v>
                </c:pt>
                <c:pt idx="117">
                  <c:v>76.09882218844838</c:v>
                </c:pt>
                <c:pt idx="118">
                  <c:v>76.22049363541778</c:v>
                </c:pt>
                <c:pt idx="119">
                  <c:v>76.2709630556868</c:v>
                </c:pt>
                <c:pt idx="120">
                  <c:v>76.52995469189611</c:v>
                </c:pt>
                <c:pt idx="121">
                  <c:v>76.92524153073295</c:v>
                </c:pt>
                <c:pt idx="122">
                  <c:v>76.97618902012613</c:v>
                </c:pt>
                <c:pt idx="123">
                  <c:v>77.08743190010237</c:v>
                </c:pt>
                <c:pt idx="124">
                  <c:v>77.3912294294121</c:v>
                </c:pt>
                <c:pt idx="125">
                  <c:v>77.76048047706705</c:v>
                </c:pt>
                <c:pt idx="126">
                  <c:v>77.76435860150684</c:v>
                </c:pt>
                <c:pt idx="127">
                  <c:v>77.67423750464535</c:v>
                </c:pt>
                <c:pt idx="128">
                  <c:v>77.96554426951342</c:v>
                </c:pt>
                <c:pt idx="129">
                  <c:v>78.15593327423034</c:v>
                </c:pt>
                <c:pt idx="130">
                  <c:v>78.63883864217762</c:v>
                </c:pt>
                <c:pt idx="131">
                  <c:v>78.81242295756476</c:v>
                </c:pt>
                <c:pt idx="132">
                  <c:v>79.05584456022817</c:v>
                </c:pt>
                <c:pt idx="133">
                  <c:v>79.11744598919913</c:v>
                </c:pt>
                <c:pt idx="134">
                  <c:v>79.02923013106562</c:v>
                </c:pt>
                <c:pt idx="135">
                  <c:v>79.2053698464756</c:v>
                </c:pt>
                <c:pt idx="136">
                  <c:v>79.15956863934404</c:v>
                </c:pt>
                <c:pt idx="137">
                  <c:v>79.51769015398015</c:v>
                </c:pt>
                <c:pt idx="138">
                  <c:v>79.69638481068948</c:v>
                </c:pt>
                <c:pt idx="139">
                  <c:v>79.99578342500443</c:v>
                </c:pt>
                <c:pt idx="140">
                  <c:v>80.2135764556679</c:v>
                </c:pt>
                <c:pt idx="141">
                  <c:v>80.50842520220307</c:v>
                </c:pt>
                <c:pt idx="142">
                  <c:v>80.88056546906876</c:v>
                </c:pt>
                <c:pt idx="143">
                  <c:v>81.17984234640876</c:v>
                </c:pt>
                <c:pt idx="145">
                  <c:v>76.14942697453886</c:v>
                </c:pt>
                <c:pt idx="146">
                  <c:v>76.28765526571561</c:v>
                </c:pt>
                <c:pt idx="147">
                  <c:v>76.42109685035109</c:v>
                </c:pt>
                <c:pt idx="148">
                  <c:v>76.70185113103636</c:v>
                </c:pt>
                <c:pt idx="149">
                  <c:v>76.9786320440666</c:v>
                </c:pt>
                <c:pt idx="150">
                  <c:v>77.25295683839153</c:v>
                </c:pt>
                <c:pt idx="151">
                  <c:v>77.27582531149004</c:v>
                </c:pt>
                <c:pt idx="152">
                  <c:v>77.29836873027882</c:v>
                </c:pt>
                <c:pt idx="153">
                  <c:v>77.64052877627196</c:v>
                </c:pt>
                <c:pt idx="154">
                  <c:v>78.287954554345</c:v>
                </c:pt>
                <c:pt idx="155">
                  <c:v>78.5407818647651</c:v>
                </c:pt>
                <c:pt idx="156">
                  <c:v>78.87336311703166</c:v>
                </c:pt>
                <c:pt idx="157">
                  <c:v>78.61350289863432</c:v>
                </c:pt>
                <c:pt idx="158">
                  <c:v>78.9721062149249</c:v>
                </c:pt>
                <c:pt idx="159">
                  <c:v>78.94624001447389</c:v>
                </c:pt>
                <c:pt idx="160">
                  <c:v>79.16568238435687</c:v>
                </c:pt>
                <c:pt idx="161">
                  <c:v>79.3559430995683</c:v>
                </c:pt>
                <c:pt idx="162">
                  <c:v>79.43894312143806</c:v>
                </c:pt>
                <c:pt idx="163">
                  <c:v>79.69792831542398</c:v>
                </c:pt>
                <c:pt idx="164">
                  <c:v>79.55544601012845</c:v>
                </c:pt>
                <c:pt idx="165">
                  <c:v>79.85081915851379</c:v>
                </c:pt>
                <c:pt idx="166">
                  <c:v>80.2026925720831</c:v>
                </c:pt>
                <c:pt idx="167">
                  <c:v>80.76408948457033</c:v>
                </c:pt>
                <c:pt idx="168">
                  <c:v>80.93164309453516</c:v>
                </c:pt>
                <c:pt idx="169">
                  <c:v>80.79888742138276</c:v>
                </c:pt>
                <c:pt idx="170">
                  <c:v>80.93973492423937</c:v>
                </c:pt>
                <c:pt idx="171">
                  <c:v>81.3341812889494</c:v>
                </c:pt>
                <c:pt idx="172">
                  <c:v>81.69135579984528</c:v>
                </c:pt>
                <c:pt idx="174">
                  <c:v>76.5355451465035</c:v>
                </c:pt>
                <c:pt idx="175">
                  <c:v>76.98210970278477</c:v>
                </c:pt>
                <c:pt idx="176">
                  <c:v>76.8857293547923</c:v>
                </c:pt>
                <c:pt idx="177">
                  <c:v>77.60990888892593</c:v>
                </c:pt>
                <c:pt idx="178">
                  <c:v>77.9540397845244</c:v>
                </c:pt>
                <c:pt idx="179">
                  <c:v>78.47221355440294</c:v>
                </c:pt>
                <c:pt idx="180">
                  <c:v>78.46581028995845</c:v>
                </c:pt>
                <c:pt idx="181">
                  <c:v>78.26276977256212</c:v>
                </c:pt>
                <c:pt idx="182">
                  <c:v>78.4100171305601</c:v>
                </c:pt>
                <c:pt idx="183">
                  <c:v>78.77014041245337</c:v>
                </c:pt>
                <c:pt idx="184">
                  <c:v>79.26411496678905</c:v>
                </c:pt>
                <c:pt idx="185">
                  <c:v>79.57595122755404</c:v>
                </c:pt>
                <c:pt idx="186">
                  <c:v>79.54268530197015</c:v>
                </c:pt>
                <c:pt idx="187">
                  <c:v>79.76072340492274</c:v>
                </c:pt>
                <c:pt idx="188">
                  <c:v>79.90496660067457</c:v>
                </c:pt>
                <c:pt idx="189">
                  <c:v>80.08532691252725</c:v>
                </c:pt>
                <c:pt idx="190">
                  <c:v>80.13567802329939</c:v>
                </c:pt>
                <c:pt idx="191">
                  <c:v>80.46525306043323</c:v>
                </c:pt>
                <c:pt idx="192">
                  <c:v>80.71615601370414</c:v>
                </c:pt>
                <c:pt idx="193">
                  <c:v>80.86759401897784</c:v>
                </c:pt>
                <c:pt idx="194">
                  <c:v>80.37232133448407</c:v>
                </c:pt>
                <c:pt idx="195">
                  <c:v>80.42096044440748</c:v>
                </c:pt>
                <c:pt idx="196">
                  <c:v>80.55960476104023</c:v>
                </c:pt>
                <c:pt idx="197">
                  <c:v>81.0660991274706</c:v>
                </c:pt>
                <c:pt idx="198">
                  <c:v>81.31506745943182</c:v>
                </c:pt>
                <c:pt idx="199">
                  <c:v>81.37741437704645</c:v>
                </c:pt>
                <c:pt idx="200">
                  <c:v>81.7295168840335</c:v>
                </c:pt>
                <c:pt idx="201">
                  <c:v>81.81530439748548</c:v>
                </c:pt>
                <c:pt idx="203">
                  <c:v>76.36669577853576</c:v>
                </c:pt>
                <c:pt idx="204">
                  <c:v>76.54258799811512</c:v>
                </c:pt>
                <c:pt idx="205">
                  <c:v>76.81061071938866</c:v>
                </c:pt>
                <c:pt idx="206">
                  <c:v>77.07891625277529</c:v>
                </c:pt>
                <c:pt idx="207">
                  <c:v>77.22093585347524</c:v>
                </c:pt>
                <c:pt idx="208">
                  <c:v>77.29745847550683</c:v>
                </c:pt>
                <c:pt idx="209">
                  <c:v>77.06220122338793</c:v>
                </c:pt>
                <c:pt idx="210">
                  <c:v>77.1004159578654</c:v>
                </c:pt>
                <c:pt idx="211">
                  <c:v>77.19118889604596</c:v>
                </c:pt>
                <c:pt idx="212">
                  <c:v>77.69289622401237</c:v>
                </c:pt>
                <c:pt idx="213">
                  <c:v>77.80898456849188</c:v>
                </c:pt>
                <c:pt idx="214">
                  <c:v>78.33030094990758</c:v>
                </c:pt>
                <c:pt idx="215">
                  <c:v>78.65322129157822</c:v>
                </c:pt>
                <c:pt idx="216">
                  <c:v>78.95975127520492</c:v>
                </c:pt>
                <c:pt idx="217">
                  <c:v>79.1918428084252</c:v>
                </c:pt>
                <c:pt idx="218">
                  <c:v>79.24690350268013</c:v>
                </c:pt>
                <c:pt idx="219">
                  <c:v>79.46068484565716</c:v>
                </c:pt>
                <c:pt idx="220">
                  <c:v>79.64886599911686</c:v>
                </c:pt>
                <c:pt idx="221">
                  <c:v>79.88877571688889</c:v>
                </c:pt>
                <c:pt idx="222">
                  <c:v>79.87129239015377</c:v>
                </c:pt>
                <c:pt idx="223">
                  <c:v>79.75985387354025</c:v>
                </c:pt>
                <c:pt idx="224">
                  <c:v>79.89627069240802</c:v>
                </c:pt>
                <c:pt idx="225">
                  <c:v>80.07172606312955</c:v>
                </c:pt>
                <c:pt idx="226">
                  <c:v>80.4513207441369</c:v>
                </c:pt>
                <c:pt idx="227">
                  <c:v>80.70062555895944</c:v>
                </c:pt>
                <c:pt idx="228">
                  <c:v>80.73722807405514</c:v>
                </c:pt>
                <c:pt idx="229">
                  <c:v>80.72067448765931</c:v>
                </c:pt>
                <c:pt idx="230">
                  <c:v>81.06938264330084</c:v>
                </c:pt>
                <c:pt idx="232">
                  <c:v>76.74784320655333</c:v>
                </c:pt>
                <c:pt idx="233">
                  <c:v>76.95127651265263</c:v>
                </c:pt>
                <c:pt idx="234">
                  <c:v>76.53153998287115</c:v>
                </c:pt>
                <c:pt idx="235">
                  <c:v>76.72380025702458</c:v>
                </c:pt>
                <c:pt idx="236">
                  <c:v>76.73500676630145</c:v>
                </c:pt>
                <c:pt idx="237">
                  <c:v>76.9013749835249</c:v>
                </c:pt>
                <c:pt idx="238">
                  <c:v>75.39151349773822</c:v>
                </c:pt>
                <c:pt idx="239">
                  <c:v>75.89043129687916</c:v>
                </c:pt>
                <c:pt idx="240">
                  <c:v>76.17087861709734</c:v>
                </c:pt>
                <c:pt idx="241">
                  <c:v>77.94692341424985</c:v>
                </c:pt>
                <c:pt idx="242">
                  <c:v>77.69134781116276</c:v>
                </c:pt>
                <c:pt idx="243">
                  <c:v>77.99555538994555</c:v>
                </c:pt>
                <c:pt idx="244">
                  <c:v>78.70180253235397</c:v>
                </c:pt>
                <c:pt idx="245">
                  <c:v>79.27930054112952</c:v>
                </c:pt>
                <c:pt idx="246">
                  <c:v>79.63552411856055</c:v>
                </c:pt>
                <c:pt idx="247">
                  <c:v>79.57375283654447</c:v>
                </c:pt>
                <c:pt idx="248">
                  <c:v>79.6175741852262</c:v>
                </c:pt>
                <c:pt idx="249">
                  <c:v>79.74378498573257</c:v>
                </c:pt>
                <c:pt idx="250">
                  <c:v>80.15728336602331</c:v>
                </c:pt>
                <c:pt idx="251">
                  <c:v>80.42979281366465</c:v>
                </c:pt>
                <c:pt idx="252">
                  <c:v>80.2597018322084</c:v>
                </c:pt>
                <c:pt idx="253">
                  <c:v>80.12017749879827</c:v>
                </c:pt>
                <c:pt idx="254">
                  <c:v>80.35139779674968</c:v>
                </c:pt>
                <c:pt idx="255">
                  <c:v>80.82917941223127</c:v>
                </c:pt>
                <c:pt idx="256">
                  <c:v>80.75977183804063</c:v>
                </c:pt>
                <c:pt idx="257">
                  <c:v>81.05348392892786</c:v>
                </c:pt>
                <c:pt idx="258">
                  <c:v>81.17720068118813</c:v>
                </c:pt>
                <c:pt idx="259">
                  <c:v>82.01759407267124</c:v>
                </c:pt>
                <c:pt idx="261">
                  <c:v>76.54641325593508</c:v>
                </c:pt>
                <c:pt idx="262">
                  <c:v>76.77166068336504</c:v>
                </c:pt>
                <c:pt idx="263">
                  <c:v>76.89510575882893</c:v>
                </c:pt>
                <c:pt idx="264">
                  <c:v>76.88393787260797</c:v>
                </c:pt>
                <c:pt idx="265">
                  <c:v>77.13599789480993</c:v>
                </c:pt>
                <c:pt idx="266">
                  <c:v>77.36040149707812</c:v>
                </c:pt>
                <c:pt idx="267">
                  <c:v>77.44018282010389</c:v>
                </c:pt>
                <c:pt idx="268">
                  <c:v>77.49492791090958</c:v>
                </c:pt>
                <c:pt idx="269">
                  <c:v>77.56710443571185</c:v>
                </c:pt>
                <c:pt idx="270">
                  <c:v>77.97290110909462</c:v>
                </c:pt>
                <c:pt idx="271">
                  <c:v>78.0752882923798</c:v>
                </c:pt>
                <c:pt idx="272">
                  <c:v>78.33688966579308</c:v>
                </c:pt>
                <c:pt idx="273">
                  <c:v>78.40474375796117</c:v>
                </c:pt>
                <c:pt idx="274">
                  <c:v>78.4918927895319</c:v>
                </c:pt>
                <c:pt idx="275">
                  <c:v>78.5549476328987</c:v>
                </c:pt>
                <c:pt idx="276">
                  <c:v>78.63727837598296</c:v>
                </c:pt>
                <c:pt idx="277">
                  <c:v>78.83664195607834</c:v>
                </c:pt>
                <c:pt idx="278">
                  <c:v>78.98400418062502</c:v>
                </c:pt>
                <c:pt idx="279">
                  <c:v>79.32906484144422</c:v>
                </c:pt>
                <c:pt idx="280">
                  <c:v>79.56065173796773</c:v>
                </c:pt>
                <c:pt idx="281">
                  <c:v>79.75352867761036</c:v>
                </c:pt>
                <c:pt idx="282">
                  <c:v>80.03601562123849</c:v>
                </c:pt>
                <c:pt idx="283">
                  <c:v>80.26344871887729</c:v>
                </c:pt>
                <c:pt idx="284">
                  <c:v>80.66903803719238</c:v>
                </c:pt>
                <c:pt idx="285">
                  <c:v>80.75448463157592</c:v>
                </c:pt>
                <c:pt idx="286">
                  <c:v>81.13192146700165</c:v>
                </c:pt>
                <c:pt idx="287">
                  <c:v>81.33431390173469</c:v>
                </c:pt>
                <c:pt idx="288">
                  <c:v>81.58577649253857</c:v>
                </c:pt>
                <c:pt idx="290">
                  <c:v>77.82311098012772</c:v>
                </c:pt>
                <c:pt idx="291">
                  <c:v>78.73569955090153</c:v>
                </c:pt>
                <c:pt idx="292">
                  <c:v>79.8667458248664</c:v>
                </c:pt>
                <c:pt idx="293">
                  <c:v>79.87862577727189</c:v>
                </c:pt>
                <c:pt idx="294">
                  <c:v>79.87991850834058</c:v>
                </c:pt>
                <c:pt idx="295">
                  <c:v>78.87692604919437</c:v>
                </c:pt>
                <c:pt idx="296">
                  <c:v>79.12443701859516</c:v>
                </c:pt>
                <c:pt idx="297">
                  <c:v>78.70037971516413</c:v>
                </c:pt>
                <c:pt idx="298">
                  <c:v>79.82827967899388</c:v>
                </c:pt>
                <c:pt idx="299">
                  <c:v>79.6588238464018</c:v>
                </c:pt>
                <c:pt idx="300">
                  <c:v>79.57267435181566</c:v>
                </c:pt>
                <c:pt idx="301">
                  <c:v>79.5519238420735</c:v>
                </c:pt>
                <c:pt idx="302">
                  <c:v>80.53965195827635</c:v>
                </c:pt>
                <c:pt idx="303">
                  <c:v>81.15944296769251</c:v>
                </c:pt>
                <c:pt idx="304">
                  <c:v>80.70467558856859</c:v>
                </c:pt>
                <c:pt idx="305">
                  <c:v>80.36932613106194</c:v>
                </c:pt>
                <c:pt idx="306">
                  <c:v>81.09185772433312</c:v>
                </c:pt>
                <c:pt idx="307">
                  <c:v>82.93042813878554</c:v>
                </c:pt>
                <c:pt idx="308">
                  <c:v>83.33813180455586</c:v>
                </c:pt>
                <c:pt idx="309">
                  <c:v>82.98098581656608</c:v>
                </c:pt>
                <c:pt idx="310">
                  <c:v>82.46416320712693</c:v>
                </c:pt>
                <c:pt idx="311">
                  <c:v>82.05448605979787</c:v>
                </c:pt>
                <c:pt idx="312">
                  <c:v>83.00036805054424</c:v>
                </c:pt>
                <c:pt idx="313">
                  <c:v>82.56227098611492</c:v>
                </c:pt>
                <c:pt idx="314">
                  <c:v>82.8172245378327</c:v>
                </c:pt>
                <c:pt idx="315">
                  <c:v>82.60473344548603</c:v>
                </c:pt>
                <c:pt idx="316">
                  <c:v>82.9151162827405</c:v>
                </c:pt>
                <c:pt idx="317">
                  <c:v>82.75708390513071</c:v>
                </c:pt>
                <c:pt idx="319">
                  <c:v>77.94459617804611</c:v>
                </c:pt>
                <c:pt idx="320">
                  <c:v>78.0740558909825</c:v>
                </c:pt>
                <c:pt idx="321">
                  <c:v>78.31663212441191</c:v>
                </c:pt>
                <c:pt idx="322">
                  <c:v>78.56354395215112</c:v>
                </c:pt>
                <c:pt idx="323">
                  <c:v>79.6572969349881</c:v>
                </c:pt>
                <c:pt idx="324">
                  <c:v>79.48070918031358</c:v>
                </c:pt>
                <c:pt idx="325">
                  <c:v>79.97711831847636</c:v>
                </c:pt>
                <c:pt idx="326">
                  <c:v>79.78655863140649</c:v>
                </c:pt>
                <c:pt idx="327">
                  <c:v>80.39105509770005</c:v>
                </c:pt>
                <c:pt idx="328">
                  <c:v>80.31675198305378</c:v>
                </c:pt>
                <c:pt idx="329">
                  <c:v>79.91020714730355</c:v>
                </c:pt>
                <c:pt idx="330">
                  <c:v>79.09443804438229</c:v>
                </c:pt>
                <c:pt idx="331">
                  <c:v>79.91914563701404</c:v>
                </c:pt>
                <c:pt idx="332">
                  <c:v>80.52925084407285</c:v>
                </c:pt>
                <c:pt idx="333">
                  <c:v>81.35637303065633</c:v>
                </c:pt>
                <c:pt idx="334">
                  <c:v>80.8754186743226</c:v>
                </c:pt>
                <c:pt idx="335">
                  <c:v>81.21643564333786</c:v>
                </c:pt>
                <c:pt idx="336">
                  <c:v>82.18688301571868</c:v>
                </c:pt>
                <c:pt idx="337">
                  <c:v>82.5462343641632</c:v>
                </c:pt>
                <c:pt idx="338">
                  <c:v>82.73447447967214</c:v>
                </c:pt>
                <c:pt idx="339">
                  <c:v>81.98691804602485</c:v>
                </c:pt>
                <c:pt idx="340">
                  <c:v>81.74393221102585</c:v>
                </c:pt>
                <c:pt idx="341">
                  <c:v>82.56671339642848</c:v>
                </c:pt>
                <c:pt idx="342">
                  <c:v>83.04900407944608</c:v>
                </c:pt>
                <c:pt idx="343">
                  <c:v>84.03493582913507</c:v>
                </c:pt>
                <c:pt idx="344">
                  <c:v>83.1116217096362</c:v>
                </c:pt>
                <c:pt idx="345">
                  <c:v>83.44318403031929</c:v>
                </c:pt>
                <c:pt idx="346">
                  <c:v>82.31429726197572</c:v>
                </c:pt>
                <c:pt idx="348">
                  <c:v>76.90154312774062</c:v>
                </c:pt>
                <c:pt idx="349">
                  <c:v>76.90236405145535</c:v>
                </c:pt>
                <c:pt idx="350">
                  <c:v>76.90055566701565</c:v>
                </c:pt>
                <c:pt idx="351">
                  <c:v>77.14323859222281</c:v>
                </c:pt>
                <c:pt idx="352">
                  <c:v>77.35164149406577</c:v>
                </c:pt>
                <c:pt idx="353">
                  <c:v>77.82028624380804</c:v>
                </c:pt>
                <c:pt idx="354">
                  <c:v>77.79455739357797</c:v>
                </c:pt>
                <c:pt idx="355">
                  <c:v>78.00157456906784</c:v>
                </c:pt>
                <c:pt idx="356">
                  <c:v>78.29106896585114</c:v>
                </c:pt>
                <c:pt idx="357">
                  <c:v>78.76706727513931</c:v>
                </c:pt>
                <c:pt idx="358">
                  <c:v>78.6396632148054</c:v>
                </c:pt>
                <c:pt idx="359">
                  <c:v>78.6370462944023</c:v>
                </c:pt>
                <c:pt idx="360">
                  <c:v>78.75585646289576</c:v>
                </c:pt>
                <c:pt idx="361">
                  <c:v>79.48197824655011</c:v>
                </c:pt>
                <c:pt idx="362">
                  <c:v>79.81738547204016</c:v>
                </c:pt>
                <c:pt idx="363">
                  <c:v>80.09806932168654</c:v>
                </c:pt>
                <c:pt idx="364">
                  <c:v>79.89872843561956</c:v>
                </c:pt>
                <c:pt idx="365">
                  <c:v>79.88767640594759</c:v>
                </c:pt>
                <c:pt idx="366">
                  <c:v>80.04524472645804</c:v>
                </c:pt>
                <c:pt idx="367">
                  <c:v>80.4317031911994</c:v>
                </c:pt>
                <c:pt idx="368">
                  <c:v>80.64922578891603</c:v>
                </c:pt>
                <c:pt idx="369">
                  <c:v>80.6526319794942</c:v>
                </c:pt>
                <c:pt idx="370">
                  <c:v>80.72103306410312</c:v>
                </c:pt>
                <c:pt idx="371">
                  <c:v>80.84100535974213</c:v>
                </c:pt>
                <c:pt idx="372">
                  <c:v>80.9926403564041</c:v>
                </c:pt>
                <c:pt idx="373">
                  <c:v>81.01860142542634</c:v>
                </c:pt>
                <c:pt idx="374">
                  <c:v>81.32827317529714</c:v>
                </c:pt>
                <c:pt idx="375">
                  <c:v>81.55912127434749</c:v>
                </c:pt>
                <c:pt idx="377">
                  <c:v>76.97261068207052</c:v>
                </c:pt>
                <c:pt idx="378">
                  <c:v>76.82858026000618</c:v>
                </c:pt>
                <c:pt idx="379">
                  <c:v>77.12064014575577</c:v>
                </c:pt>
                <c:pt idx="380">
                  <c:v>77.13478672167855</c:v>
                </c:pt>
                <c:pt idx="381">
                  <c:v>77.0293942860012</c:v>
                </c:pt>
                <c:pt idx="382">
                  <c:v>77.34257445830713</c:v>
                </c:pt>
                <c:pt idx="383">
                  <c:v>77.50969359024899</c:v>
                </c:pt>
                <c:pt idx="384">
                  <c:v>77.80106472963688</c:v>
                </c:pt>
                <c:pt idx="385">
                  <c:v>78.00024864646565</c:v>
                </c:pt>
                <c:pt idx="386">
                  <c:v>77.92830308274912</c:v>
                </c:pt>
                <c:pt idx="387">
                  <c:v>77.74929160457536</c:v>
                </c:pt>
                <c:pt idx="388">
                  <c:v>77.83344286551743</c:v>
                </c:pt>
                <c:pt idx="389">
                  <c:v>78.1605285874117</c:v>
                </c:pt>
                <c:pt idx="390">
                  <c:v>78.55865934276004</c:v>
                </c:pt>
                <c:pt idx="391">
                  <c:v>78.67380870673433</c:v>
                </c:pt>
                <c:pt idx="392">
                  <c:v>78.74049096740755</c:v>
                </c:pt>
                <c:pt idx="393">
                  <c:v>78.91488768463265</c:v>
                </c:pt>
                <c:pt idx="394">
                  <c:v>79.21628486111133</c:v>
                </c:pt>
                <c:pt idx="395">
                  <c:v>79.49977131484202</c:v>
                </c:pt>
                <c:pt idx="396">
                  <c:v>79.73908014022298</c:v>
                </c:pt>
                <c:pt idx="397">
                  <c:v>79.51423611325644</c:v>
                </c:pt>
                <c:pt idx="398">
                  <c:v>79.69643088742035</c:v>
                </c:pt>
                <c:pt idx="399">
                  <c:v>79.82927278373649</c:v>
                </c:pt>
                <c:pt idx="400">
                  <c:v>80.44330941216461</c:v>
                </c:pt>
                <c:pt idx="401">
                  <c:v>80.72869817311916</c:v>
                </c:pt>
                <c:pt idx="402">
                  <c:v>80.97870934957125</c:v>
                </c:pt>
                <c:pt idx="403">
                  <c:v>80.97308044468477</c:v>
                </c:pt>
                <c:pt idx="404">
                  <c:v>81.00507539863372</c:v>
                </c:pt>
                <c:pt idx="406">
                  <c:v>78.17623633961503</c:v>
                </c:pt>
                <c:pt idx="407">
                  <c:v>78.50660528799548</c:v>
                </c:pt>
                <c:pt idx="408">
                  <c:v>78.75375666264989</c:v>
                </c:pt>
                <c:pt idx="409">
                  <c:v>78.61700794760675</c:v>
                </c:pt>
                <c:pt idx="410">
                  <c:v>79.02180169067881</c:v>
                </c:pt>
                <c:pt idx="411">
                  <c:v>78.67408674436405</c:v>
                </c:pt>
                <c:pt idx="412">
                  <c:v>79.47709985387246</c:v>
                </c:pt>
                <c:pt idx="413">
                  <c:v>79.25826032669333</c:v>
                </c:pt>
                <c:pt idx="414">
                  <c:v>79.76457408996734</c:v>
                </c:pt>
                <c:pt idx="415">
                  <c:v>80.3495813993815</c:v>
                </c:pt>
                <c:pt idx="416">
                  <c:v>80.00515367515304</c:v>
                </c:pt>
                <c:pt idx="417">
                  <c:v>79.717736360641</c:v>
                </c:pt>
                <c:pt idx="418">
                  <c:v>79.43156447120049</c:v>
                </c:pt>
                <c:pt idx="419">
                  <c:v>79.87496774083698</c:v>
                </c:pt>
                <c:pt idx="420">
                  <c:v>79.91194245208717</c:v>
                </c:pt>
                <c:pt idx="421">
                  <c:v>80.14951670491028</c:v>
                </c:pt>
                <c:pt idx="422">
                  <c:v>80.76915154065199</c:v>
                </c:pt>
                <c:pt idx="423">
                  <c:v>81.37019311556386</c:v>
                </c:pt>
                <c:pt idx="424">
                  <c:v>81.40770872241062</c:v>
                </c:pt>
                <c:pt idx="425">
                  <c:v>81.31501687495508</c:v>
                </c:pt>
                <c:pt idx="426">
                  <c:v>81.07125808413217</c:v>
                </c:pt>
                <c:pt idx="427">
                  <c:v>81.28410917469269</c:v>
                </c:pt>
                <c:pt idx="428">
                  <c:v>80.94458783396689</c:v>
                </c:pt>
                <c:pt idx="429">
                  <c:v>81.28964350698772</c:v>
                </c:pt>
                <c:pt idx="430">
                  <c:v>81.46090426419794</c:v>
                </c:pt>
                <c:pt idx="431">
                  <c:v>82.5232634591691</c:v>
                </c:pt>
                <c:pt idx="432">
                  <c:v>83.11861834693292</c:v>
                </c:pt>
                <c:pt idx="433">
                  <c:v>83.18170117052018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11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11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Lanarkshire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Ayrshire &amp; Arran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SCOTLAND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Forth Valley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Highland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Borders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Fife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Dumfries &amp; Galloway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Shetland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Western Isles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11 data'!$D$4:$D$437</c:f>
              <c:numCache>
                <c:ptCount val="434"/>
                <c:pt idx="0">
                  <c:v>74.55704038557566</c:v>
                </c:pt>
                <c:pt idx="1">
                  <c:v>74.71612831424842</c:v>
                </c:pt>
                <c:pt idx="2">
                  <c:v>75.04498484825585</c:v>
                </c:pt>
                <c:pt idx="3">
                  <c:v>75.21825737453457</c:v>
                </c:pt>
                <c:pt idx="4">
                  <c:v>75.5258785454399</c:v>
                </c:pt>
                <c:pt idx="5">
                  <c:v>75.68669048835905</c:v>
                </c:pt>
                <c:pt idx="6">
                  <c:v>75.65969154573634</c:v>
                </c:pt>
                <c:pt idx="7">
                  <c:v>75.76482877762885</c:v>
                </c:pt>
                <c:pt idx="8">
                  <c:v>75.92839174487264</c:v>
                </c:pt>
                <c:pt idx="9">
                  <c:v>76.25293848868478</c:v>
                </c:pt>
                <c:pt idx="10">
                  <c:v>76.17359025929437</c:v>
                </c:pt>
                <c:pt idx="11">
                  <c:v>76.21812709085111</c:v>
                </c:pt>
                <c:pt idx="12">
                  <c:v>76.24330099279196</c:v>
                </c:pt>
                <c:pt idx="13">
                  <c:v>76.4054786963224</c:v>
                </c:pt>
                <c:pt idx="14">
                  <c:v>76.50435114707386</c:v>
                </c:pt>
                <c:pt idx="15">
                  <c:v>76.6781881474672</c:v>
                </c:pt>
                <c:pt idx="16">
                  <c:v>76.84630621415764</c:v>
                </c:pt>
                <c:pt idx="17">
                  <c:v>77.02981590339651</c:v>
                </c:pt>
                <c:pt idx="18">
                  <c:v>77.28950576847566</c:v>
                </c:pt>
                <c:pt idx="19">
                  <c:v>77.56382709970856</c:v>
                </c:pt>
                <c:pt idx="20">
                  <c:v>77.62455620406877</c:v>
                </c:pt>
                <c:pt idx="21">
                  <c:v>77.69878895175003</c:v>
                </c:pt>
                <c:pt idx="22">
                  <c:v>77.91222927357539</c:v>
                </c:pt>
                <c:pt idx="23">
                  <c:v>78.22971020176394</c:v>
                </c:pt>
                <c:pt idx="24">
                  <c:v>78.488253180827</c:v>
                </c:pt>
                <c:pt idx="25">
                  <c:v>78.61761695357599</c:v>
                </c:pt>
                <c:pt idx="26">
                  <c:v>78.89401475613143</c:v>
                </c:pt>
                <c:pt idx="27">
                  <c:v>79.23040835351061</c:v>
                </c:pt>
                <c:pt idx="29">
                  <c:v>74.65173864444486</c:v>
                </c:pt>
                <c:pt idx="30">
                  <c:v>74.7558049492501</c:v>
                </c:pt>
                <c:pt idx="31">
                  <c:v>75.00134221459228</c:v>
                </c:pt>
                <c:pt idx="32">
                  <c:v>75.39430415986618</c:v>
                </c:pt>
                <c:pt idx="33">
                  <c:v>75.72280395285381</c:v>
                </c:pt>
                <c:pt idx="34">
                  <c:v>76.31369061946371</c:v>
                </c:pt>
                <c:pt idx="35">
                  <c:v>76.06944248973261</c:v>
                </c:pt>
                <c:pt idx="36">
                  <c:v>76.1089978706574</c:v>
                </c:pt>
                <c:pt idx="37">
                  <c:v>75.9374608973323</c:v>
                </c:pt>
                <c:pt idx="38">
                  <c:v>76.30902509063345</c:v>
                </c:pt>
                <c:pt idx="39">
                  <c:v>76.21039527495142</c:v>
                </c:pt>
                <c:pt idx="40">
                  <c:v>76.5909808082278</c:v>
                </c:pt>
                <c:pt idx="41">
                  <c:v>76.64705771430573</c:v>
                </c:pt>
                <c:pt idx="42">
                  <c:v>76.93874269714054</c:v>
                </c:pt>
                <c:pt idx="43">
                  <c:v>76.87827617241359</c:v>
                </c:pt>
                <c:pt idx="44">
                  <c:v>77.16219362310682</c:v>
                </c:pt>
                <c:pt idx="45">
                  <c:v>77.38379000520192</c:v>
                </c:pt>
                <c:pt idx="46">
                  <c:v>77.65942945314671</c:v>
                </c:pt>
                <c:pt idx="47">
                  <c:v>77.89703204761189</c:v>
                </c:pt>
                <c:pt idx="48">
                  <c:v>78.05568170761323</c:v>
                </c:pt>
                <c:pt idx="49">
                  <c:v>77.9853879674746</c:v>
                </c:pt>
                <c:pt idx="50">
                  <c:v>77.98662320465463</c:v>
                </c:pt>
                <c:pt idx="51">
                  <c:v>78.33620426243536</c:v>
                </c:pt>
                <c:pt idx="52">
                  <c:v>78.72053243890878</c:v>
                </c:pt>
                <c:pt idx="53">
                  <c:v>78.92949367662482</c:v>
                </c:pt>
                <c:pt idx="54">
                  <c:v>78.90787576015799</c:v>
                </c:pt>
                <c:pt idx="55">
                  <c:v>79.15602097045458</c:v>
                </c:pt>
                <c:pt idx="56">
                  <c:v>79.38922068216296</c:v>
                </c:pt>
                <c:pt idx="58">
                  <c:v>74.72317682458079</c:v>
                </c:pt>
                <c:pt idx="59">
                  <c:v>75.00543230026315</c:v>
                </c:pt>
                <c:pt idx="60">
                  <c:v>75.2124036385389</c:v>
                </c:pt>
                <c:pt idx="61">
                  <c:v>75.50606186502138</c:v>
                </c:pt>
                <c:pt idx="62">
                  <c:v>75.64632421993441</c:v>
                </c:pt>
                <c:pt idx="63">
                  <c:v>76.260454385949</c:v>
                </c:pt>
                <c:pt idx="64">
                  <c:v>76.28748541652095</c:v>
                </c:pt>
                <c:pt idx="65">
                  <c:v>76.51727587225943</c:v>
                </c:pt>
                <c:pt idx="66">
                  <c:v>76.45681679033973</c:v>
                </c:pt>
                <c:pt idx="67">
                  <c:v>76.88192674502827</c:v>
                </c:pt>
                <c:pt idx="68">
                  <c:v>76.90401990787088</c:v>
                </c:pt>
                <c:pt idx="69">
                  <c:v>77.26224633817212</c:v>
                </c:pt>
                <c:pt idx="70">
                  <c:v>77.35242991160843</c:v>
                </c:pt>
                <c:pt idx="71">
                  <c:v>77.87145991198975</c:v>
                </c:pt>
                <c:pt idx="72">
                  <c:v>77.79615420524013</c:v>
                </c:pt>
                <c:pt idx="73">
                  <c:v>78.08629068754466</c:v>
                </c:pt>
                <c:pt idx="74">
                  <c:v>77.76562189531296</c:v>
                </c:pt>
                <c:pt idx="75">
                  <c:v>77.87312331793446</c:v>
                </c:pt>
                <c:pt idx="76">
                  <c:v>77.70355185116344</c:v>
                </c:pt>
                <c:pt idx="77">
                  <c:v>78.23240901778648</c:v>
                </c:pt>
                <c:pt idx="78">
                  <c:v>78.5545283274529</c:v>
                </c:pt>
                <c:pt idx="79">
                  <c:v>79.06230104708959</c:v>
                </c:pt>
                <c:pt idx="80">
                  <c:v>78.95507569239828</c:v>
                </c:pt>
                <c:pt idx="81">
                  <c:v>79.19018143105048</c:v>
                </c:pt>
                <c:pt idx="82">
                  <c:v>79.167338948684</c:v>
                </c:pt>
                <c:pt idx="83">
                  <c:v>79.43523802492054</c:v>
                </c:pt>
                <c:pt idx="84">
                  <c:v>79.57299809897188</c:v>
                </c:pt>
                <c:pt idx="85">
                  <c:v>80.02966084962452</c:v>
                </c:pt>
                <c:pt idx="87">
                  <c:v>75.49035054878577</c:v>
                </c:pt>
                <c:pt idx="88">
                  <c:v>75.63660642358305</c:v>
                </c:pt>
                <c:pt idx="89">
                  <c:v>75.83156414862435</c:v>
                </c:pt>
                <c:pt idx="90">
                  <c:v>76.02399514421596</c:v>
                </c:pt>
                <c:pt idx="91">
                  <c:v>76.25905118535785</c:v>
                </c:pt>
                <c:pt idx="92">
                  <c:v>76.56224461799977</c:v>
                </c:pt>
                <c:pt idx="93">
                  <c:v>76.50847905958277</c:v>
                </c:pt>
                <c:pt idx="94">
                  <c:v>76.62592776967932</c:v>
                </c:pt>
                <c:pt idx="95">
                  <c:v>76.76978849911231</c:v>
                </c:pt>
                <c:pt idx="96">
                  <c:v>77.17970218304734</c:v>
                </c:pt>
                <c:pt idx="97">
                  <c:v>77.16574836567774</c:v>
                </c:pt>
                <c:pt idx="98">
                  <c:v>77.34818238891894</c:v>
                </c:pt>
                <c:pt idx="99">
                  <c:v>77.4653225600039</c:v>
                </c:pt>
                <c:pt idx="100">
                  <c:v>77.77077437949475</c:v>
                </c:pt>
                <c:pt idx="101">
                  <c:v>77.89581820366021</c:v>
                </c:pt>
                <c:pt idx="102">
                  <c:v>78.0647045301215</c:v>
                </c:pt>
                <c:pt idx="103">
                  <c:v>78.18610901420044</c:v>
                </c:pt>
                <c:pt idx="104">
                  <c:v>78.3617084590253</c:v>
                </c:pt>
                <c:pt idx="105">
                  <c:v>78.57749963325398</c:v>
                </c:pt>
                <c:pt idx="106">
                  <c:v>78.8106070869853</c:v>
                </c:pt>
                <c:pt idx="107">
                  <c:v>78.86268089335994</c:v>
                </c:pt>
                <c:pt idx="108">
                  <c:v>79.02720714063949</c:v>
                </c:pt>
                <c:pt idx="109">
                  <c:v>79.23062045509047</c:v>
                </c:pt>
                <c:pt idx="110">
                  <c:v>79.57428372029334</c:v>
                </c:pt>
                <c:pt idx="111">
                  <c:v>79.745873244147</c:v>
                </c:pt>
                <c:pt idx="112">
                  <c:v>79.91631589912808</c:v>
                </c:pt>
                <c:pt idx="113">
                  <c:v>80.14882214748442</c:v>
                </c:pt>
                <c:pt idx="114">
                  <c:v>80.43269286567434</c:v>
                </c:pt>
                <c:pt idx="116">
                  <c:v>75.51282696844301</c:v>
                </c:pt>
                <c:pt idx="117">
                  <c:v>75.6693862763579</c:v>
                </c:pt>
                <c:pt idx="118">
                  <c:v>75.80155895536919</c:v>
                </c:pt>
                <c:pt idx="119">
                  <c:v>75.8521722989537</c:v>
                </c:pt>
                <c:pt idx="120">
                  <c:v>76.11968588239856</c:v>
                </c:pt>
                <c:pt idx="121">
                  <c:v>76.51955555840819</c:v>
                </c:pt>
                <c:pt idx="122">
                  <c:v>76.56703897677448</c:v>
                </c:pt>
                <c:pt idx="123">
                  <c:v>76.67370723926277</c:v>
                </c:pt>
                <c:pt idx="124">
                  <c:v>76.98845562294969</c:v>
                </c:pt>
                <c:pt idx="125">
                  <c:v>77.36802151425871</c:v>
                </c:pt>
                <c:pt idx="126">
                  <c:v>77.38795351325487</c:v>
                </c:pt>
                <c:pt idx="127">
                  <c:v>77.29650443790807</c:v>
                </c:pt>
                <c:pt idx="128">
                  <c:v>77.5918852521665</c:v>
                </c:pt>
                <c:pt idx="129">
                  <c:v>77.76591279520152</c:v>
                </c:pt>
                <c:pt idx="130">
                  <c:v>78.2501129247879</c:v>
                </c:pt>
                <c:pt idx="131">
                  <c:v>78.42751585921424</c:v>
                </c:pt>
                <c:pt idx="132">
                  <c:v>78.68721610464172</c:v>
                </c:pt>
                <c:pt idx="133">
                  <c:v>78.74990270526354</c:v>
                </c:pt>
                <c:pt idx="134">
                  <c:v>78.64741639968327</c:v>
                </c:pt>
                <c:pt idx="135">
                  <c:v>78.82312449559558</c:v>
                </c:pt>
                <c:pt idx="136">
                  <c:v>78.77600983444924</c:v>
                </c:pt>
                <c:pt idx="137">
                  <c:v>79.1555416818896</c:v>
                </c:pt>
                <c:pt idx="138">
                  <c:v>79.33165264496195</c:v>
                </c:pt>
                <c:pt idx="139">
                  <c:v>79.63758403139313</c:v>
                </c:pt>
                <c:pt idx="140">
                  <c:v>79.8584406461335</c:v>
                </c:pt>
                <c:pt idx="141">
                  <c:v>80.1632826958791</c:v>
                </c:pt>
                <c:pt idx="142">
                  <c:v>80.53544931565746</c:v>
                </c:pt>
                <c:pt idx="143">
                  <c:v>80.82638925185157</c:v>
                </c:pt>
                <c:pt idx="145">
                  <c:v>75.7460113645686</c:v>
                </c:pt>
                <c:pt idx="146">
                  <c:v>75.88497944182637</c:v>
                </c:pt>
                <c:pt idx="147">
                  <c:v>76.01127681439127</c:v>
                </c:pt>
                <c:pt idx="148">
                  <c:v>76.30247930143952</c:v>
                </c:pt>
                <c:pt idx="149">
                  <c:v>76.5861334432467</c:v>
                </c:pt>
                <c:pt idx="150">
                  <c:v>76.86308192301814</c:v>
                </c:pt>
                <c:pt idx="151">
                  <c:v>76.88384518988823</c:v>
                </c:pt>
                <c:pt idx="152">
                  <c:v>76.90293502122427</c:v>
                </c:pt>
                <c:pt idx="153">
                  <c:v>77.2537646086167</c:v>
                </c:pt>
                <c:pt idx="154">
                  <c:v>77.90034442716204</c:v>
                </c:pt>
                <c:pt idx="155">
                  <c:v>78.15797733284677</c:v>
                </c:pt>
                <c:pt idx="156">
                  <c:v>78.49531229962723</c:v>
                </c:pt>
                <c:pt idx="157">
                  <c:v>78.24024218787403</c:v>
                </c:pt>
                <c:pt idx="158">
                  <c:v>78.60224214070541</c:v>
                </c:pt>
                <c:pt idx="159">
                  <c:v>78.57153777428562</c:v>
                </c:pt>
                <c:pt idx="160">
                  <c:v>78.79024592807713</c:v>
                </c:pt>
                <c:pt idx="161">
                  <c:v>78.98381899975705</c:v>
                </c:pt>
                <c:pt idx="162">
                  <c:v>79.06565117298923</c:v>
                </c:pt>
                <c:pt idx="163">
                  <c:v>79.32372602545513</c:v>
                </c:pt>
                <c:pt idx="164">
                  <c:v>79.16708081483593</c:v>
                </c:pt>
                <c:pt idx="165">
                  <c:v>79.47228270927229</c:v>
                </c:pt>
                <c:pt idx="166">
                  <c:v>79.83389401107073</c:v>
                </c:pt>
                <c:pt idx="167">
                  <c:v>80.40387156000705</c:v>
                </c:pt>
                <c:pt idx="168">
                  <c:v>80.5639688883215</c:v>
                </c:pt>
                <c:pt idx="169">
                  <c:v>80.42567409231468</c:v>
                </c:pt>
                <c:pt idx="170">
                  <c:v>80.57507363496053</c:v>
                </c:pt>
                <c:pt idx="171">
                  <c:v>80.97346796966858</c:v>
                </c:pt>
                <c:pt idx="172">
                  <c:v>81.33181704446899</c:v>
                </c:pt>
                <c:pt idx="174">
                  <c:v>75.82428300944163</c:v>
                </c:pt>
                <c:pt idx="175">
                  <c:v>76.30483083269779</c:v>
                </c:pt>
                <c:pt idx="176">
                  <c:v>76.19781990772975</c:v>
                </c:pt>
                <c:pt idx="177">
                  <c:v>76.95905177425848</c:v>
                </c:pt>
                <c:pt idx="178">
                  <c:v>77.34807232508902</c:v>
                </c:pt>
                <c:pt idx="179">
                  <c:v>77.88425850673836</c:v>
                </c:pt>
                <c:pt idx="180">
                  <c:v>77.88173905436685</c:v>
                </c:pt>
                <c:pt idx="181">
                  <c:v>77.64205266603688</c:v>
                </c:pt>
                <c:pt idx="182">
                  <c:v>77.7696619863576</c:v>
                </c:pt>
                <c:pt idx="183">
                  <c:v>78.11697302885472</c:v>
                </c:pt>
                <c:pt idx="184">
                  <c:v>78.62152166541101</c:v>
                </c:pt>
                <c:pt idx="185">
                  <c:v>78.95060478776679</c:v>
                </c:pt>
                <c:pt idx="186">
                  <c:v>78.92666369487173</c:v>
                </c:pt>
                <c:pt idx="187">
                  <c:v>79.16429134214336</c:v>
                </c:pt>
                <c:pt idx="188">
                  <c:v>79.31391405502083</c:v>
                </c:pt>
                <c:pt idx="189">
                  <c:v>79.50672871037334</c:v>
                </c:pt>
                <c:pt idx="190">
                  <c:v>79.56063058202578</c:v>
                </c:pt>
                <c:pt idx="191">
                  <c:v>79.90270947658873</c:v>
                </c:pt>
                <c:pt idx="192">
                  <c:v>80.14976940760509</c:v>
                </c:pt>
                <c:pt idx="193">
                  <c:v>80.31637435492758</c:v>
                </c:pt>
                <c:pt idx="194">
                  <c:v>79.77278301341865</c:v>
                </c:pt>
                <c:pt idx="195">
                  <c:v>79.83114839446996</c:v>
                </c:pt>
                <c:pt idx="196">
                  <c:v>79.96178134908826</c:v>
                </c:pt>
                <c:pt idx="197">
                  <c:v>80.49471524859165</c:v>
                </c:pt>
                <c:pt idx="198">
                  <c:v>80.742888013297</c:v>
                </c:pt>
                <c:pt idx="199">
                  <c:v>80.79416581048046</c:v>
                </c:pt>
                <c:pt idx="200">
                  <c:v>81.15561158548235</c:v>
                </c:pt>
                <c:pt idx="201">
                  <c:v>81.23708847492556</c:v>
                </c:pt>
                <c:pt idx="203">
                  <c:v>76.00674406603737</c:v>
                </c:pt>
                <c:pt idx="204">
                  <c:v>76.17971967146508</c:v>
                </c:pt>
                <c:pt idx="205">
                  <c:v>76.4550422601934</c:v>
                </c:pt>
                <c:pt idx="206">
                  <c:v>76.72363939838198</c:v>
                </c:pt>
                <c:pt idx="207">
                  <c:v>76.86343192142961</c:v>
                </c:pt>
                <c:pt idx="208">
                  <c:v>76.93511709700017</c:v>
                </c:pt>
                <c:pt idx="209">
                  <c:v>76.69944924980898</c:v>
                </c:pt>
                <c:pt idx="210">
                  <c:v>76.74326510531243</c:v>
                </c:pt>
                <c:pt idx="211">
                  <c:v>76.83316697488681</c:v>
                </c:pt>
                <c:pt idx="212">
                  <c:v>77.34129904065392</c:v>
                </c:pt>
                <c:pt idx="213">
                  <c:v>77.45800819810806</c:v>
                </c:pt>
                <c:pt idx="214">
                  <c:v>77.98280166215852</c:v>
                </c:pt>
                <c:pt idx="215">
                  <c:v>78.30583694132976</c:v>
                </c:pt>
                <c:pt idx="216">
                  <c:v>78.61332068088333</c:v>
                </c:pt>
                <c:pt idx="217">
                  <c:v>78.85134864838162</c:v>
                </c:pt>
                <c:pt idx="218">
                  <c:v>78.90937804824655</c:v>
                </c:pt>
                <c:pt idx="219">
                  <c:v>79.13026321511474</c:v>
                </c:pt>
                <c:pt idx="220">
                  <c:v>79.31864201252225</c:v>
                </c:pt>
                <c:pt idx="221">
                  <c:v>79.55853652024825</c:v>
                </c:pt>
                <c:pt idx="222">
                  <c:v>79.53492156543058</c:v>
                </c:pt>
                <c:pt idx="223">
                  <c:v>79.42389292494126</c:v>
                </c:pt>
                <c:pt idx="224">
                  <c:v>79.55401769962025</c:v>
                </c:pt>
                <c:pt idx="225">
                  <c:v>79.72927281709048</c:v>
                </c:pt>
                <c:pt idx="226">
                  <c:v>80.10424004298761</c:v>
                </c:pt>
                <c:pt idx="227">
                  <c:v>80.35478538901043</c:v>
                </c:pt>
                <c:pt idx="228">
                  <c:v>80.39217665680046</c:v>
                </c:pt>
                <c:pt idx="229">
                  <c:v>80.37552989670466</c:v>
                </c:pt>
                <c:pt idx="230">
                  <c:v>80.72873087923416</c:v>
                </c:pt>
                <c:pt idx="232">
                  <c:v>76.21152280826567</c:v>
                </c:pt>
                <c:pt idx="233">
                  <c:v>76.39077874971383</c:v>
                </c:pt>
                <c:pt idx="234">
                  <c:v>75.96206924567888</c:v>
                </c:pt>
                <c:pt idx="235">
                  <c:v>76.14551064049765</c:v>
                </c:pt>
                <c:pt idx="236">
                  <c:v>76.1587546202317</c:v>
                </c:pt>
                <c:pt idx="237">
                  <c:v>76.31531795016463</c:v>
                </c:pt>
                <c:pt idx="238">
                  <c:v>74.74787950852254</c:v>
                </c:pt>
                <c:pt idx="239">
                  <c:v>75.25801699613552</c:v>
                </c:pt>
                <c:pt idx="240">
                  <c:v>75.54838296068733</c:v>
                </c:pt>
                <c:pt idx="241">
                  <c:v>77.41447438491679</c:v>
                </c:pt>
                <c:pt idx="242">
                  <c:v>77.1501461090797</c:v>
                </c:pt>
                <c:pt idx="243">
                  <c:v>77.45383431137385</c:v>
                </c:pt>
                <c:pt idx="244">
                  <c:v>78.14151807480486</c:v>
                </c:pt>
                <c:pt idx="245">
                  <c:v>78.74108073183554</c:v>
                </c:pt>
                <c:pt idx="246">
                  <c:v>79.11149581856586</c:v>
                </c:pt>
                <c:pt idx="247">
                  <c:v>79.07551512638047</c:v>
                </c:pt>
                <c:pt idx="248">
                  <c:v>79.09838698643439</c:v>
                </c:pt>
                <c:pt idx="249">
                  <c:v>79.20552819857608</c:v>
                </c:pt>
                <c:pt idx="250">
                  <c:v>79.62370593460325</c:v>
                </c:pt>
                <c:pt idx="251">
                  <c:v>79.89122615028896</c:v>
                </c:pt>
                <c:pt idx="252">
                  <c:v>79.72322197231792</c:v>
                </c:pt>
                <c:pt idx="253">
                  <c:v>79.58642311013372</c:v>
                </c:pt>
                <c:pt idx="254">
                  <c:v>79.84585142175281</c:v>
                </c:pt>
                <c:pt idx="255">
                  <c:v>80.35199899151269</c:v>
                </c:pt>
                <c:pt idx="256">
                  <c:v>80.27051773074115</c:v>
                </c:pt>
                <c:pt idx="257">
                  <c:v>80.54782599755654</c:v>
                </c:pt>
                <c:pt idx="258">
                  <c:v>80.64826362710835</c:v>
                </c:pt>
                <c:pt idx="259">
                  <c:v>81.50463510461907</c:v>
                </c:pt>
                <c:pt idx="261">
                  <c:v>76.29075658527977</c:v>
                </c:pt>
                <c:pt idx="262">
                  <c:v>76.51566739396716</c:v>
                </c:pt>
                <c:pt idx="263">
                  <c:v>76.63694423844441</c:v>
                </c:pt>
                <c:pt idx="264">
                  <c:v>76.62624535889441</c:v>
                </c:pt>
                <c:pt idx="265">
                  <c:v>76.88270386211356</c:v>
                </c:pt>
                <c:pt idx="266">
                  <c:v>77.1124257863864</c:v>
                </c:pt>
                <c:pt idx="267">
                  <c:v>77.19801629239507</c:v>
                </c:pt>
                <c:pt idx="268">
                  <c:v>77.25511297364255</c:v>
                </c:pt>
                <c:pt idx="269">
                  <c:v>77.3281120843952</c:v>
                </c:pt>
                <c:pt idx="270">
                  <c:v>77.73397562722764</c:v>
                </c:pt>
                <c:pt idx="271">
                  <c:v>77.84008460995084</c:v>
                </c:pt>
                <c:pt idx="272">
                  <c:v>78.10167716469834</c:v>
                </c:pt>
                <c:pt idx="273">
                  <c:v>78.16848733286324</c:v>
                </c:pt>
                <c:pt idx="274">
                  <c:v>78.25186757588902</c:v>
                </c:pt>
                <c:pt idx="275">
                  <c:v>78.31776360647385</c:v>
                </c:pt>
                <c:pt idx="276">
                  <c:v>78.39937051670735</c:v>
                </c:pt>
                <c:pt idx="277">
                  <c:v>78.60321364004896</c:v>
                </c:pt>
                <c:pt idx="278">
                  <c:v>78.74860791378724</c:v>
                </c:pt>
                <c:pt idx="279">
                  <c:v>79.09703487414107</c:v>
                </c:pt>
                <c:pt idx="280">
                  <c:v>79.32807853906526</c:v>
                </c:pt>
                <c:pt idx="281">
                  <c:v>79.52310620562396</c:v>
                </c:pt>
                <c:pt idx="282">
                  <c:v>79.80897469982638</c:v>
                </c:pt>
                <c:pt idx="283">
                  <c:v>80.0366239286658</c:v>
                </c:pt>
                <c:pt idx="284">
                  <c:v>80.44336813144362</c:v>
                </c:pt>
                <c:pt idx="285">
                  <c:v>80.52805429171487</c:v>
                </c:pt>
                <c:pt idx="286">
                  <c:v>80.9087169599563</c:v>
                </c:pt>
                <c:pt idx="287">
                  <c:v>81.1129629113845</c:v>
                </c:pt>
                <c:pt idx="288">
                  <c:v>81.36569277796822</c:v>
                </c:pt>
                <c:pt idx="290">
                  <c:v>76.33291713357488</c:v>
                </c:pt>
                <c:pt idx="291">
                  <c:v>77.25529399827583</c:v>
                </c:pt>
                <c:pt idx="292">
                  <c:v>78.47182965310942</c:v>
                </c:pt>
                <c:pt idx="293">
                  <c:v>78.42384693105038</c:v>
                </c:pt>
                <c:pt idx="294">
                  <c:v>78.4318934327331</c:v>
                </c:pt>
                <c:pt idx="295">
                  <c:v>77.39700125804086</c:v>
                </c:pt>
                <c:pt idx="296">
                  <c:v>77.66070924931675</c:v>
                </c:pt>
                <c:pt idx="297">
                  <c:v>77.29557013413866</c:v>
                </c:pt>
                <c:pt idx="298">
                  <c:v>78.40814201151628</c:v>
                </c:pt>
                <c:pt idx="299">
                  <c:v>78.25599908845787</c:v>
                </c:pt>
                <c:pt idx="300">
                  <c:v>78.14419878781861</c:v>
                </c:pt>
                <c:pt idx="301">
                  <c:v>78.16807243317454</c:v>
                </c:pt>
                <c:pt idx="302">
                  <c:v>79.23342474956382</c:v>
                </c:pt>
                <c:pt idx="303">
                  <c:v>79.8178098653969</c:v>
                </c:pt>
                <c:pt idx="304">
                  <c:v>79.29711927246527</c:v>
                </c:pt>
                <c:pt idx="305">
                  <c:v>78.94519213319367</c:v>
                </c:pt>
                <c:pt idx="306">
                  <c:v>79.5380494918777</c:v>
                </c:pt>
                <c:pt idx="307">
                  <c:v>81.48106282124672</c:v>
                </c:pt>
                <c:pt idx="308">
                  <c:v>81.78630503480474</c:v>
                </c:pt>
                <c:pt idx="309">
                  <c:v>81.68538085138746</c:v>
                </c:pt>
                <c:pt idx="310">
                  <c:v>81.03427369996221</c:v>
                </c:pt>
                <c:pt idx="311">
                  <c:v>80.52394431799215</c:v>
                </c:pt>
                <c:pt idx="312">
                  <c:v>81.3936281101567</c:v>
                </c:pt>
                <c:pt idx="313">
                  <c:v>81.04994776037447</c:v>
                </c:pt>
                <c:pt idx="314">
                  <c:v>81.50950422771973</c:v>
                </c:pt>
                <c:pt idx="315">
                  <c:v>81.42359821666705</c:v>
                </c:pt>
                <c:pt idx="316">
                  <c:v>81.71904344958088</c:v>
                </c:pt>
                <c:pt idx="317">
                  <c:v>81.38893813819243</c:v>
                </c:pt>
                <c:pt idx="319">
                  <c:v>76.49778997606514</c:v>
                </c:pt>
                <c:pt idx="320">
                  <c:v>76.63750932615056</c:v>
                </c:pt>
                <c:pt idx="321">
                  <c:v>76.7699450318221</c:v>
                </c:pt>
                <c:pt idx="322">
                  <c:v>77.06387977177124</c:v>
                </c:pt>
                <c:pt idx="323">
                  <c:v>78.24594452108998</c:v>
                </c:pt>
                <c:pt idx="324">
                  <c:v>78.1435729000359</c:v>
                </c:pt>
                <c:pt idx="325">
                  <c:v>78.61524010530488</c:v>
                </c:pt>
                <c:pt idx="326">
                  <c:v>78.43376812843874</c:v>
                </c:pt>
                <c:pt idx="327">
                  <c:v>79.02885391447685</c:v>
                </c:pt>
                <c:pt idx="328">
                  <c:v>79.0355938507333</c:v>
                </c:pt>
                <c:pt idx="329">
                  <c:v>78.53740554109802</c:v>
                </c:pt>
                <c:pt idx="330">
                  <c:v>77.66897198416413</c:v>
                </c:pt>
                <c:pt idx="331">
                  <c:v>78.54078491319498</c:v>
                </c:pt>
                <c:pt idx="332">
                  <c:v>79.18403936876602</c:v>
                </c:pt>
                <c:pt idx="333">
                  <c:v>80.06638661490106</c:v>
                </c:pt>
                <c:pt idx="334">
                  <c:v>79.50406050818141</c:v>
                </c:pt>
                <c:pt idx="335">
                  <c:v>79.82561939123418</c:v>
                </c:pt>
                <c:pt idx="336">
                  <c:v>80.82530368447811</c:v>
                </c:pt>
                <c:pt idx="337">
                  <c:v>81.15992742623415</c:v>
                </c:pt>
                <c:pt idx="338">
                  <c:v>81.42684878473355</c:v>
                </c:pt>
                <c:pt idx="339">
                  <c:v>80.64343086838772</c:v>
                </c:pt>
                <c:pt idx="340">
                  <c:v>80.27009093275454</c:v>
                </c:pt>
                <c:pt idx="341">
                  <c:v>80.98054168530287</c:v>
                </c:pt>
                <c:pt idx="342">
                  <c:v>81.4641673861003</c:v>
                </c:pt>
                <c:pt idx="343">
                  <c:v>82.60762723539911</c:v>
                </c:pt>
                <c:pt idx="344">
                  <c:v>81.47552004863918</c:v>
                </c:pt>
                <c:pt idx="345">
                  <c:v>81.83369583633055</c:v>
                </c:pt>
                <c:pt idx="346">
                  <c:v>80.65376143138948</c:v>
                </c:pt>
                <c:pt idx="348">
                  <c:v>76.59947996828578</c:v>
                </c:pt>
                <c:pt idx="349">
                  <c:v>76.59637000587007</c:v>
                </c:pt>
                <c:pt idx="350">
                  <c:v>76.59091782298347</c:v>
                </c:pt>
                <c:pt idx="351">
                  <c:v>76.83357443762824</c:v>
                </c:pt>
                <c:pt idx="352">
                  <c:v>77.04580537053312</c:v>
                </c:pt>
                <c:pt idx="353">
                  <c:v>77.51869312041703</c:v>
                </c:pt>
                <c:pt idx="354">
                  <c:v>77.49491430777344</c:v>
                </c:pt>
                <c:pt idx="355">
                  <c:v>77.70818572401596</c:v>
                </c:pt>
                <c:pt idx="356">
                  <c:v>78.00120678717485</c:v>
                </c:pt>
                <c:pt idx="357">
                  <c:v>78.47817952777997</c:v>
                </c:pt>
                <c:pt idx="358">
                  <c:v>78.3558920621106</c:v>
                </c:pt>
                <c:pt idx="359">
                  <c:v>78.35151761833406</c:v>
                </c:pt>
                <c:pt idx="360">
                  <c:v>78.47263352888466</c:v>
                </c:pt>
                <c:pt idx="361">
                  <c:v>79.19494691616312</c:v>
                </c:pt>
                <c:pt idx="362">
                  <c:v>79.53464482763981</c:v>
                </c:pt>
                <c:pt idx="363">
                  <c:v>79.81764354595262</c:v>
                </c:pt>
                <c:pt idx="364">
                  <c:v>79.61985107530415</c:v>
                </c:pt>
                <c:pt idx="365">
                  <c:v>79.6090752147317</c:v>
                </c:pt>
                <c:pt idx="366">
                  <c:v>79.76161551381942</c:v>
                </c:pt>
                <c:pt idx="367">
                  <c:v>80.14908896477411</c:v>
                </c:pt>
                <c:pt idx="368">
                  <c:v>80.36908037005446</c:v>
                </c:pt>
                <c:pt idx="369">
                  <c:v>80.37854645352654</c:v>
                </c:pt>
                <c:pt idx="370">
                  <c:v>80.44265262657224</c:v>
                </c:pt>
                <c:pt idx="371">
                  <c:v>80.56216251183592</c:v>
                </c:pt>
                <c:pt idx="372">
                  <c:v>80.71551835017118</c:v>
                </c:pt>
                <c:pt idx="373">
                  <c:v>80.74758799332163</c:v>
                </c:pt>
                <c:pt idx="374">
                  <c:v>81.06322666526856</c:v>
                </c:pt>
                <c:pt idx="375">
                  <c:v>81.29669124504088</c:v>
                </c:pt>
                <c:pt idx="377">
                  <c:v>76.64060896220849</c:v>
                </c:pt>
                <c:pt idx="378">
                  <c:v>76.49944097351478</c:v>
                </c:pt>
                <c:pt idx="379">
                  <c:v>76.79897911508642</c:v>
                </c:pt>
                <c:pt idx="380">
                  <c:v>76.81376603167516</c:v>
                </c:pt>
                <c:pt idx="381">
                  <c:v>76.70516590008378</c:v>
                </c:pt>
                <c:pt idx="382">
                  <c:v>77.02109781999728</c:v>
                </c:pt>
                <c:pt idx="383">
                  <c:v>77.18681956841715</c:v>
                </c:pt>
                <c:pt idx="384">
                  <c:v>77.48166350941905</c:v>
                </c:pt>
                <c:pt idx="385">
                  <c:v>77.67388628788251</c:v>
                </c:pt>
                <c:pt idx="386">
                  <c:v>77.59861443327299</c:v>
                </c:pt>
                <c:pt idx="387">
                  <c:v>77.41566787649843</c:v>
                </c:pt>
                <c:pt idx="388">
                  <c:v>77.5042315938399</c:v>
                </c:pt>
                <c:pt idx="389">
                  <c:v>77.83523923405275</c:v>
                </c:pt>
                <c:pt idx="390">
                  <c:v>78.23774346563098</c:v>
                </c:pt>
                <c:pt idx="391">
                  <c:v>78.34857660213528</c:v>
                </c:pt>
                <c:pt idx="392">
                  <c:v>78.41203338881336</c:v>
                </c:pt>
                <c:pt idx="393">
                  <c:v>78.58931795331507</c:v>
                </c:pt>
                <c:pt idx="394">
                  <c:v>78.89876179459175</c:v>
                </c:pt>
                <c:pt idx="395">
                  <c:v>79.18032067060126</c:v>
                </c:pt>
                <c:pt idx="396">
                  <c:v>79.4172873154339</c:v>
                </c:pt>
                <c:pt idx="397">
                  <c:v>79.18427155301373</c:v>
                </c:pt>
                <c:pt idx="398">
                  <c:v>79.37170829957938</c:v>
                </c:pt>
                <c:pt idx="399">
                  <c:v>79.50083841915861</c:v>
                </c:pt>
                <c:pt idx="400">
                  <c:v>80.11816484271463</c:v>
                </c:pt>
                <c:pt idx="401">
                  <c:v>80.40075610746467</c:v>
                </c:pt>
                <c:pt idx="402">
                  <c:v>80.65927796854758</c:v>
                </c:pt>
                <c:pt idx="403">
                  <c:v>80.64578475476027</c:v>
                </c:pt>
                <c:pt idx="404">
                  <c:v>80.6772450274776</c:v>
                </c:pt>
                <c:pt idx="406">
                  <c:v>76.99721244726659</c:v>
                </c:pt>
                <c:pt idx="407">
                  <c:v>77.31072669527063</c:v>
                </c:pt>
                <c:pt idx="408">
                  <c:v>77.49550421711575</c:v>
                </c:pt>
                <c:pt idx="409">
                  <c:v>77.33611575101511</c:v>
                </c:pt>
                <c:pt idx="410">
                  <c:v>77.83494479729009</c:v>
                </c:pt>
                <c:pt idx="411">
                  <c:v>77.51481664947296</c:v>
                </c:pt>
                <c:pt idx="412">
                  <c:v>78.39413931453304</c:v>
                </c:pt>
                <c:pt idx="413">
                  <c:v>78.09157500955884</c:v>
                </c:pt>
                <c:pt idx="414">
                  <c:v>78.5389586935074</c:v>
                </c:pt>
                <c:pt idx="415">
                  <c:v>79.14090445691143</c:v>
                </c:pt>
                <c:pt idx="416">
                  <c:v>78.78808003733467</c:v>
                </c:pt>
                <c:pt idx="417">
                  <c:v>78.48777035087834</c:v>
                </c:pt>
                <c:pt idx="418">
                  <c:v>78.20653829405833</c:v>
                </c:pt>
                <c:pt idx="419">
                  <c:v>78.68123085273938</c:v>
                </c:pt>
                <c:pt idx="420">
                  <c:v>78.66632102843127</c:v>
                </c:pt>
                <c:pt idx="421">
                  <c:v>78.8608165766264</c:v>
                </c:pt>
                <c:pt idx="422">
                  <c:v>79.50606299372913</c:v>
                </c:pt>
                <c:pt idx="423">
                  <c:v>80.29277283071906</c:v>
                </c:pt>
                <c:pt idx="424">
                  <c:v>80.14598794780187</c:v>
                </c:pt>
                <c:pt idx="425">
                  <c:v>79.94148087780492</c:v>
                </c:pt>
                <c:pt idx="426">
                  <c:v>79.59803066171037</c:v>
                </c:pt>
                <c:pt idx="427">
                  <c:v>79.90019128784914</c:v>
                </c:pt>
                <c:pt idx="428">
                  <c:v>79.51270569378228</c:v>
                </c:pt>
                <c:pt idx="429">
                  <c:v>79.88927861720668</c:v>
                </c:pt>
                <c:pt idx="430">
                  <c:v>80.15746720351156</c:v>
                </c:pt>
                <c:pt idx="431">
                  <c:v>81.35873415049683</c:v>
                </c:pt>
                <c:pt idx="432">
                  <c:v>81.9671522334314</c:v>
                </c:pt>
                <c:pt idx="433">
                  <c:v>81.99035593230037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11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 11 data'!$A$4:$B$437</c:f>
              <c:multiLvlStrCache>
                <c:ptCount val="431"/>
                <c:lvl>
                  <c:pt idx="0">
                    <c:v>Greater Glasgow &amp; Clyde</c:v>
                  </c:pt>
                  <c:pt idx="1">
                    <c:v>0</c:v>
                  </c:pt>
                  <c:pt idx="2">
                    <c:v>0</c:v>
                  </c:pt>
                  <c:pt idx="3">
                    <c:v>1984-1986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1995-1997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2005-2007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Lanarkshire</c:v>
                  </c:pt>
                  <c:pt idx="30">
                    <c:v>0</c:v>
                  </c:pt>
                  <c:pt idx="31">
                    <c:v>0</c:v>
                  </c:pt>
                  <c:pt idx="32">
                    <c:v>1984-1986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1995-1997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2005-2007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Ayrshire &amp; Arran</c:v>
                  </c:pt>
                  <c:pt idx="59">
                    <c:v>0</c:v>
                  </c:pt>
                  <c:pt idx="60">
                    <c:v>0</c:v>
                  </c:pt>
                  <c:pt idx="61">
                    <c:v>1984-1986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5">
                    <c:v>0</c:v>
                  </c:pt>
                  <c:pt idx="66">
                    <c:v>0</c:v>
                  </c:pt>
                  <c:pt idx="67">
                    <c:v>0</c:v>
                  </c:pt>
                  <c:pt idx="68">
                    <c:v>0</c:v>
                  </c:pt>
                  <c:pt idx="69">
                    <c:v>0</c:v>
                  </c:pt>
                  <c:pt idx="70">
                    <c:v>0</c:v>
                  </c:pt>
                  <c:pt idx="71">
                    <c:v>0</c:v>
                  </c:pt>
                  <c:pt idx="72">
                    <c:v>1995-1997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7">
                    <c:v>0</c:v>
                  </c:pt>
                  <c:pt idx="78">
                    <c:v>0</c:v>
                  </c:pt>
                  <c:pt idx="79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2005-2007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SCOTLAND</c:v>
                  </c:pt>
                  <c:pt idx="88">
                    <c:v>0</c:v>
                  </c:pt>
                  <c:pt idx="89">
                    <c:v>0</c:v>
                  </c:pt>
                  <c:pt idx="90">
                    <c:v>1984-1986</c:v>
                  </c:pt>
                  <c:pt idx="91">
                    <c:v>0</c:v>
                  </c:pt>
                  <c:pt idx="92">
                    <c:v>0</c:v>
                  </c:pt>
                  <c:pt idx="93">
                    <c:v>0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1995-1997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2005-2007</c:v>
                  </c:pt>
                  <c:pt idx="112">
                    <c:v>0</c:v>
                  </c:pt>
                  <c:pt idx="113">
                    <c:v>0</c:v>
                  </c:pt>
                  <c:pt idx="114">
                    <c:v>0</c:v>
                  </c:pt>
                  <c:pt idx="115">
                    <c:v>0</c:v>
                  </c:pt>
                  <c:pt idx="116">
                    <c:v>Forth Valley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1984-1986</c:v>
                  </c:pt>
                  <c:pt idx="120">
                    <c:v>0</c:v>
                  </c:pt>
                  <c:pt idx="121">
                    <c:v>0</c:v>
                  </c:pt>
                  <c:pt idx="122">
                    <c:v>0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0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1995-1997</c:v>
                  </c:pt>
                  <c:pt idx="131">
                    <c:v>0</c:v>
                  </c:pt>
                  <c:pt idx="132">
                    <c:v>0</c:v>
                  </c:pt>
                  <c:pt idx="133">
                    <c:v>0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0</c:v>
                  </c:pt>
                  <c:pt idx="139">
                    <c:v>0</c:v>
                  </c:pt>
                  <c:pt idx="140">
                    <c:v>2005-2007</c:v>
                  </c:pt>
                  <c:pt idx="141">
                    <c:v>0</c:v>
                  </c:pt>
                  <c:pt idx="142">
                    <c:v>0</c:v>
                  </c:pt>
                  <c:pt idx="143">
                    <c:v>0</c:v>
                  </c:pt>
                  <c:pt idx="144">
                    <c:v>0</c:v>
                  </c:pt>
                  <c:pt idx="145">
                    <c:v>Highland</c:v>
                  </c:pt>
                  <c:pt idx="146">
                    <c:v>0</c:v>
                  </c:pt>
                  <c:pt idx="147">
                    <c:v>0</c:v>
                  </c:pt>
                  <c:pt idx="148">
                    <c:v>1984-1986</c:v>
                  </c:pt>
                  <c:pt idx="149">
                    <c:v>0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0</c:v>
                  </c:pt>
                  <c:pt idx="153">
                    <c:v>0</c:v>
                  </c:pt>
                  <c:pt idx="154">
                    <c:v>0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0</c:v>
                  </c:pt>
                  <c:pt idx="158">
                    <c:v>0</c:v>
                  </c:pt>
                  <c:pt idx="159">
                    <c:v>1995-1997</c:v>
                  </c:pt>
                  <c:pt idx="160">
                    <c:v>0</c:v>
                  </c:pt>
                  <c:pt idx="161">
                    <c:v>0</c:v>
                  </c:pt>
                  <c:pt idx="162">
                    <c:v>0</c:v>
                  </c:pt>
                  <c:pt idx="163">
                    <c:v>0</c:v>
                  </c:pt>
                  <c:pt idx="164">
                    <c:v>0</c:v>
                  </c:pt>
                  <c:pt idx="165">
                    <c:v>0</c:v>
                  </c:pt>
                  <c:pt idx="166">
                    <c:v>0</c:v>
                  </c:pt>
                  <c:pt idx="167">
                    <c:v>0</c:v>
                  </c:pt>
                  <c:pt idx="168">
                    <c:v>0</c:v>
                  </c:pt>
                  <c:pt idx="169">
                    <c:v>2005-2007</c:v>
                  </c:pt>
                  <c:pt idx="170">
                    <c:v>0</c:v>
                  </c:pt>
                  <c:pt idx="171">
                    <c:v>0</c:v>
                  </c:pt>
                  <c:pt idx="172">
                    <c:v>0</c:v>
                  </c:pt>
                  <c:pt idx="173">
                    <c:v>0</c:v>
                  </c:pt>
                  <c:pt idx="174">
                    <c:v>Borders</c:v>
                  </c:pt>
                  <c:pt idx="175">
                    <c:v>0</c:v>
                  </c:pt>
                  <c:pt idx="176">
                    <c:v>0</c:v>
                  </c:pt>
                  <c:pt idx="177">
                    <c:v>1984-1986</c:v>
                  </c:pt>
                  <c:pt idx="178">
                    <c:v>0</c:v>
                  </c:pt>
                  <c:pt idx="179">
                    <c:v>0</c:v>
                  </c:pt>
                  <c:pt idx="180">
                    <c:v>0</c:v>
                  </c:pt>
                  <c:pt idx="181">
                    <c:v>0</c:v>
                  </c:pt>
                  <c:pt idx="182">
                    <c:v>0</c:v>
                  </c:pt>
                  <c:pt idx="183">
                    <c:v>0</c:v>
                  </c:pt>
                  <c:pt idx="184">
                    <c:v>0</c:v>
                  </c:pt>
                  <c:pt idx="185">
                    <c:v>0</c:v>
                  </c:pt>
                  <c:pt idx="186">
                    <c:v>0</c:v>
                  </c:pt>
                  <c:pt idx="187">
                    <c:v>0</c:v>
                  </c:pt>
                  <c:pt idx="188">
                    <c:v>1995-1997</c:v>
                  </c:pt>
                  <c:pt idx="189">
                    <c:v>0</c:v>
                  </c:pt>
                  <c:pt idx="190">
                    <c:v>0</c:v>
                  </c:pt>
                  <c:pt idx="191">
                    <c:v>0</c:v>
                  </c:pt>
                  <c:pt idx="192">
                    <c:v>0</c:v>
                  </c:pt>
                  <c:pt idx="193">
                    <c:v>0</c:v>
                  </c:pt>
                  <c:pt idx="194">
                    <c:v>0</c:v>
                  </c:pt>
                  <c:pt idx="195">
                    <c:v>0</c:v>
                  </c:pt>
                  <c:pt idx="196">
                    <c:v>0</c:v>
                  </c:pt>
                  <c:pt idx="197">
                    <c:v>0</c:v>
                  </c:pt>
                  <c:pt idx="198">
                    <c:v>2005-2007</c:v>
                  </c:pt>
                  <c:pt idx="199">
                    <c:v>0</c:v>
                  </c:pt>
                  <c:pt idx="200">
                    <c:v>0</c:v>
                  </c:pt>
                  <c:pt idx="201">
                    <c:v>0</c:v>
                  </c:pt>
                  <c:pt idx="202">
                    <c:v>0</c:v>
                  </c:pt>
                  <c:pt idx="203">
                    <c:v>Fife</c:v>
                  </c:pt>
                  <c:pt idx="204">
                    <c:v>0</c:v>
                  </c:pt>
                  <c:pt idx="205">
                    <c:v>0</c:v>
                  </c:pt>
                  <c:pt idx="206">
                    <c:v>1984-1986</c:v>
                  </c:pt>
                  <c:pt idx="207">
                    <c:v>0</c:v>
                  </c:pt>
                  <c:pt idx="208">
                    <c:v>0</c:v>
                  </c:pt>
                  <c:pt idx="209">
                    <c:v>0</c:v>
                  </c:pt>
                  <c:pt idx="210">
                    <c:v>0</c:v>
                  </c:pt>
                  <c:pt idx="211">
                    <c:v>0</c:v>
                  </c:pt>
                  <c:pt idx="212">
                    <c:v>0</c:v>
                  </c:pt>
                  <c:pt idx="213">
                    <c:v>0</c:v>
                  </c:pt>
                  <c:pt idx="214">
                    <c:v>0</c:v>
                  </c:pt>
                  <c:pt idx="215">
                    <c:v>0</c:v>
                  </c:pt>
                  <c:pt idx="216">
                    <c:v>0</c:v>
                  </c:pt>
                  <c:pt idx="217">
                    <c:v>1995-1997</c:v>
                  </c:pt>
                  <c:pt idx="218">
                    <c:v>0</c:v>
                  </c:pt>
                  <c:pt idx="219">
                    <c:v>0</c:v>
                  </c:pt>
                  <c:pt idx="220">
                    <c:v>0</c:v>
                  </c:pt>
                  <c:pt idx="221">
                    <c:v>0</c:v>
                  </c:pt>
                  <c:pt idx="222">
                    <c:v>0</c:v>
                  </c:pt>
                  <c:pt idx="223">
                    <c:v>0</c:v>
                  </c:pt>
                  <c:pt idx="224">
                    <c:v>0</c:v>
                  </c:pt>
                  <c:pt idx="225">
                    <c:v>0</c:v>
                  </c:pt>
                  <c:pt idx="226">
                    <c:v>0</c:v>
                  </c:pt>
                  <c:pt idx="227">
                    <c:v>2005-2007</c:v>
                  </c:pt>
                  <c:pt idx="228">
                    <c:v>0</c:v>
                  </c:pt>
                  <c:pt idx="229">
                    <c:v>0</c:v>
                  </c:pt>
                  <c:pt idx="230">
                    <c:v>0</c:v>
                  </c:pt>
                  <c:pt idx="231">
                    <c:v>0</c:v>
                  </c:pt>
                  <c:pt idx="232">
                    <c:v>Dumfries &amp; Galloway</c:v>
                  </c:pt>
                  <c:pt idx="233">
                    <c:v>0</c:v>
                  </c:pt>
                  <c:pt idx="234">
                    <c:v>0</c:v>
                  </c:pt>
                  <c:pt idx="235">
                    <c:v>1984-1986</c:v>
                  </c:pt>
                  <c:pt idx="236">
                    <c:v>0</c:v>
                  </c:pt>
                  <c:pt idx="237">
                    <c:v>0</c:v>
                  </c:pt>
                  <c:pt idx="238">
                    <c:v>0</c:v>
                  </c:pt>
                  <c:pt idx="239">
                    <c:v>0</c:v>
                  </c:pt>
                  <c:pt idx="240">
                    <c:v>0</c:v>
                  </c:pt>
                  <c:pt idx="241">
                    <c:v>0</c:v>
                  </c:pt>
                  <c:pt idx="242">
                    <c:v>0</c:v>
                  </c:pt>
                  <c:pt idx="243">
                    <c:v>0</c:v>
                  </c:pt>
                  <c:pt idx="244">
                    <c:v>0</c:v>
                  </c:pt>
                  <c:pt idx="245">
                    <c:v>0</c:v>
                  </c:pt>
                  <c:pt idx="246">
                    <c:v>1995-1997</c:v>
                  </c:pt>
                  <c:pt idx="247">
                    <c:v>0</c:v>
                  </c:pt>
                  <c:pt idx="248">
                    <c:v>0</c:v>
                  </c:pt>
                  <c:pt idx="249">
                    <c:v>0</c:v>
                  </c:pt>
                  <c:pt idx="250">
                    <c:v>0</c:v>
                  </c:pt>
                  <c:pt idx="251">
                    <c:v>0</c:v>
                  </c:pt>
                  <c:pt idx="252">
                    <c:v>0</c:v>
                  </c:pt>
                  <c:pt idx="253">
                    <c:v>0</c:v>
                  </c:pt>
                  <c:pt idx="254">
                    <c:v>0</c:v>
                  </c:pt>
                  <c:pt idx="255">
                    <c:v>0</c:v>
                  </c:pt>
                  <c:pt idx="256">
                    <c:v>2005-2007</c:v>
                  </c:pt>
                  <c:pt idx="257">
                    <c:v>0</c:v>
                  </c:pt>
                  <c:pt idx="258">
                    <c:v>0</c:v>
                  </c:pt>
                  <c:pt idx="259">
                    <c:v>0</c:v>
                  </c:pt>
                  <c:pt idx="260">
                    <c:v>0</c:v>
                  </c:pt>
                  <c:pt idx="261">
                    <c:v>Lothian</c:v>
                  </c:pt>
                  <c:pt idx="262">
                    <c:v>0</c:v>
                  </c:pt>
                  <c:pt idx="263">
                    <c:v>0</c:v>
                  </c:pt>
                  <c:pt idx="264">
                    <c:v>1984-1986</c:v>
                  </c:pt>
                  <c:pt idx="265">
                    <c:v>0</c:v>
                  </c:pt>
                  <c:pt idx="266">
                    <c:v>0</c:v>
                  </c:pt>
                  <c:pt idx="267">
                    <c:v>0</c:v>
                  </c:pt>
                  <c:pt idx="268">
                    <c:v>0</c:v>
                  </c:pt>
                  <c:pt idx="269">
                    <c:v>0</c:v>
                  </c:pt>
                  <c:pt idx="270">
                    <c:v>0</c:v>
                  </c:pt>
                  <c:pt idx="271">
                    <c:v>0</c:v>
                  </c:pt>
                  <c:pt idx="272">
                    <c:v>0</c:v>
                  </c:pt>
                  <c:pt idx="273">
                    <c:v>0</c:v>
                  </c:pt>
                  <c:pt idx="274">
                    <c:v>0</c:v>
                  </c:pt>
                  <c:pt idx="275">
                    <c:v>1995-1997</c:v>
                  </c:pt>
                  <c:pt idx="276">
                    <c:v>0</c:v>
                  </c:pt>
                  <c:pt idx="277">
                    <c:v>0</c:v>
                  </c:pt>
                  <c:pt idx="278">
                    <c:v>0</c:v>
                  </c:pt>
                  <c:pt idx="279">
                    <c:v>0</c:v>
                  </c:pt>
                  <c:pt idx="280">
                    <c:v>0</c:v>
                  </c:pt>
                  <c:pt idx="281">
                    <c:v>0</c:v>
                  </c:pt>
                  <c:pt idx="282">
                    <c:v>0</c:v>
                  </c:pt>
                  <c:pt idx="283">
                    <c:v>0</c:v>
                  </c:pt>
                  <c:pt idx="284">
                    <c:v>0</c:v>
                  </c:pt>
                  <c:pt idx="285">
                    <c:v>2005-2007</c:v>
                  </c:pt>
                  <c:pt idx="286">
                    <c:v>0</c:v>
                  </c:pt>
                  <c:pt idx="287">
                    <c:v>0</c:v>
                  </c:pt>
                  <c:pt idx="288">
                    <c:v>0</c:v>
                  </c:pt>
                  <c:pt idx="289">
                    <c:v>0</c:v>
                  </c:pt>
                  <c:pt idx="290">
                    <c:v>Orkney</c:v>
                  </c:pt>
                  <c:pt idx="291">
                    <c:v>0</c:v>
                  </c:pt>
                  <c:pt idx="292">
                    <c:v>0</c:v>
                  </c:pt>
                  <c:pt idx="293">
                    <c:v>1984-1986</c:v>
                  </c:pt>
                  <c:pt idx="294">
                    <c:v>0</c:v>
                  </c:pt>
                  <c:pt idx="295">
                    <c:v>0</c:v>
                  </c:pt>
                  <c:pt idx="296">
                    <c:v>0</c:v>
                  </c:pt>
                  <c:pt idx="297">
                    <c:v>0</c:v>
                  </c:pt>
                  <c:pt idx="298">
                    <c:v>0</c:v>
                  </c:pt>
                  <c:pt idx="299">
                    <c:v>0</c:v>
                  </c:pt>
                  <c:pt idx="300">
                    <c:v>0</c:v>
                  </c:pt>
                  <c:pt idx="301">
                    <c:v>0</c:v>
                  </c:pt>
                  <c:pt idx="302">
                    <c:v>0</c:v>
                  </c:pt>
                  <c:pt idx="303">
                    <c:v>0</c:v>
                  </c:pt>
                  <c:pt idx="304">
                    <c:v>1995-1997</c:v>
                  </c:pt>
                  <c:pt idx="305">
                    <c:v>0</c:v>
                  </c:pt>
                  <c:pt idx="306">
                    <c:v>0</c:v>
                  </c:pt>
                  <c:pt idx="307">
                    <c:v>0</c:v>
                  </c:pt>
                  <c:pt idx="308">
                    <c:v>0</c:v>
                  </c:pt>
                  <c:pt idx="309">
                    <c:v>0</c:v>
                  </c:pt>
                  <c:pt idx="310">
                    <c:v>0</c:v>
                  </c:pt>
                  <c:pt idx="311">
                    <c:v>0</c:v>
                  </c:pt>
                  <c:pt idx="312">
                    <c:v>0</c:v>
                  </c:pt>
                  <c:pt idx="313">
                    <c:v>0</c:v>
                  </c:pt>
                  <c:pt idx="314">
                    <c:v>2005-2007</c:v>
                  </c:pt>
                  <c:pt idx="315">
                    <c:v>0</c:v>
                  </c:pt>
                  <c:pt idx="316">
                    <c:v>0</c:v>
                  </c:pt>
                  <c:pt idx="317">
                    <c:v>0</c:v>
                  </c:pt>
                  <c:pt idx="318">
                    <c:v>0</c:v>
                  </c:pt>
                  <c:pt idx="319">
                    <c:v>Shetland</c:v>
                  </c:pt>
                  <c:pt idx="320">
                    <c:v>0</c:v>
                  </c:pt>
                  <c:pt idx="321">
                    <c:v>0</c:v>
                  </c:pt>
                  <c:pt idx="322">
                    <c:v>1984-1986</c:v>
                  </c:pt>
                  <c:pt idx="323">
                    <c:v>0</c:v>
                  </c:pt>
                  <c:pt idx="324">
                    <c:v>0</c:v>
                  </c:pt>
                  <c:pt idx="325">
                    <c:v>0</c:v>
                  </c:pt>
                  <c:pt idx="326">
                    <c:v>0</c:v>
                  </c:pt>
                  <c:pt idx="327">
                    <c:v>0</c:v>
                  </c:pt>
                  <c:pt idx="328">
                    <c:v>0</c:v>
                  </c:pt>
                  <c:pt idx="329">
                    <c:v>0</c:v>
                  </c:pt>
                  <c:pt idx="330">
                    <c:v>0</c:v>
                  </c:pt>
                  <c:pt idx="331">
                    <c:v>0</c:v>
                  </c:pt>
                  <c:pt idx="332">
                    <c:v>0</c:v>
                  </c:pt>
                  <c:pt idx="333">
                    <c:v>1995-1997</c:v>
                  </c:pt>
                  <c:pt idx="334">
                    <c:v>0</c:v>
                  </c:pt>
                  <c:pt idx="335">
                    <c:v>0</c:v>
                  </c:pt>
                  <c:pt idx="336">
                    <c:v>0</c:v>
                  </c:pt>
                  <c:pt idx="337">
                    <c:v>0</c:v>
                  </c:pt>
                  <c:pt idx="338">
                    <c:v>0</c:v>
                  </c:pt>
                  <c:pt idx="339">
                    <c:v>0</c:v>
                  </c:pt>
                  <c:pt idx="340">
                    <c:v>0</c:v>
                  </c:pt>
                  <c:pt idx="341">
                    <c:v>0</c:v>
                  </c:pt>
                  <c:pt idx="342">
                    <c:v>0</c:v>
                  </c:pt>
                  <c:pt idx="343">
                    <c:v>2005-2007</c:v>
                  </c:pt>
                  <c:pt idx="344">
                    <c:v>0</c:v>
                  </c:pt>
                  <c:pt idx="345">
                    <c:v>0</c:v>
                  </c:pt>
                  <c:pt idx="346">
                    <c:v>0</c:v>
                  </c:pt>
                  <c:pt idx="347">
                    <c:v>0</c:v>
                  </c:pt>
                  <c:pt idx="348">
                    <c:v>Grampian</c:v>
                  </c:pt>
                  <c:pt idx="349">
                    <c:v>0</c:v>
                  </c:pt>
                  <c:pt idx="350">
                    <c:v>0</c:v>
                  </c:pt>
                  <c:pt idx="351">
                    <c:v>1984-1986</c:v>
                  </c:pt>
                  <c:pt idx="352">
                    <c:v>0</c:v>
                  </c:pt>
                  <c:pt idx="353">
                    <c:v>0</c:v>
                  </c:pt>
                  <c:pt idx="354">
                    <c:v>0</c:v>
                  </c:pt>
                  <c:pt idx="355">
                    <c:v>0</c:v>
                  </c:pt>
                  <c:pt idx="356">
                    <c:v>0</c:v>
                  </c:pt>
                  <c:pt idx="357">
                    <c:v>0</c:v>
                  </c:pt>
                  <c:pt idx="358">
                    <c:v>0</c:v>
                  </c:pt>
                  <c:pt idx="359">
                    <c:v>0</c:v>
                  </c:pt>
                  <c:pt idx="360">
                    <c:v>0</c:v>
                  </c:pt>
                  <c:pt idx="361">
                    <c:v>0</c:v>
                  </c:pt>
                  <c:pt idx="362">
                    <c:v>1995-1997</c:v>
                  </c:pt>
                  <c:pt idx="363">
                    <c:v>0</c:v>
                  </c:pt>
                  <c:pt idx="364">
                    <c:v>0</c:v>
                  </c:pt>
                  <c:pt idx="365">
                    <c:v>0</c:v>
                  </c:pt>
                  <c:pt idx="366">
                    <c:v>0</c:v>
                  </c:pt>
                  <c:pt idx="367">
                    <c:v>0</c:v>
                  </c:pt>
                  <c:pt idx="368">
                    <c:v>0</c:v>
                  </c:pt>
                  <c:pt idx="369">
                    <c:v>0</c:v>
                  </c:pt>
                  <c:pt idx="370">
                    <c:v>0</c:v>
                  </c:pt>
                  <c:pt idx="371">
                    <c:v>0</c:v>
                  </c:pt>
                  <c:pt idx="372">
                    <c:v>2005-2007</c:v>
                  </c:pt>
                  <c:pt idx="373">
                    <c:v>0</c:v>
                  </c:pt>
                  <c:pt idx="374">
                    <c:v>0</c:v>
                  </c:pt>
                  <c:pt idx="375">
                    <c:v>0</c:v>
                  </c:pt>
                  <c:pt idx="376">
                    <c:v>0</c:v>
                  </c:pt>
                  <c:pt idx="377">
                    <c:v>Tayside</c:v>
                  </c:pt>
                  <c:pt idx="378">
                    <c:v>0</c:v>
                  </c:pt>
                  <c:pt idx="379">
                    <c:v>0</c:v>
                  </c:pt>
                  <c:pt idx="380">
                    <c:v>1984-1986</c:v>
                  </c:pt>
                  <c:pt idx="381">
                    <c:v>0</c:v>
                  </c:pt>
                  <c:pt idx="382">
                    <c:v>0</c:v>
                  </c:pt>
                  <c:pt idx="383">
                    <c:v>0</c:v>
                  </c:pt>
                  <c:pt idx="384">
                    <c:v>0</c:v>
                  </c:pt>
                  <c:pt idx="385">
                    <c:v>0</c:v>
                  </c:pt>
                  <c:pt idx="386">
                    <c:v>0</c:v>
                  </c:pt>
                  <c:pt idx="387">
                    <c:v>0</c:v>
                  </c:pt>
                  <c:pt idx="388">
                    <c:v>0</c:v>
                  </c:pt>
                  <c:pt idx="389">
                    <c:v>0</c:v>
                  </c:pt>
                  <c:pt idx="390">
                    <c:v>0</c:v>
                  </c:pt>
                  <c:pt idx="391">
                    <c:v>1995-1997</c:v>
                  </c:pt>
                  <c:pt idx="392">
                    <c:v>0</c:v>
                  </c:pt>
                  <c:pt idx="393">
                    <c:v>0</c:v>
                  </c:pt>
                  <c:pt idx="394">
                    <c:v>0</c:v>
                  </c:pt>
                  <c:pt idx="395">
                    <c:v>0</c:v>
                  </c:pt>
                  <c:pt idx="396">
                    <c:v>0</c:v>
                  </c:pt>
                  <c:pt idx="397">
                    <c:v>0</c:v>
                  </c:pt>
                  <c:pt idx="398">
                    <c:v>0</c:v>
                  </c:pt>
                  <c:pt idx="399">
                    <c:v>0</c:v>
                  </c:pt>
                  <c:pt idx="400">
                    <c:v>0</c:v>
                  </c:pt>
                  <c:pt idx="401">
                    <c:v>2005-2007</c:v>
                  </c:pt>
                  <c:pt idx="402">
                    <c:v>0</c:v>
                  </c:pt>
                  <c:pt idx="403">
                    <c:v>0</c:v>
                  </c:pt>
                  <c:pt idx="404">
                    <c:v>0</c:v>
                  </c:pt>
                  <c:pt idx="405">
                    <c:v>0</c:v>
                  </c:pt>
                  <c:pt idx="406">
                    <c:v>Western Isles</c:v>
                  </c:pt>
                  <c:pt idx="407">
                    <c:v>0</c:v>
                  </c:pt>
                  <c:pt idx="408">
                    <c:v>0</c:v>
                  </c:pt>
                  <c:pt idx="409">
                    <c:v>1984-1986</c:v>
                  </c:pt>
                  <c:pt idx="410">
                    <c:v>0</c:v>
                  </c:pt>
                  <c:pt idx="411">
                    <c:v>0</c:v>
                  </c:pt>
                  <c:pt idx="412">
                    <c:v>0</c:v>
                  </c:pt>
                  <c:pt idx="413">
                    <c:v>0</c:v>
                  </c:pt>
                  <c:pt idx="414">
                    <c:v>0</c:v>
                  </c:pt>
                  <c:pt idx="415">
                    <c:v>0</c:v>
                  </c:pt>
                  <c:pt idx="416">
                    <c:v>0</c:v>
                  </c:pt>
                  <c:pt idx="417">
                    <c:v>0</c:v>
                  </c:pt>
                  <c:pt idx="418">
                    <c:v>0</c:v>
                  </c:pt>
                  <c:pt idx="419">
                    <c:v>0</c:v>
                  </c:pt>
                  <c:pt idx="420">
                    <c:v>1995-1997</c:v>
                  </c:pt>
                  <c:pt idx="421">
                    <c:v>0</c:v>
                  </c:pt>
                  <c:pt idx="422">
                    <c:v>0</c:v>
                  </c:pt>
                  <c:pt idx="423">
                    <c:v>0</c:v>
                  </c:pt>
                  <c:pt idx="424">
                    <c:v>0</c:v>
                  </c:pt>
                  <c:pt idx="425">
                    <c:v>0</c:v>
                  </c:pt>
                  <c:pt idx="426">
                    <c:v>0</c:v>
                  </c:pt>
                  <c:pt idx="427">
                    <c:v>0</c:v>
                  </c:pt>
                  <c:pt idx="428">
                    <c:v>0</c:v>
                  </c:pt>
                  <c:pt idx="429">
                    <c:v>0</c:v>
                  </c:pt>
                  <c:pt idx="430">
                    <c:v>2005-2007</c:v>
                  </c:pt>
                </c:lvl>
              </c:multiLvlStrCache>
            </c:multiLvlStrRef>
          </c:cat>
          <c:val>
            <c:numRef>
              <c:f>'Fig 11 data'!$E$4:$E$437</c:f>
              <c:numCache>
                <c:ptCount val="434"/>
                <c:pt idx="0">
                  <c:v>74.37206868762455</c:v>
                </c:pt>
                <c:pt idx="1">
                  <c:v>74.52985088519767</c:v>
                </c:pt>
                <c:pt idx="2">
                  <c:v>74.85935933947137</c:v>
                </c:pt>
                <c:pt idx="3">
                  <c:v>75.03328332808641</c:v>
                </c:pt>
                <c:pt idx="4">
                  <c:v>75.34313505872262</c:v>
                </c:pt>
                <c:pt idx="5">
                  <c:v>75.50426490543349</c:v>
                </c:pt>
                <c:pt idx="6">
                  <c:v>75.47841356625152</c:v>
                </c:pt>
                <c:pt idx="7">
                  <c:v>75.58292108279517</c:v>
                </c:pt>
                <c:pt idx="8">
                  <c:v>75.74579600887134</c:v>
                </c:pt>
                <c:pt idx="9">
                  <c:v>76.06693768110725</c:v>
                </c:pt>
                <c:pt idx="10">
                  <c:v>75.98858936744871</c:v>
                </c:pt>
                <c:pt idx="11">
                  <c:v>76.03186867673557</c:v>
                </c:pt>
                <c:pt idx="12">
                  <c:v>76.05594142871779</c:v>
                </c:pt>
                <c:pt idx="13">
                  <c:v>76.2150626854275</c:v>
                </c:pt>
                <c:pt idx="14">
                  <c:v>76.31462234796386</c:v>
                </c:pt>
                <c:pt idx="15">
                  <c:v>76.48733346806179</c:v>
                </c:pt>
                <c:pt idx="16">
                  <c:v>76.65828626864491</c:v>
                </c:pt>
                <c:pt idx="17">
                  <c:v>76.8402173590106</c:v>
                </c:pt>
                <c:pt idx="18">
                  <c:v>77.10059240537208</c:v>
                </c:pt>
                <c:pt idx="19">
                  <c:v>77.37055078014113</c:v>
                </c:pt>
                <c:pt idx="20">
                  <c:v>77.43154223428465</c:v>
                </c:pt>
                <c:pt idx="21">
                  <c:v>77.50439049725263</c:v>
                </c:pt>
                <c:pt idx="22">
                  <c:v>77.72031630287118</c:v>
                </c:pt>
                <c:pt idx="23">
                  <c:v>78.0384651932578</c:v>
                </c:pt>
                <c:pt idx="24">
                  <c:v>78.29795687799067</c:v>
                </c:pt>
                <c:pt idx="25">
                  <c:v>78.42770126991834</c:v>
                </c:pt>
                <c:pt idx="26">
                  <c:v>78.70436747863191</c:v>
                </c:pt>
                <c:pt idx="27">
                  <c:v>79.04289709366265</c:v>
                </c:pt>
                <c:pt idx="29">
                  <c:v>74.36541416900864</c:v>
                </c:pt>
                <c:pt idx="30">
                  <c:v>74.46752574802538</c:v>
                </c:pt>
                <c:pt idx="31">
                  <c:v>74.71444467417054</c:v>
                </c:pt>
                <c:pt idx="32">
                  <c:v>75.11178688983098</c:v>
                </c:pt>
                <c:pt idx="33">
                  <c:v>75.44861921609493</c:v>
                </c:pt>
                <c:pt idx="34">
                  <c:v>76.0456243995413</c:v>
                </c:pt>
                <c:pt idx="35">
                  <c:v>75.79503372041899</c:v>
                </c:pt>
                <c:pt idx="36">
                  <c:v>75.82843056624839</c:v>
                </c:pt>
                <c:pt idx="37">
                  <c:v>75.65527689364656</c:v>
                </c:pt>
                <c:pt idx="38">
                  <c:v>76.03321339563195</c:v>
                </c:pt>
                <c:pt idx="39">
                  <c:v>75.9385425716484</c:v>
                </c:pt>
                <c:pt idx="40">
                  <c:v>76.32137743829892</c:v>
                </c:pt>
                <c:pt idx="41">
                  <c:v>76.3755626445316</c:v>
                </c:pt>
                <c:pt idx="42">
                  <c:v>76.66543385179311</c:v>
                </c:pt>
                <c:pt idx="43">
                  <c:v>76.60667970412509</c:v>
                </c:pt>
                <c:pt idx="44">
                  <c:v>76.89309160474731</c:v>
                </c:pt>
                <c:pt idx="45">
                  <c:v>77.1196298574817</c:v>
                </c:pt>
                <c:pt idx="46">
                  <c:v>77.39043802844014</c:v>
                </c:pt>
                <c:pt idx="47">
                  <c:v>77.62937279627816</c:v>
                </c:pt>
                <c:pt idx="48">
                  <c:v>77.78712736924912</c:v>
                </c:pt>
                <c:pt idx="49">
                  <c:v>77.71728245257901</c:v>
                </c:pt>
                <c:pt idx="50">
                  <c:v>77.71755716611888</c:v>
                </c:pt>
                <c:pt idx="51">
                  <c:v>78.06880316983414</c:v>
                </c:pt>
                <c:pt idx="52">
                  <c:v>78.45727431852835</c:v>
                </c:pt>
                <c:pt idx="53">
                  <c:v>78.6666713345968</c:v>
                </c:pt>
                <c:pt idx="54">
                  <c:v>78.64544645646882</c:v>
                </c:pt>
                <c:pt idx="55">
                  <c:v>78.89710412963029</c:v>
                </c:pt>
                <c:pt idx="56">
                  <c:v>79.1303489963552</c:v>
                </c:pt>
                <c:pt idx="58">
                  <c:v>74.37773225481831</c:v>
                </c:pt>
                <c:pt idx="59">
                  <c:v>74.66215568879593</c:v>
                </c:pt>
                <c:pt idx="60">
                  <c:v>74.86408992038308</c:v>
                </c:pt>
                <c:pt idx="61">
                  <c:v>75.16486122950141</c:v>
                </c:pt>
                <c:pt idx="62">
                  <c:v>75.30263820576381</c:v>
                </c:pt>
                <c:pt idx="63">
                  <c:v>75.92013883716366</c:v>
                </c:pt>
                <c:pt idx="64">
                  <c:v>75.94057012622855</c:v>
                </c:pt>
                <c:pt idx="65">
                  <c:v>76.17953927935798</c:v>
                </c:pt>
                <c:pt idx="66">
                  <c:v>76.11661584863953</c:v>
                </c:pt>
                <c:pt idx="67">
                  <c:v>76.5452272802642</c:v>
                </c:pt>
                <c:pt idx="68">
                  <c:v>76.5659431424894</c:v>
                </c:pt>
                <c:pt idx="69">
                  <c:v>76.9370235011338</c:v>
                </c:pt>
                <c:pt idx="70">
                  <c:v>77.03053552185405</c:v>
                </c:pt>
                <c:pt idx="71">
                  <c:v>77.55640267842047</c:v>
                </c:pt>
                <c:pt idx="72">
                  <c:v>77.47461666193534</c:v>
                </c:pt>
                <c:pt idx="73">
                  <c:v>77.7711424981063</c:v>
                </c:pt>
                <c:pt idx="74">
                  <c:v>77.43724013270588</c:v>
                </c:pt>
                <c:pt idx="75">
                  <c:v>77.53693006654373</c:v>
                </c:pt>
                <c:pt idx="76">
                  <c:v>77.35220745362228</c:v>
                </c:pt>
                <c:pt idx="77">
                  <c:v>77.88952093077938</c:v>
                </c:pt>
                <c:pt idx="78">
                  <c:v>78.22184503173933</c:v>
                </c:pt>
                <c:pt idx="79">
                  <c:v>78.74955460258701</c:v>
                </c:pt>
                <c:pt idx="80">
                  <c:v>78.62772141834563</c:v>
                </c:pt>
                <c:pt idx="81">
                  <c:v>78.8581430080252</c:v>
                </c:pt>
                <c:pt idx="82">
                  <c:v>78.82333853973562</c:v>
                </c:pt>
                <c:pt idx="83">
                  <c:v>79.09729849782337</c:v>
                </c:pt>
                <c:pt idx="84">
                  <c:v>79.2339300641119</c:v>
                </c:pt>
                <c:pt idx="85">
                  <c:v>79.69911071743586</c:v>
                </c:pt>
                <c:pt idx="87">
                  <c:v>75.39562818258979</c:v>
                </c:pt>
                <c:pt idx="88">
                  <c:v>75.54154161195403</c:v>
                </c:pt>
                <c:pt idx="89">
                  <c:v>75.73650350912185</c:v>
                </c:pt>
                <c:pt idx="90">
                  <c:v>75.929607054151</c:v>
                </c:pt>
                <c:pt idx="91">
                  <c:v>76.1658725519219</c:v>
                </c:pt>
                <c:pt idx="92">
                  <c:v>76.46993464290126</c:v>
                </c:pt>
                <c:pt idx="93">
                  <c:v>76.4159726521017</c:v>
                </c:pt>
                <c:pt idx="94">
                  <c:v>76.53363162763934</c:v>
                </c:pt>
                <c:pt idx="95">
                  <c:v>76.67756149273796</c:v>
                </c:pt>
                <c:pt idx="96">
                  <c:v>77.0879304181168</c:v>
                </c:pt>
                <c:pt idx="97">
                  <c:v>77.07472388859354</c:v>
                </c:pt>
                <c:pt idx="98">
                  <c:v>77.2574726885986</c:v>
                </c:pt>
                <c:pt idx="99">
                  <c:v>77.37465022697731</c:v>
                </c:pt>
                <c:pt idx="100">
                  <c:v>77.67951630628578</c:v>
                </c:pt>
                <c:pt idx="101">
                  <c:v>77.80493972095145</c:v>
                </c:pt>
                <c:pt idx="102">
                  <c:v>77.97403156021952</c:v>
                </c:pt>
                <c:pt idx="103">
                  <c:v>78.09643124149197</c:v>
                </c:pt>
                <c:pt idx="104">
                  <c:v>78.27157204879936</c:v>
                </c:pt>
                <c:pt idx="105">
                  <c:v>78.48706295554668</c:v>
                </c:pt>
                <c:pt idx="106">
                  <c:v>78.7195477909076</c:v>
                </c:pt>
                <c:pt idx="107">
                  <c:v>78.77193257977541</c:v>
                </c:pt>
                <c:pt idx="108">
                  <c:v>78.93738717810942</c:v>
                </c:pt>
                <c:pt idx="109">
                  <c:v>79.14085983078405</c:v>
                </c:pt>
                <c:pt idx="110">
                  <c:v>79.48494565715191</c:v>
                </c:pt>
                <c:pt idx="111">
                  <c:v>79.65652414659337</c:v>
                </c:pt>
                <c:pt idx="112">
                  <c:v>79.82784288078204</c:v>
                </c:pt>
                <c:pt idx="113">
                  <c:v>80.06072481575701</c:v>
                </c:pt>
                <c:pt idx="114">
                  <c:v>80.34511610382256</c:v>
                </c:pt>
                <c:pt idx="116">
                  <c:v>75.08548020522889</c:v>
                </c:pt>
                <c:pt idx="117">
                  <c:v>75.23995036426741</c:v>
                </c:pt>
                <c:pt idx="118">
                  <c:v>75.3826242753206</c:v>
                </c:pt>
                <c:pt idx="119">
                  <c:v>75.4333815422206</c:v>
                </c:pt>
                <c:pt idx="120">
                  <c:v>75.709417072901</c:v>
                </c:pt>
                <c:pt idx="121">
                  <c:v>76.11386958608342</c:v>
                </c:pt>
                <c:pt idx="122">
                  <c:v>76.15788893342284</c:v>
                </c:pt>
                <c:pt idx="123">
                  <c:v>76.25998257842316</c:v>
                </c:pt>
                <c:pt idx="124">
                  <c:v>76.58568181648727</c:v>
                </c:pt>
                <c:pt idx="125">
                  <c:v>76.97556255145038</c:v>
                </c:pt>
                <c:pt idx="126">
                  <c:v>77.0115484250029</c:v>
                </c:pt>
                <c:pt idx="127">
                  <c:v>76.91877137117079</c:v>
                </c:pt>
                <c:pt idx="128">
                  <c:v>77.2182262348196</c:v>
                </c:pt>
                <c:pt idx="129">
                  <c:v>77.3758923161727</c:v>
                </c:pt>
                <c:pt idx="130">
                  <c:v>77.86138720739818</c:v>
                </c:pt>
                <c:pt idx="131">
                  <c:v>78.04260876086371</c:v>
                </c:pt>
                <c:pt idx="132">
                  <c:v>78.31858764905527</c:v>
                </c:pt>
                <c:pt idx="133">
                  <c:v>78.38235942132795</c:v>
                </c:pt>
                <c:pt idx="134">
                  <c:v>78.26560266830091</c:v>
                </c:pt>
                <c:pt idx="135">
                  <c:v>78.44087914471555</c:v>
                </c:pt>
                <c:pt idx="136">
                  <c:v>78.39245102955444</c:v>
                </c:pt>
                <c:pt idx="137">
                  <c:v>78.79339320979905</c:v>
                </c:pt>
                <c:pt idx="138">
                  <c:v>78.96692047923442</c:v>
                </c:pt>
                <c:pt idx="139">
                  <c:v>79.27938463778183</c:v>
                </c:pt>
                <c:pt idx="140">
                  <c:v>79.5033048365991</c:v>
                </c:pt>
                <c:pt idx="141">
                  <c:v>79.81814018955514</c:v>
                </c:pt>
                <c:pt idx="142">
                  <c:v>80.19033316224616</c:v>
                </c:pt>
                <c:pt idx="143">
                  <c:v>80.47293615729437</c:v>
                </c:pt>
                <c:pt idx="145">
                  <c:v>75.34259575459835</c:v>
                </c:pt>
                <c:pt idx="146">
                  <c:v>75.48230361793713</c:v>
                </c:pt>
                <c:pt idx="147">
                  <c:v>75.60145677843144</c:v>
                </c:pt>
                <c:pt idx="148">
                  <c:v>75.90310747184267</c:v>
                </c:pt>
                <c:pt idx="149">
                  <c:v>76.19363484242679</c:v>
                </c:pt>
                <c:pt idx="150">
                  <c:v>76.47320700764476</c:v>
                </c:pt>
                <c:pt idx="151">
                  <c:v>76.49186506828643</c:v>
                </c:pt>
                <c:pt idx="152">
                  <c:v>76.50750131216971</c:v>
                </c:pt>
                <c:pt idx="153">
                  <c:v>76.86700044096145</c:v>
                </c:pt>
                <c:pt idx="154">
                  <c:v>77.51273429997907</c:v>
                </c:pt>
                <c:pt idx="155">
                  <c:v>77.77517280092844</c:v>
                </c:pt>
                <c:pt idx="156">
                  <c:v>78.1172614822228</c:v>
                </c:pt>
                <c:pt idx="157">
                  <c:v>77.86698147711374</c:v>
                </c:pt>
                <c:pt idx="158">
                  <c:v>78.23237806648592</c:v>
                </c:pt>
                <c:pt idx="159">
                  <c:v>78.19683553409735</c:v>
                </c:pt>
                <c:pt idx="160">
                  <c:v>78.41480947179738</c:v>
                </c:pt>
                <c:pt idx="161">
                  <c:v>78.6116948999458</c:v>
                </c:pt>
                <c:pt idx="162">
                  <c:v>78.69235922454041</c:v>
                </c:pt>
                <c:pt idx="163">
                  <c:v>78.94952373548628</c:v>
                </c:pt>
                <c:pt idx="164">
                  <c:v>78.7787156195434</c:v>
                </c:pt>
                <c:pt idx="165">
                  <c:v>79.0937462600308</c:v>
                </c:pt>
                <c:pt idx="166">
                  <c:v>79.46509545005836</c:v>
                </c:pt>
                <c:pt idx="167">
                  <c:v>80.04365363544376</c:v>
                </c:pt>
                <c:pt idx="168">
                  <c:v>80.19629468210783</c:v>
                </c:pt>
                <c:pt idx="169">
                  <c:v>80.0524607632466</c:v>
                </c:pt>
                <c:pt idx="170">
                  <c:v>80.21041234568169</c:v>
                </c:pt>
                <c:pt idx="171">
                  <c:v>80.61275465038776</c:v>
                </c:pt>
                <c:pt idx="172">
                  <c:v>80.9722782890927</c:v>
                </c:pt>
                <c:pt idx="174">
                  <c:v>75.11302087237976</c:v>
                </c:pt>
                <c:pt idx="175">
                  <c:v>75.62755196261081</c:v>
                </c:pt>
                <c:pt idx="176">
                  <c:v>75.5099104606672</c:v>
                </c:pt>
                <c:pt idx="177">
                  <c:v>76.30819465959104</c:v>
                </c:pt>
                <c:pt idx="178">
                  <c:v>76.74210486565364</c:v>
                </c:pt>
                <c:pt idx="179">
                  <c:v>77.29630345907378</c:v>
                </c:pt>
                <c:pt idx="180">
                  <c:v>77.29766781877524</c:v>
                </c:pt>
                <c:pt idx="181">
                  <c:v>77.02133555951163</c:v>
                </c:pt>
                <c:pt idx="182">
                  <c:v>77.1293068421551</c:v>
                </c:pt>
                <c:pt idx="183">
                  <c:v>77.46380564525606</c:v>
                </c:pt>
                <c:pt idx="184">
                  <c:v>77.97892836403297</c:v>
                </c:pt>
                <c:pt idx="185">
                  <c:v>78.32525834797954</c:v>
                </c:pt>
                <c:pt idx="186">
                  <c:v>78.31064208777332</c:v>
                </c:pt>
                <c:pt idx="187">
                  <c:v>78.56785927936397</c:v>
                </c:pt>
                <c:pt idx="188">
                  <c:v>78.72286150936709</c:v>
                </c:pt>
                <c:pt idx="189">
                  <c:v>78.92813050821943</c:v>
                </c:pt>
                <c:pt idx="190">
                  <c:v>78.98558314075217</c:v>
                </c:pt>
                <c:pt idx="191">
                  <c:v>79.34016589274422</c:v>
                </c:pt>
                <c:pt idx="192">
                  <c:v>79.58338280150605</c:v>
                </c:pt>
                <c:pt idx="193">
                  <c:v>79.76515469087731</c:v>
                </c:pt>
                <c:pt idx="194">
                  <c:v>79.17324469235322</c:v>
                </c:pt>
                <c:pt idx="195">
                  <c:v>79.24133634453244</c:v>
                </c:pt>
                <c:pt idx="196">
                  <c:v>79.36395793713628</c:v>
                </c:pt>
                <c:pt idx="197">
                  <c:v>79.9233313697127</c:v>
                </c:pt>
                <c:pt idx="198">
                  <c:v>80.1707085671622</c:v>
                </c:pt>
                <c:pt idx="199">
                  <c:v>80.21091724391448</c:v>
                </c:pt>
                <c:pt idx="200">
                  <c:v>80.5817062869312</c:v>
                </c:pt>
                <c:pt idx="201">
                  <c:v>80.65887255236564</c:v>
                </c:pt>
                <c:pt idx="203">
                  <c:v>75.64679235353898</c:v>
                </c:pt>
                <c:pt idx="204">
                  <c:v>75.81685134481503</c:v>
                </c:pt>
                <c:pt idx="205">
                  <c:v>76.09947380099813</c:v>
                </c:pt>
                <c:pt idx="206">
                  <c:v>76.36836254398867</c:v>
                </c:pt>
                <c:pt idx="207">
                  <c:v>76.50592798938398</c:v>
                </c:pt>
                <c:pt idx="208">
                  <c:v>76.57277571849352</c:v>
                </c:pt>
                <c:pt idx="209">
                  <c:v>76.33669727623003</c:v>
                </c:pt>
                <c:pt idx="210">
                  <c:v>76.38611425275947</c:v>
                </c:pt>
                <c:pt idx="211">
                  <c:v>76.47514505372766</c:v>
                </c:pt>
                <c:pt idx="212">
                  <c:v>76.98970185729547</c:v>
                </c:pt>
                <c:pt idx="213">
                  <c:v>77.10703182772424</c:v>
                </c:pt>
                <c:pt idx="214">
                  <c:v>77.63530237440946</c:v>
                </c:pt>
                <c:pt idx="215">
                  <c:v>77.9584525910813</c:v>
                </c:pt>
                <c:pt idx="216">
                  <c:v>78.26689008656174</c:v>
                </c:pt>
                <c:pt idx="217">
                  <c:v>78.51085448833803</c:v>
                </c:pt>
                <c:pt idx="218">
                  <c:v>78.57185259381298</c:v>
                </c:pt>
                <c:pt idx="219">
                  <c:v>78.79984158457232</c:v>
                </c:pt>
                <c:pt idx="220">
                  <c:v>78.98841802592763</c:v>
                </c:pt>
                <c:pt idx="221">
                  <c:v>79.22829732360762</c:v>
                </c:pt>
                <c:pt idx="222">
                  <c:v>79.19855074070739</c:v>
                </c:pt>
                <c:pt idx="223">
                  <c:v>79.08793197634226</c:v>
                </c:pt>
                <c:pt idx="224">
                  <c:v>79.21176470683247</c:v>
                </c:pt>
                <c:pt idx="225">
                  <c:v>79.3868195710514</c:v>
                </c:pt>
                <c:pt idx="226">
                  <c:v>79.75715934183833</c:v>
                </c:pt>
                <c:pt idx="227">
                  <c:v>80.00894521906142</c:v>
                </c:pt>
                <c:pt idx="228">
                  <c:v>80.04712523954578</c:v>
                </c:pt>
                <c:pt idx="229">
                  <c:v>80.03038530575002</c:v>
                </c:pt>
                <c:pt idx="230">
                  <c:v>80.38807911516749</c:v>
                </c:pt>
                <c:pt idx="232">
                  <c:v>75.67520240997801</c:v>
                </c:pt>
                <c:pt idx="233">
                  <c:v>75.83028098677504</c:v>
                </c:pt>
                <c:pt idx="234">
                  <c:v>75.3925985084866</c:v>
                </c:pt>
                <c:pt idx="235">
                  <c:v>75.56722102397072</c:v>
                </c:pt>
                <c:pt idx="236">
                  <c:v>75.58250247416196</c:v>
                </c:pt>
                <c:pt idx="237">
                  <c:v>75.72926091680435</c:v>
                </c:pt>
                <c:pt idx="238">
                  <c:v>74.10424551930687</c:v>
                </c:pt>
                <c:pt idx="239">
                  <c:v>74.62560269539189</c:v>
                </c:pt>
                <c:pt idx="240">
                  <c:v>74.92588730427732</c:v>
                </c:pt>
                <c:pt idx="241">
                  <c:v>76.88202535558372</c:v>
                </c:pt>
                <c:pt idx="242">
                  <c:v>76.60894440699664</c:v>
                </c:pt>
                <c:pt idx="243">
                  <c:v>76.91211323280216</c:v>
                </c:pt>
                <c:pt idx="244">
                  <c:v>77.58123361725576</c:v>
                </c:pt>
                <c:pt idx="245">
                  <c:v>78.20286092254156</c:v>
                </c:pt>
                <c:pt idx="246">
                  <c:v>78.58746751857116</c:v>
                </c:pt>
                <c:pt idx="247">
                  <c:v>78.57727741621646</c:v>
                </c:pt>
                <c:pt idx="248">
                  <c:v>78.57919978764258</c:v>
                </c:pt>
                <c:pt idx="249">
                  <c:v>78.66727141141958</c:v>
                </c:pt>
                <c:pt idx="250">
                  <c:v>79.0901285031832</c:v>
                </c:pt>
                <c:pt idx="251">
                  <c:v>79.35265948691327</c:v>
                </c:pt>
                <c:pt idx="252">
                  <c:v>79.18674211242742</c:v>
                </c:pt>
                <c:pt idx="253">
                  <c:v>79.05266872146917</c:v>
                </c:pt>
                <c:pt idx="254">
                  <c:v>79.34030504675594</c:v>
                </c:pt>
                <c:pt idx="255">
                  <c:v>79.8748185707941</c:v>
                </c:pt>
                <c:pt idx="256">
                  <c:v>79.78126362344166</c:v>
                </c:pt>
                <c:pt idx="257">
                  <c:v>80.04216806618523</c:v>
                </c:pt>
                <c:pt idx="258">
                  <c:v>80.11932657302857</c:v>
                </c:pt>
                <c:pt idx="259">
                  <c:v>80.9916761365669</c:v>
                </c:pt>
                <c:pt idx="261">
                  <c:v>76.03509991462445</c:v>
                </c:pt>
                <c:pt idx="262">
                  <c:v>76.25967410456929</c:v>
                </c:pt>
                <c:pt idx="263">
                  <c:v>76.3787827180599</c:v>
                </c:pt>
                <c:pt idx="264">
                  <c:v>76.36855284518084</c:v>
                </c:pt>
                <c:pt idx="265">
                  <c:v>76.62940982941718</c:v>
                </c:pt>
                <c:pt idx="266">
                  <c:v>76.86445007569468</c:v>
                </c:pt>
                <c:pt idx="267">
                  <c:v>76.95584976468625</c:v>
                </c:pt>
                <c:pt idx="268">
                  <c:v>77.01529803637553</c:v>
                </c:pt>
                <c:pt idx="269">
                  <c:v>77.08911973307855</c:v>
                </c:pt>
                <c:pt idx="270">
                  <c:v>77.49505014536065</c:v>
                </c:pt>
                <c:pt idx="271">
                  <c:v>77.60488092752188</c:v>
                </c:pt>
                <c:pt idx="272">
                  <c:v>77.86646466360361</c:v>
                </c:pt>
                <c:pt idx="273">
                  <c:v>77.9322309077653</c:v>
                </c:pt>
                <c:pt idx="274">
                  <c:v>78.01184236224614</c:v>
                </c:pt>
                <c:pt idx="275">
                  <c:v>78.08057958004899</c:v>
                </c:pt>
                <c:pt idx="276">
                  <c:v>78.16146265743174</c:v>
                </c:pt>
                <c:pt idx="277">
                  <c:v>78.36978532401959</c:v>
                </c:pt>
                <c:pt idx="278">
                  <c:v>78.51321164694946</c:v>
                </c:pt>
                <c:pt idx="279">
                  <c:v>78.86500490683792</c:v>
                </c:pt>
                <c:pt idx="280">
                  <c:v>79.09550534016279</c:v>
                </c:pt>
                <c:pt idx="281">
                  <c:v>79.29268373363756</c:v>
                </c:pt>
                <c:pt idx="282">
                  <c:v>79.58193377841427</c:v>
                </c:pt>
                <c:pt idx="283">
                  <c:v>79.80979913845432</c:v>
                </c:pt>
                <c:pt idx="284">
                  <c:v>80.21769822569486</c:v>
                </c:pt>
                <c:pt idx="285">
                  <c:v>80.30162395185381</c:v>
                </c:pt>
                <c:pt idx="286">
                  <c:v>80.68551245291094</c:v>
                </c:pt>
                <c:pt idx="287">
                  <c:v>80.89161192103431</c:v>
                </c:pt>
                <c:pt idx="288">
                  <c:v>81.14560906339787</c:v>
                </c:pt>
                <c:pt idx="290">
                  <c:v>74.84272328702204</c:v>
                </c:pt>
                <c:pt idx="291">
                  <c:v>75.77488844565013</c:v>
                </c:pt>
                <c:pt idx="292">
                  <c:v>77.07691348135245</c:v>
                </c:pt>
                <c:pt idx="293">
                  <c:v>76.96906808482886</c:v>
                </c:pt>
                <c:pt idx="294">
                  <c:v>76.98386835712563</c:v>
                </c:pt>
                <c:pt idx="295">
                  <c:v>75.91707646688735</c:v>
                </c:pt>
                <c:pt idx="296">
                  <c:v>76.19698148003835</c:v>
                </c:pt>
                <c:pt idx="297">
                  <c:v>75.89076055311318</c:v>
                </c:pt>
                <c:pt idx="298">
                  <c:v>76.98800434403867</c:v>
                </c:pt>
                <c:pt idx="299">
                  <c:v>76.85317433051394</c:v>
                </c:pt>
                <c:pt idx="300">
                  <c:v>76.71572322382156</c:v>
                </c:pt>
                <c:pt idx="301">
                  <c:v>76.78422102427558</c:v>
                </c:pt>
                <c:pt idx="302">
                  <c:v>77.9271975408513</c:v>
                </c:pt>
                <c:pt idx="303">
                  <c:v>78.47617676310128</c:v>
                </c:pt>
                <c:pt idx="304">
                  <c:v>77.88956295636194</c:v>
                </c:pt>
                <c:pt idx="305">
                  <c:v>77.5210581353254</c:v>
                </c:pt>
                <c:pt idx="306">
                  <c:v>77.98424125942228</c:v>
                </c:pt>
                <c:pt idx="307">
                  <c:v>80.0316975037079</c:v>
                </c:pt>
                <c:pt idx="308">
                  <c:v>80.23447826505362</c:v>
                </c:pt>
                <c:pt idx="309">
                  <c:v>80.38977588620885</c:v>
                </c:pt>
                <c:pt idx="310">
                  <c:v>79.6043841927975</c:v>
                </c:pt>
                <c:pt idx="311">
                  <c:v>78.99340257618643</c:v>
                </c:pt>
                <c:pt idx="312">
                  <c:v>79.78688816976916</c:v>
                </c:pt>
                <c:pt idx="313">
                  <c:v>79.537624534634</c:v>
                </c:pt>
                <c:pt idx="314">
                  <c:v>80.20178391760676</c:v>
                </c:pt>
                <c:pt idx="315">
                  <c:v>80.24246298784806</c:v>
                </c:pt>
                <c:pt idx="316">
                  <c:v>80.52297061642126</c:v>
                </c:pt>
                <c:pt idx="317">
                  <c:v>80.02079237125415</c:v>
                </c:pt>
                <c:pt idx="319">
                  <c:v>75.05098377408416</c:v>
                </c:pt>
                <c:pt idx="320">
                  <c:v>75.20096276131862</c:v>
                </c:pt>
                <c:pt idx="321">
                  <c:v>75.2232579392323</c:v>
                </c:pt>
                <c:pt idx="322">
                  <c:v>75.56421559139136</c:v>
                </c:pt>
                <c:pt idx="323">
                  <c:v>76.83459210719187</c:v>
                </c:pt>
                <c:pt idx="324">
                  <c:v>76.80643661975823</c:v>
                </c:pt>
                <c:pt idx="325">
                  <c:v>77.2533618921334</c:v>
                </c:pt>
                <c:pt idx="326">
                  <c:v>77.080977625471</c:v>
                </c:pt>
                <c:pt idx="327">
                  <c:v>77.66665273125366</c:v>
                </c:pt>
                <c:pt idx="328">
                  <c:v>77.75443571841284</c:v>
                </c:pt>
                <c:pt idx="329">
                  <c:v>77.1646039348925</c:v>
                </c:pt>
                <c:pt idx="330">
                  <c:v>76.24350592394597</c:v>
                </c:pt>
                <c:pt idx="331">
                  <c:v>77.16242418937593</c:v>
                </c:pt>
                <c:pt idx="332">
                  <c:v>77.8388278934592</c:v>
                </c:pt>
                <c:pt idx="333">
                  <c:v>78.7764001991458</c:v>
                </c:pt>
                <c:pt idx="334">
                  <c:v>78.13270234204022</c:v>
                </c:pt>
                <c:pt idx="335">
                  <c:v>78.43480313913051</c:v>
                </c:pt>
                <c:pt idx="336">
                  <c:v>79.46372435323755</c:v>
                </c:pt>
                <c:pt idx="337">
                  <c:v>79.7736204883051</c:v>
                </c:pt>
                <c:pt idx="338">
                  <c:v>80.11922308979496</c:v>
                </c:pt>
                <c:pt idx="339">
                  <c:v>79.2999436907506</c:v>
                </c:pt>
                <c:pt idx="340">
                  <c:v>78.79624965448323</c:v>
                </c:pt>
                <c:pt idx="341">
                  <c:v>79.39436997417725</c:v>
                </c:pt>
                <c:pt idx="342">
                  <c:v>79.87933069275452</c:v>
                </c:pt>
                <c:pt idx="343">
                  <c:v>81.18031864166315</c:v>
                </c:pt>
                <c:pt idx="344">
                  <c:v>79.83941838764217</c:v>
                </c:pt>
                <c:pt idx="345">
                  <c:v>80.22420764234181</c:v>
                </c:pt>
                <c:pt idx="346">
                  <c:v>78.99322560080324</c:v>
                </c:pt>
                <c:pt idx="348">
                  <c:v>76.29741680883093</c:v>
                </c:pt>
                <c:pt idx="349">
                  <c:v>76.29037596028479</c:v>
                </c:pt>
                <c:pt idx="350">
                  <c:v>76.28127997895129</c:v>
                </c:pt>
                <c:pt idx="351">
                  <c:v>76.52391028303367</c:v>
                </c:pt>
                <c:pt idx="352">
                  <c:v>76.73996924700046</c:v>
                </c:pt>
                <c:pt idx="353">
                  <c:v>77.21709999702601</c:v>
                </c:pt>
                <c:pt idx="354">
                  <c:v>77.19527122196891</c:v>
                </c:pt>
                <c:pt idx="355">
                  <c:v>77.41479687896408</c:v>
                </c:pt>
                <c:pt idx="356">
                  <c:v>77.71134460849856</c:v>
                </c:pt>
                <c:pt idx="357">
                  <c:v>78.18929178042063</c:v>
                </c:pt>
                <c:pt idx="358">
                  <c:v>78.0721209094158</c:v>
                </c:pt>
                <c:pt idx="359">
                  <c:v>78.06598894226582</c:v>
                </c:pt>
                <c:pt idx="360">
                  <c:v>78.18941059487355</c:v>
                </c:pt>
                <c:pt idx="361">
                  <c:v>78.90791558577612</c:v>
                </c:pt>
                <c:pt idx="362">
                  <c:v>79.25190418323946</c:v>
                </c:pt>
                <c:pt idx="363">
                  <c:v>79.5372177702187</c:v>
                </c:pt>
                <c:pt idx="364">
                  <c:v>79.34097371498875</c:v>
                </c:pt>
                <c:pt idx="365">
                  <c:v>79.33047402351582</c:v>
                </c:pt>
                <c:pt idx="366">
                  <c:v>79.4779863011808</c:v>
                </c:pt>
                <c:pt idx="367">
                  <c:v>79.86647473834881</c:v>
                </c:pt>
                <c:pt idx="368">
                  <c:v>80.0889349511929</c:v>
                </c:pt>
                <c:pt idx="369">
                  <c:v>80.10446092755888</c:v>
                </c:pt>
                <c:pt idx="370">
                  <c:v>80.16427218904136</c:v>
                </c:pt>
                <c:pt idx="371">
                  <c:v>80.28331966392972</c:v>
                </c:pt>
                <c:pt idx="372">
                  <c:v>80.43839634393827</c:v>
                </c:pt>
                <c:pt idx="373">
                  <c:v>80.47657456121692</c:v>
                </c:pt>
                <c:pt idx="374">
                  <c:v>80.79818015523998</c:v>
                </c:pt>
                <c:pt idx="375">
                  <c:v>81.03426121573426</c:v>
                </c:pt>
                <c:pt idx="377">
                  <c:v>76.30860724234645</c:v>
                </c:pt>
                <c:pt idx="378">
                  <c:v>76.17030168702338</c:v>
                </c:pt>
                <c:pt idx="379">
                  <c:v>76.47731808441708</c:v>
                </c:pt>
                <c:pt idx="380">
                  <c:v>76.49274534167176</c:v>
                </c:pt>
                <c:pt idx="381">
                  <c:v>76.38093751416636</c:v>
                </c:pt>
                <c:pt idx="382">
                  <c:v>76.69962118168743</c:v>
                </c:pt>
                <c:pt idx="383">
                  <c:v>76.86394554658531</c:v>
                </c:pt>
                <c:pt idx="384">
                  <c:v>77.16226228920122</c:v>
                </c:pt>
                <c:pt idx="385">
                  <c:v>77.34752392929937</c:v>
                </c:pt>
                <c:pt idx="386">
                  <c:v>77.26892578379685</c:v>
                </c:pt>
                <c:pt idx="387">
                  <c:v>77.0820441484215</c:v>
                </c:pt>
                <c:pt idx="388">
                  <c:v>77.17502032216238</c:v>
                </c:pt>
                <c:pt idx="389">
                  <c:v>77.5099498806938</c:v>
                </c:pt>
                <c:pt idx="390">
                  <c:v>77.91682758850193</c:v>
                </c:pt>
                <c:pt idx="391">
                  <c:v>78.02334449753623</c:v>
                </c:pt>
                <c:pt idx="392">
                  <c:v>78.08357581021916</c:v>
                </c:pt>
                <c:pt idx="393">
                  <c:v>78.2637482219975</c:v>
                </c:pt>
                <c:pt idx="394">
                  <c:v>78.58123872807217</c:v>
                </c:pt>
                <c:pt idx="395">
                  <c:v>78.8608700263605</c:v>
                </c:pt>
                <c:pt idx="396">
                  <c:v>79.09549449064481</c:v>
                </c:pt>
                <c:pt idx="397">
                  <c:v>78.85430699277101</c:v>
                </c:pt>
                <c:pt idx="398">
                  <c:v>79.04698571173842</c:v>
                </c:pt>
                <c:pt idx="399">
                  <c:v>79.17240405458074</c:v>
                </c:pt>
                <c:pt idx="400">
                  <c:v>79.79302027326466</c:v>
                </c:pt>
                <c:pt idx="401">
                  <c:v>80.07281404181019</c:v>
                </c:pt>
                <c:pt idx="402">
                  <c:v>80.33984658752392</c:v>
                </c:pt>
                <c:pt idx="403">
                  <c:v>80.31848906483577</c:v>
                </c:pt>
                <c:pt idx="404">
                  <c:v>80.34941465632147</c:v>
                </c:pt>
                <c:pt idx="406">
                  <c:v>75.81818855491815</c:v>
                </c:pt>
                <c:pt idx="407">
                  <c:v>76.11484810254578</c:v>
                </c:pt>
                <c:pt idx="408">
                  <c:v>76.23725177158161</c:v>
                </c:pt>
                <c:pt idx="409">
                  <c:v>76.05522355442348</c:v>
                </c:pt>
                <c:pt idx="410">
                  <c:v>76.64808790390137</c:v>
                </c:pt>
                <c:pt idx="411">
                  <c:v>76.35554655458188</c:v>
                </c:pt>
                <c:pt idx="412">
                  <c:v>77.31117877519361</c:v>
                </c:pt>
                <c:pt idx="413">
                  <c:v>76.92488969242434</c:v>
                </c:pt>
                <c:pt idx="414">
                  <c:v>77.31334329704745</c:v>
                </c:pt>
                <c:pt idx="415">
                  <c:v>77.93222751444135</c:v>
                </c:pt>
                <c:pt idx="416">
                  <c:v>77.57100639951629</c:v>
                </c:pt>
                <c:pt idx="417">
                  <c:v>77.25780434111567</c:v>
                </c:pt>
                <c:pt idx="418">
                  <c:v>76.98151211691618</c:v>
                </c:pt>
                <c:pt idx="419">
                  <c:v>77.48749396464177</c:v>
                </c:pt>
                <c:pt idx="420">
                  <c:v>77.42069960477536</c:v>
                </c:pt>
                <c:pt idx="421">
                  <c:v>77.57211644834253</c:v>
                </c:pt>
                <c:pt idx="422">
                  <c:v>78.24297444680627</c:v>
                </c:pt>
                <c:pt idx="423">
                  <c:v>79.21535254587425</c:v>
                </c:pt>
                <c:pt idx="424">
                  <c:v>78.88426717319312</c:v>
                </c:pt>
                <c:pt idx="425">
                  <c:v>78.56794488065476</c:v>
                </c:pt>
                <c:pt idx="426">
                  <c:v>78.12480323928857</c:v>
                </c:pt>
                <c:pt idx="427">
                  <c:v>78.51627340100559</c:v>
                </c:pt>
                <c:pt idx="428">
                  <c:v>78.08082355359767</c:v>
                </c:pt>
                <c:pt idx="429">
                  <c:v>78.48891372742565</c:v>
                </c:pt>
                <c:pt idx="430">
                  <c:v>78.85403014282518</c:v>
                </c:pt>
                <c:pt idx="431">
                  <c:v>80.19420484182456</c:v>
                </c:pt>
                <c:pt idx="432">
                  <c:v>80.8156861199299</c:v>
                </c:pt>
                <c:pt idx="433">
                  <c:v>80.79901069408056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0C0C0"/>
              </a:solidFill>
            </a:ln>
          </c:spPr>
        </c:hiLowLines>
        <c:marker val="1"/>
        <c:axId val="55413301"/>
        <c:axId val="28957662"/>
      </c:lineChart>
      <c:catAx>
        <c:axId val="55413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NHS Board 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28957662"/>
        <c:crosses val="autoZero"/>
        <c:auto val="1"/>
        <c:lblOffset val="100"/>
        <c:noMultiLvlLbl val="0"/>
      </c:catAx>
      <c:valAx>
        <c:axId val="28957662"/>
        <c:scaling>
          <c:orientation val="minMax"/>
          <c:max val="8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413301"/>
        <c:crossesAt val="1"/>
        <c:crossBetween val="between"/>
        <c:dispUnits/>
        <c:majorUnit val="5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66"/>
          <c:y val="0.88975"/>
          <c:w val="0.31125"/>
          <c:h val="0.04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Life expectancy (LE) and healthy life expectancy (HLE) at birth, by NHS board area, 
FEMALES, 5-year periods: a. 1994-98, b. 1996-2000, c. 1999-2003 and d. 2001-05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 11 data'!$B$410:$B$581</c:f>
              <c:strCache/>
            </c:strRef>
          </c:cat>
          <c:val>
            <c:numRef>
              <c:f>'Fig 11 data'!#REF!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9292367"/>
        <c:axId val="63869256"/>
      </c:lineChart>
      <c:catAx>
        <c:axId val="59292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5-year period (see graph heading)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000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3869256"/>
        <c:crosses val="autoZero"/>
        <c:auto val="1"/>
        <c:lblOffset val="100"/>
        <c:noMultiLvlLbl val="0"/>
      </c:catAx>
      <c:valAx>
        <c:axId val="63869256"/>
        <c:scaling>
          <c:orientation val="minMax"/>
          <c:max val="86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LE or HLE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9292367"/>
        <c:crossesAt val="1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1235"/>
          <c:w val="0.86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'Fig 1b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data'!$H$4:$H$31</c:f>
              <c:numCache>
                <c:ptCount val="28"/>
                <c:pt idx="0">
                  <c:v>75.58507291498175</c:v>
                </c:pt>
                <c:pt idx="1">
                  <c:v>75.73167123521206</c:v>
                </c:pt>
                <c:pt idx="2">
                  <c:v>75.92662478812686</c:v>
                </c:pt>
                <c:pt idx="3">
                  <c:v>76.11838323428091</c:v>
                </c:pt>
                <c:pt idx="4">
                  <c:v>76.3522298187938</c:v>
                </c:pt>
                <c:pt idx="5">
                  <c:v>76.65455459309827</c:v>
                </c:pt>
                <c:pt idx="6">
                  <c:v>76.60098546706384</c:v>
                </c:pt>
                <c:pt idx="7">
                  <c:v>76.7182239117193</c:v>
                </c:pt>
                <c:pt idx="8">
                  <c:v>76.86201550548665</c:v>
                </c:pt>
                <c:pt idx="9">
                  <c:v>77.27147394797788</c:v>
                </c:pt>
                <c:pt idx="10">
                  <c:v>77.26</c:v>
                </c:pt>
                <c:pt idx="11">
                  <c:v>77.44</c:v>
                </c:pt>
                <c:pt idx="12">
                  <c:v>77.56</c:v>
                </c:pt>
                <c:pt idx="13">
                  <c:v>77.86</c:v>
                </c:pt>
                <c:pt idx="14">
                  <c:v>77.99</c:v>
                </c:pt>
                <c:pt idx="15">
                  <c:v>78.16</c:v>
                </c:pt>
                <c:pt idx="16">
                  <c:v>78.28</c:v>
                </c:pt>
                <c:pt idx="17">
                  <c:v>78.45</c:v>
                </c:pt>
                <c:pt idx="18">
                  <c:v>78.67</c:v>
                </c:pt>
                <c:pt idx="19">
                  <c:v>78.9</c:v>
                </c:pt>
                <c:pt idx="20">
                  <c:v>78.95</c:v>
                </c:pt>
                <c:pt idx="21">
                  <c:v>79.12</c:v>
                </c:pt>
                <c:pt idx="22">
                  <c:v>79.32</c:v>
                </c:pt>
                <c:pt idx="23">
                  <c:v>79.66</c:v>
                </c:pt>
                <c:pt idx="24">
                  <c:v>79.84</c:v>
                </c:pt>
                <c:pt idx="25">
                  <c:v>80</c:v>
                </c:pt>
                <c:pt idx="26">
                  <c:v>80.23691947921183</c:v>
                </c:pt>
                <c:pt idx="27">
                  <c:v>80.52026962752612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1b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data'!$F$4:$F$31</c:f>
              <c:numCache>
                <c:ptCount val="28"/>
                <c:pt idx="0">
                  <c:v>75.49035054878577</c:v>
                </c:pt>
                <c:pt idx="1">
                  <c:v>75.63660642358305</c:v>
                </c:pt>
                <c:pt idx="2">
                  <c:v>75.83156414862435</c:v>
                </c:pt>
                <c:pt idx="3">
                  <c:v>76.02399514421596</c:v>
                </c:pt>
                <c:pt idx="4">
                  <c:v>76.25905118535785</c:v>
                </c:pt>
                <c:pt idx="5">
                  <c:v>76.56224461799977</c:v>
                </c:pt>
                <c:pt idx="6">
                  <c:v>76.50847905958277</c:v>
                </c:pt>
                <c:pt idx="7">
                  <c:v>76.62592776967932</c:v>
                </c:pt>
                <c:pt idx="8">
                  <c:v>76.76978849911231</c:v>
                </c:pt>
                <c:pt idx="9">
                  <c:v>77.17970218304734</c:v>
                </c:pt>
                <c:pt idx="10">
                  <c:v>77.16574836567774</c:v>
                </c:pt>
                <c:pt idx="11">
                  <c:v>77.34818238891894</c:v>
                </c:pt>
                <c:pt idx="12">
                  <c:v>77.4653225600039</c:v>
                </c:pt>
                <c:pt idx="13">
                  <c:v>77.77077437949475</c:v>
                </c:pt>
                <c:pt idx="14">
                  <c:v>77.89581820366021</c:v>
                </c:pt>
                <c:pt idx="15">
                  <c:v>78.0647045301215</c:v>
                </c:pt>
                <c:pt idx="16">
                  <c:v>78.18610901420044</c:v>
                </c:pt>
                <c:pt idx="17">
                  <c:v>78.3617084590253</c:v>
                </c:pt>
                <c:pt idx="18">
                  <c:v>78.57749963325398</c:v>
                </c:pt>
                <c:pt idx="19">
                  <c:v>78.8106070869853</c:v>
                </c:pt>
                <c:pt idx="20">
                  <c:v>78.86268089335994</c:v>
                </c:pt>
                <c:pt idx="21">
                  <c:v>79.02720714063949</c:v>
                </c:pt>
                <c:pt idx="22">
                  <c:v>79.23062045509047</c:v>
                </c:pt>
                <c:pt idx="23">
                  <c:v>79.57428372029334</c:v>
                </c:pt>
                <c:pt idx="24">
                  <c:v>79.745873244147</c:v>
                </c:pt>
                <c:pt idx="25">
                  <c:v>79.91631589912808</c:v>
                </c:pt>
                <c:pt idx="26">
                  <c:v>80.14882214748442</c:v>
                </c:pt>
                <c:pt idx="27">
                  <c:v>80.43269286567434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1b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data'!$G$4:$G$31</c:f>
              <c:numCache>
                <c:ptCount val="28"/>
                <c:pt idx="0">
                  <c:v>75.39562818258979</c:v>
                </c:pt>
                <c:pt idx="1">
                  <c:v>75.54154161195403</c:v>
                </c:pt>
                <c:pt idx="2">
                  <c:v>75.73650350912185</c:v>
                </c:pt>
                <c:pt idx="3">
                  <c:v>75.929607054151</c:v>
                </c:pt>
                <c:pt idx="4">
                  <c:v>76.1658725519219</c:v>
                </c:pt>
                <c:pt idx="5">
                  <c:v>76.46993464290126</c:v>
                </c:pt>
                <c:pt idx="6">
                  <c:v>76.4159726521017</c:v>
                </c:pt>
                <c:pt idx="7">
                  <c:v>76.53363162763934</c:v>
                </c:pt>
                <c:pt idx="8">
                  <c:v>76.67756149273796</c:v>
                </c:pt>
                <c:pt idx="9">
                  <c:v>77.0879304181168</c:v>
                </c:pt>
                <c:pt idx="10">
                  <c:v>77.07</c:v>
                </c:pt>
                <c:pt idx="11">
                  <c:v>77.26</c:v>
                </c:pt>
                <c:pt idx="12">
                  <c:v>77.37</c:v>
                </c:pt>
                <c:pt idx="13">
                  <c:v>77.68</c:v>
                </c:pt>
                <c:pt idx="14">
                  <c:v>77.8</c:v>
                </c:pt>
                <c:pt idx="15">
                  <c:v>77.97</c:v>
                </c:pt>
                <c:pt idx="16">
                  <c:v>78.1</c:v>
                </c:pt>
                <c:pt idx="17">
                  <c:v>78.27</c:v>
                </c:pt>
                <c:pt idx="18">
                  <c:v>78.49</c:v>
                </c:pt>
                <c:pt idx="19">
                  <c:v>78.72</c:v>
                </c:pt>
                <c:pt idx="20">
                  <c:v>78.77</c:v>
                </c:pt>
                <c:pt idx="21">
                  <c:v>78.94</c:v>
                </c:pt>
                <c:pt idx="22">
                  <c:v>79.14</c:v>
                </c:pt>
                <c:pt idx="23">
                  <c:v>79.48</c:v>
                </c:pt>
                <c:pt idx="24">
                  <c:v>79.66</c:v>
                </c:pt>
                <c:pt idx="25">
                  <c:v>79.83</c:v>
                </c:pt>
                <c:pt idx="26">
                  <c:v>80.06072481575701</c:v>
                </c:pt>
                <c:pt idx="27">
                  <c:v>80.34511610382256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1b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data'!$E$4:$E$31</c:f>
              <c:numCache>
                <c:ptCount val="28"/>
                <c:pt idx="0">
                  <c:v>69.4160434365679</c:v>
                </c:pt>
                <c:pt idx="1">
                  <c:v>69.66422020739209</c:v>
                </c:pt>
                <c:pt idx="2">
                  <c:v>69.9363922568945</c:v>
                </c:pt>
                <c:pt idx="3">
                  <c:v>70.08485082304301</c:v>
                </c:pt>
                <c:pt idx="4">
                  <c:v>70.28732967529666</c:v>
                </c:pt>
                <c:pt idx="5">
                  <c:v>70.43359725862364</c:v>
                </c:pt>
                <c:pt idx="6">
                  <c:v>70.62199704762212</c:v>
                </c:pt>
                <c:pt idx="7">
                  <c:v>70.8384131547698</c:v>
                </c:pt>
                <c:pt idx="8">
                  <c:v>71.1440641206594</c:v>
                </c:pt>
                <c:pt idx="9">
                  <c:v>71.48053866072142</c:v>
                </c:pt>
                <c:pt idx="10">
                  <c:v>71.56</c:v>
                </c:pt>
                <c:pt idx="11">
                  <c:v>71.8</c:v>
                </c:pt>
                <c:pt idx="12">
                  <c:v>71.97</c:v>
                </c:pt>
                <c:pt idx="13">
                  <c:v>72.19</c:v>
                </c:pt>
                <c:pt idx="14">
                  <c:v>72.35</c:v>
                </c:pt>
                <c:pt idx="15">
                  <c:v>72.52</c:v>
                </c:pt>
                <c:pt idx="16">
                  <c:v>72.75</c:v>
                </c:pt>
                <c:pt idx="17">
                  <c:v>72.96</c:v>
                </c:pt>
                <c:pt idx="18">
                  <c:v>73.22</c:v>
                </c:pt>
                <c:pt idx="19">
                  <c:v>73.45</c:v>
                </c:pt>
                <c:pt idx="20">
                  <c:v>73.61</c:v>
                </c:pt>
                <c:pt idx="21">
                  <c:v>73.89</c:v>
                </c:pt>
                <c:pt idx="22">
                  <c:v>74.34</c:v>
                </c:pt>
                <c:pt idx="23">
                  <c:v>74.74</c:v>
                </c:pt>
                <c:pt idx="24">
                  <c:v>74.95</c:v>
                </c:pt>
                <c:pt idx="25">
                  <c:v>75.14</c:v>
                </c:pt>
                <c:pt idx="26">
                  <c:v>75.49336889709305</c:v>
                </c:pt>
                <c:pt idx="27">
                  <c:v>75.94322268375383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1b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data'!$C$4:$C$31</c:f>
              <c:numCache>
                <c:ptCount val="28"/>
                <c:pt idx="0">
                  <c:v>69.31791919068907</c:v>
                </c:pt>
                <c:pt idx="1">
                  <c:v>69.56590643321144</c:v>
                </c:pt>
                <c:pt idx="2">
                  <c:v>69.8388254277375</c:v>
                </c:pt>
                <c:pt idx="3">
                  <c:v>69.98764350654001</c:v>
                </c:pt>
                <c:pt idx="4">
                  <c:v>70.19086825392435</c:v>
                </c:pt>
                <c:pt idx="5">
                  <c:v>70.33659007257397</c:v>
                </c:pt>
                <c:pt idx="6">
                  <c:v>70.52508593563094</c:v>
                </c:pt>
                <c:pt idx="7">
                  <c:v>70.74111818351295</c:v>
                </c:pt>
                <c:pt idx="8">
                  <c:v>71.0469613861646</c:v>
                </c:pt>
                <c:pt idx="9">
                  <c:v>71.38347712908372</c:v>
                </c:pt>
                <c:pt idx="10">
                  <c:v>71.46597493074096</c:v>
                </c:pt>
                <c:pt idx="11">
                  <c:v>71.69974797887325</c:v>
                </c:pt>
                <c:pt idx="12">
                  <c:v>71.87484420646133</c:v>
                </c:pt>
                <c:pt idx="13">
                  <c:v>72.09680757176524</c:v>
                </c:pt>
                <c:pt idx="14">
                  <c:v>72.25616479300813</c:v>
                </c:pt>
                <c:pt idx="15">
                  <c:v>72.42588428823923</c:v>
                </c:pt>
                <c:pt idx="16">
                  <c:v>72.65566107608485</c:v>
                </c:pt>
                <c:pt idx="17">
                  <c:v>72.86423107098749</c:v>
                </c:pt>
                <c:pt idx="18">
                  <c:v>73.11915668985563</c:v>
                </c:pt>
                <c:pt idx="19">
                  <c:v>73.34450418476811</c:v>
                </c:pt>
                <c:pt idx="20">
                  <c:v>73.50674665386529</c:v>
                </c:pt>
                <c:pt idx="21">
                  <c:v>73.78681004067018</c:v>
                </c:pt>
                <c:pt idx="22">
                  <c:v>74.23910828065144</c:v>
                </c:pt>
                <c:pt idx="23">
                  <c:v>74.6363228355884</c:v>
                </c:pt>
                <c:pt idx="24">
                  <c:v>74.84591260054302</c:v>
                </c:pt>
                <c:pt idx="25">
                  <c:v>75.04270147220494</c:v>
                </c:pt>
                <c:pt idx="26">
                  <c:v>75.39478672278186</c:v>
                </c:pt>
                <c:pt idx="27">
                  <c:v>75.84557827649233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1b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1b chart data'!$B$4:$B$31</c:f>
              <c:strCache>
                <c:ptCount val="28"/>
                <c:pt idx="0">
                  <c:v>1981-83</c:v>
                </c:pt>
                <c:pt idx="1">
                  <c:v>1982-84</c:v>
                </c:pt>
                <c:pt idx="2">
                  <c:v>1983-85</c:v>
                </c:pt>
                <c:pt idx="3">
                  <c:v>1984-86</c:v>
                </c:pt>
                <c:pt idx="4">
                  <c:v>1985-87</c:v>
                </c:pt>
                <c:pt idx="5">
                  <c:v>1986-88</c:v>
                </c:pt>
                <c:pt idx="6">
                  <c:v>1987-89</c:v>
                </c:pt>
                <c:pt idx="7">
                  <c:v>1988-90</c:v>
                </c:pt>
                <c:pt idx="8">
                  <c:v>1989-91</c:v>
                </c:pt>
                <c:pt idx="9">
                  <c:v>1990-92</c:v>
                </c:pt>
                <c:pt idx="10">
                  <c:v>1991-93*</c:v>
                </c:pt>
                <c:pt idx="11">
                  <c:v>1992-94</c:v>
                </c:pt>
                <c:pt idx="12">
                  <c:v>1993-95</c:v>
                </c:pt>
                <c:pt idx="13">
                  <c:v>1994-96</c:v>
                </c:pt>
                <c:pt idx="14">
                  <c:v>1995-97</c:v>
                </c:pt>
                <c:pt idx="15">
                  <c:v>1996-98</c:v>
                </c:pt>
                <c:pt idx="16">
                  <c:v>1997-99</c:v>
                </c:pt>
                <c:pt idx="17">
                  <c:v>1998-00</c:v>
                </c:pt>
                <c:pt idx="18">
                  <c:v>1999-01</c:v>
                </c:pt>
                <c:pt idx="19">
                  <c:v>2000-02</c:v>
                </c:pt>
                <c:pt idx="20">
                  <c:v>2001-03</c:v>
                </c:pt>
                <c:pt idx="21">
                  <c:v>2002-04</c:v>
                </c:pt>
                <c:pt idx="22">
                  <c:v>2003-05</c:v>
                </c:pt>
                <c:pt idx="23">
                  <c:v>2004-06</c:v>
                </c:pt>
                <c:pt idx="24">
                  <c:v>2005-07</c:v>
                </c:pt>
                <c:pt idx="25">
                  <c:v>2006-08</c:v>
                </c:pt>
                <c:pt idx="26">
                  <c:v>2007-09</c:v>
                </c:pt>
                <c:pt idx="27">
                  <c:v>2008-10</c:v>
                </c:pt>
              </c:strCache>
            </c:strRef>
          </c:cat>
          <c:val>
            <c:numRef>
              <c:f>'Fig 1b chart data'!$D$4:$D$31</c:f>
              <c:numCache>
                <c:ptCount val="28"/>
                <c:pt idx="0">
                  <c:v>69.21979494481023</c:v>
                </c:pt>
                <c:pt idx="1">
                  <c:v>69.46759265903079</c:v>
                </c:pt>
                <c:pt idx="2">
                  <c:v>69.74125859858052</c:v>
                </c:pt>
                <c:pt idx="3">
                  <c:v>69.89043619003701</c:v>
                </c:pt>
                <c:pt idx="4">
                  <c:v>70.09440683255204</c:v>
                </c:pt>
                <c:pt idx="5">
                  <c:v>70.2395828865243</c:v>
                </c:pt>
                <c:pt idx="6">
                  <c:v>70.42817482363976</c:v>
                </c:pt>
                <c:pt idx="7">
                  <c:v>70.64382321225611</c:v>
                </c:pt>
                <c:pt idx="8">
                  <c:v>70.9498586516698</c:v>
                </c:pt>
                <c:pt idx="9">
                  <c:v>71.28641559744601</c:v>
                </c:pt>
                <c:pt idx="10">
                  <c:v>71.37</c:v>
                </c:pt>
                <c:pt idx="11">
                  <c:v>71.6</c:v>
                </c:pt>
                <c:pt idx="12">
                  <c:v>71.78</c:v>
                </c:pt>
                <c:pt idx="13">
                  <c:v>72</c:v>
                </c:pt>
                <c:pt idx="14">
                  <c:v>72.16</c:v>
                </c:pt>
                <c:pt idx="15">
                  <c:v>72.33</c:v>
                </c:pt>
                <c:pt idx="16">
                  <c:v>72.56</c:v>
                </c:pt>
                <c:pt idx="17">
                  <c:v>72.77</c:v>
                </c:pt>
                <c:pt idx="18">
                  <c:v>73.02</c:v>
                </c:pt>
                <c:pt idx="19">
                  <c:v>73.24</c:v>
                </c:pt>
                <c:pt idx="20">
                  <c:v>73.41</c:v>
                </c:pt>
                <c:pt idx="21">
                  <c:v>73.69</c:v>
                </c:pt>
                <c:pt idx="22">
                  <c:v>74.14</c:v>
                </c:pt>
                <c:pt idx="23">
                  <c:v>74.54</c:v>
                </c:pt>
                <c:pt idx="24">
                  <c:v>74.75</c:v>
                </c:pt>
                <c:pt idx="25">
                  <c:v>74.94</c:v>
                </c:pt>
                <c:pt idx="26">
                  <c:v>75.29620454847067</c:v>
                </c:pt>
                <c:pt idx="27">
                  <c:v>75.74793386923083</c:v>
                </c:pt>
              </c:numCache>
            </c:numRef>
          </c:val>
          <c:smooth val="0"/>
        </c:ser>
        <c:marker val="1"/>
        <c:axId val="65591579"/>
        <c:axId val="53453300"/>
      </c:lineChart>
      <c:catAx>
        <c:axId val="65591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53300"/>
        <c:crossesAt val="0"/>
        <c:auto val="1"/>
        <c:lblOffset val="100"/>
        <c:tickLblSkip val="1"/>
        <c:noMultiLvlLbl val="0"/>
      </c:catAx>
      <c:valAx>
        <c:axId val="53453300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59157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25"/>
          <c:y val="0.9525"/>
          <c:w val="0.9875"/>
          <c:h val="0.04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1235"/>
          <c:w val="0.8657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'Fig 1c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data'!$H$4:$H$15</c:f>
              <c:numCache>
                <c:ptCount val="12"/>
                <c:pt idx="0">
                  <c:v>80.76915154065199</c:v>
                </c:pt>
                <c:pt idx="1">
                  <c:v>81.37019311556386</c:v>
                </c:pt>
                <c:pt idx="2">
                  <c:v>81.41049461884414</c:v>
                </c:pt>
                <c:pt idx="3">
                  <c:v>81.31611810830101</c:v>
                </c:pt>
                <c:pt idx="4">
                  <c:v>81.06953708333333</c:v>
                </c:pt>
                <c:pt idx="5">
                  <c:v>81.28410917469269</c:v>
                </c:pt>
                <c:pt idx="6">
                  <c:v>80.94458783396689</c:v>
                </c:pt>
                <c:pt idx="7">
                  <c:v>81.28964350698772</c:v>
                </c:pt>
                <c:pt idx="8">
                  <c:v>81.46090426419794</c:v>
                </c:pt>
                <c:pt idx="9">
                  <c:v>82.5232634591691</c:v>
                </c:pt>
                <c:pt idx="10">
                  <c:v>83.11861834693292</c:v>
                </c:pt>
                <c:pt idx="11">
                  <c:v>83.18170117052018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1c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data'!$F$4:$F$15</c:f>
              <c:numCache>
                <c:ptCount val="12"/>
                <c:pt idx="0">
                  <c:v>79.50606299372913</c:v>
                </c:pt>
                <c:pt idx="1">
                  <c:v>80.29277283071906</c:v>
                </c:pt>
                <c:pt idx="2">
                  <c:v>80.1496913382338</c:v>
                </c:pt>
                <c:pt idx="3">
                  <c:v>79.94303848989757</c:v>
                </c:pt>
                <c:pt idx="4">
                  <c:v>79.59601624982248</c:v>
                </c:pt>
                <c:pt idx="5">
                  <c:v>79.90019128784914</c:v>
                </c:pt>
                <c:pt idx="6">
                  <c:v>79.51270569378228</c:v>
                </c:pt>
                <c:pt idx="7">
                  <c:v>79.88927861720668</c:v>
                </c:pt>
                <c:pt idx="8">
                  <c:v>80.15746720351156</c:v>
                </c:pt>
                <c:pt idx="9">
                  <c:v>81.35873415049683</c:v>
                </c:pt>
                <c:pt idx="10">
                  <c:v>81.9671522334314</c:v>
                </c:pt>
                <c:pt idx="11">
                  <c:v>81.99035593230037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1c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data'!$G$4:$G$15</c:f>
              <c:numCache>
                <c:ptCount val="12"/>
                <c:pt idx="0">
                  <c:v>78.24297444680627</c:v>
                </c:pt>
                <c:pt idx="1">
                  <c:v>79.21535254587425</c:v>
                </c:pt>
                <c:pt idx="2">
                  <c:v>78.88888805762345</c:v>
                </c:pt>
                <c:pt idx="3">
                  <c:v>78.56995887149414</c:v>
                </c:pt>
                <c:pt idx="4">
                  <c:v>78.12249541631164</c:v>
                </c:pt>
                <c:pt idx="5">
                  <c:v>78.51627340100559</c:v>
                </c:pt>
                <c:pt idx="6">
                  <c:v>78.08082355359767</c:v>
                </c:pt>
                <c:pt idx="7">
                  <c:v>78.48891372742565</c:v>
                </c:pt>
                <c:pt idx="8">
                  <c:v>78.85403014282518</c:v>
                </c:pt>
                <c:pt idx="9">
                  <c:v>80.19420484182456</c:v>
                </c:pt>
                <c:pt idx="10">
                  <c:v>80.8156861199299</c:v>
                </c:pt>
                <c:pt idx="11">
                  <c:v>80.79901069408056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1c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data'!$E$4:$E$15</c:f>
              <c:numCache>
                <c:ptCount val="12"/>
                <c:pt idx="0">
                  <c:v>72.35788427997974</c:v>
                </c:pt>
                <c:pt idx="1">
                  <c:v>73.08323424910978</c:v>
                </c:pt>
                <c:pt idx="2">
                  <c:v>73.5723272374806</c:v>
                </c:pt>
                <c:pt idx="3">
                  <c:v>73.64032324845552</c:v>
                </c:pt>
                <c:pt idx="4">
                  <c:v>73.07402012285478</c:v>
                </c:pt>
                <c:pt idx="5">
                  <c:v>73.5503228366022</c:v>
                </c:pt>
                <c:pt idx="6">
                  <c:v>73.4935839454405</c:v>
                </c:pt>
                <c:pt idx="7">
                  <c:v>74.46974454103156</c:v>
                </c:pt>
                <c:pt idx="8">
                  <c:v>74.51529722177138</c:v>
                </c:pt>
                <c:pt idx="9">
                  <c:v>75.04195671305393</c:v>
                </c:pt>
                <c:pt idx="10">
                  <c:v>74.93296406690641</c:v>
                </c:pt>
                <c:pt idx="11">
                  <c:v>75.37015426149381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1c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data'!$C$4:$C$15</c:f>
              <c:numCache>
                <c:ptCount val="12"/>
                <c:pt idx="0">
                  <c:v>70.9114872583372</c:v>
                </c:pt>
                <c:pt idx="1">
                  <c:v>71.7338041515979</c:v>
                </c:pt>
                <c:pt idx="2">
                  <c:v>72.25750849801423</c:v>
                </c:pt>
                <c:pt idx="3">
                  <c:v>72.32641572489133</c:v>
                </c:pt>
                <c:pt idx="4">
                  <c:v>71.64987033115654</c:v>
                </c:pt>
                <c:pt idx="5">
                  <c:v>72.22710681728078</c:v>
                </c:pt>
                <c:pt idx="6">
                  <c:v>72.06284116172654</c:v>
                </c:pt>
                <c:pt idx="7">
                  <c:v>72.95686186291732</c:v>
                </c:pt>
                <c:pt idx="8">
                  <c:v>72.92637514905205</c:v>
                </c:pt>
                <c:pt idx="9">
                  <c:v>73.5149929038001</c:v>
                </c:pt>
                <c:pt idx="10">
                  <c:v>73.49656985759698</c:v>
                </c:pt>
                <c:pt idx="11">
                  <c:v>73.97458031553795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1c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1c chart data'!$B$4:$B$15</c:f>
              <c:strCache>
                <c:ptCount val="12"/>
                <c:pt idx="0">
                  <c:v>1997-99</c:v>
                </c:pt>
                <c:pt idx="1">
                  <c:v>1998-00</c:v>
                </c:pt>
                <c:pt idx="2">
                  <c:v>1999-01</c:v>
                </c:pt>
                <c:pt idx="3">
                  <c:v>2000-02</c:v>
                </c:pt>
                <c:pt idx="4">
                  <c:v>2001-03</c:v>
                </c:pt>
                <c:pt idx="5">
                  <c:v>2002-04</c:v>
                </c:pt>
                <c:pt idx="6">
                  <c:v>2003-05</c:v>
                </c:pt>
                <c:pt idx="7">
                  <c:v>2004-06</c:v>
                </c:pt>
                <c:pt idx="8">
                  <c:v>2005-07</c:v>
                </c:pt>
                <c:pt idx="9">
                  <c:v>2006-08</c:v>
                </c:pt>
                <c:pt idx="10">
                  <c:v>2007-09</c:v>
                </c:pt>
                <c:pt idx="11">
                  <c:v>2008-10</c:v>
                </c:pt>
              </c:strCache>
            </c:strRef>
          </c:cat>
          <c:val>
            <c:numRef>
              <c:f>'Fig 1c chart data'!$D$4:$D$15</c:f>
              <c:numCache>
                <c:ptCount val="12"/>
                <c:pt idx="0">
                  <c:v>69.46509023669466</c:v>
                </c:pt>
                <c:pt idx="1">
                  <c:v>70.38437405408601</c:v>
                </c:pt>
                <c:pt idx="2">
                  <c:v>70.94268975854787</c:v>
                </c:pt>
                <c:pt idx="3">
                  <c:v>71.01250820132715</c:v>
                </c:pt>
                <c:pt idx="4">
                  <c:v>70.2257205394583</c:v>
                </c:pt>
                <c:pt idx="5">
                  <c:v>70.90389079795936</c:v>
                </c:pt>
                <c:pt idx="6">
                  <c:v>70.63209837801257</c:v>
                </c:pt>
                <c:pt idx="7">
                  <c:v>71.44397918480308</c:v>
                </c:pt>
                <c:pt idx="8">
                  <c:v>71.33745307633272</c:v>
                </c:pt>
                <c:pt idx="9">
                  <c:v>71.98802909454628</c:v>
                </c:pt>
                <c:pt idx="10">
                  <c:v>72.06017564828755</c:v>
                </c:pt>
                <c:pt idx="11">
                  <c:v>72.57900636958209</c:v>
                </c:pt>
              </c:numCache>
            </c:numRef>
          </c:val>
          <c:smooth val="0"/>
        </c:ser>
        <c:marker val="1"/>
        <c:axId val="11317653"/>
        <c:axId val="34750014"/>
      </c:lineChart>
      <c:catAx>
        <c:axId val="1131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50014"/>
        <c:crossesAt val="0"/>
        <c:auto val="1"/>
        <c:lblOffset val="100"/>
        <c:tickLblSkip val="1"/>
        <c:noMultiLvlLbl val="0"/>
      </c:catAx>
      <c:valAx>
        <c:axId val="34750014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31765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25"/>
          <c:y val="0.9525"/>
          <c:w val="0.9875"/>
          <c:h val="0.0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7225"/>
          <c:w val="0.9335"/>
          <c:h val="0.8025"/>
        </c:manualLayout>
      </c:layout>
      <c:lineChart>
        <c:grouping val="standard"/>
        <c:varyColors val="0"/>
        <c:ser>
          <c:idx val="1"/>
          <c:order val="0"/>
          <c:tx>
            <c:strRef>
              <c:f>'Fig 2a data'!$A$26</c:f>
              <c:strCache>
                <c:ptCount val="1"/>
                <c:pt idx="0">
                  <c:v>Northern Ireland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'Fig 2a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2a data'!$B$26:$M$26</c:f>
              <c:numCache>
                <c:ptCount val="12"/>
                <c:pt idx="0">
                  <c:v>74.27</c:v>
                </c:pt>
                <c:pt idx="1">
                  <c:v>74.48</c:v>
                </c:pt>
                <c:pt idx="2">
                  <c:v>74.79</c:v>
                </c:pt>
                <c:pt idx="3">
                  <c:v>75.2</c:v>
                </c:pt>
                <c:pt idx="4">
                  <c:v>75.56</c:v>
                </c:pt>
                <c:pt idx="5">
                  <c:v>75.83</c:v>
                </c:pt>
                <c:pt idx="6">
                  <c:v>76.01</c:v>
                </c:pt>
                <c:pt idx="7">
                  <c:v>76.09</c:v>
                </c:pt>
                <c:pt idx="8">
                  <c:v>76.15</c:v>
                </c:pt>
                <c:pt idx="9">
                  <c:v>76.34</c:v>
                </c:pt>
                <c:pt idx="10">
                  <c:v>76.66</c:v>
                </c:pt>
                <c:pt idx="11">
                  <c:v>77.1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'Fig 2a data'!$A$12</c:f>
              <c:strCache>
                <c:ptCount val="1"/>
                <c:pt idx="0">
                  <c:v>England</c:v>
                </c:pt>
              </c:strCache>
            </c:strRef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'Fig 2a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2a data'!$B$12:$M$12</c:f>
              <c:numCache>
                <c:ptCount val="12"/>
                <c:pt idx="0">
                  <c:v>75</c:v>
                </c:pt>
                <c:pt idx="1">
                  <c:v>75.29</c:v>
                </c:pt>
                <c:pt idx="2">
                  <c:v>75.61</c:v>
                </c:pt>
                <c:pt idx="3">
                  <c:v>75.9</c:v>
                </c:pt>
                <c:pt idx="4">
                  <c:v>76.14</c:v>
                </c:pt>
                <c:pt idx="5">
                  <c:v>76.45</c:v>
                </c:pt>
                <c:pt idx="6">
                  <c:v>76.81</c:v>
                </c:pt>
                <c:pt idx="7">
                  <c:v>77.19</c:v>
                </c:pt>
                <c:pt idx="8">
                  <c:v>77.48</c:v>
                </c:pt>
                <c:pt idx="9">
                  <c:v>77.74</c:v>
                </c:pt>
                <c:pt idx="10">
                  <c:v>78.04</c:v>
                </c:pt>
                <c:pt idx="11">
                  <c:v>78.6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'Fig 2a data'!$A$30</c:f>
              <c:strCache>
                <c:ptCount val="1"/>
                <c:pt idx="0">
                  <c:v>Scotland</c:v>
                </c:pt>
              </c:strCache>
            </c:strRef>
          </c:tx>
          <c:spPr>
            <a:ln w="3175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'Fig 2a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2a data'!$B$30:$M$30</c:f>
              <c:numCache>
                <c:ptCount val="12"/>
                <c:pt idx="0">
                  <c:v>72.64</c:v>
                </c:pt>
                <c:pt idx="1">
                  <c:v>72.84</c:v>
                </c:pt>
                <c:pt idx="2">
                  <c:v>73.1</c:v>
                </c:pt>
                <c:pt idx="3">
                  <c:v>73.31</c:v>
                </c:pt>
                <c:pt idx="4">
                  <c:v>73.5</c:v>
                </c:pt>
                <c:pt idx="5">
                  <c:v>73.79</c:v>
                </c:pt>
                <c:pt idx="6">
                  <c:v>74.23</c:v>
                </c:pt>
                <c:pt idx="7">
                  <c:v>74.6</c:v>
                </c:pt>
                <c:pt idx="8">
                  <c:v>74.78</c:v>
                </c:pt>
                <c:pt idx="9">
                  <c:v>74.97</c:v>
                </c:pt>
                <c:pt idx="10">
                  <c:v>75.31</c:v>
                </c:pt>
                <c:pt idx="11">
                  <c:v>75.84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'Fig 2a data'!$A$34</c:f>
              <c:strCache>
                <c:ptCount val="1"/>
                <c:pt idx="0">
                  <c:v>Sweden</c:v>
                </c:pt>
              </c:strCache>
            </c:strRef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'Fig 2a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2a data'!$B$34:$M$34</c:f>
              <c:numCache>
                <c:ptCount val="12"/>
                <c:pt idx="0">
                  <c:v>76.9</c:v>
                </c:pt>
                <c:pt idx="1">
                  <c:v>77.1</c:v>
                </c:pt>
                <c:pt idx="2">
                  <c:v>77.4</c:v>
                </c:pt>
                <c:pt idx="3">
                  <c:v>77.6</c:v>
                </c:pt>
                <c:pt idx="4">
                  <c:v>77.7</c:v>
                </c:pt>
                <c:pt idx="5">
                  <c:v>78</c:v>
                </c:pt>
                <c:pt idx="6">
                  <c:v>78.4</c:v>
                </c:pt>
                <c:pt idx="7">
                  <c:v>78.5</c:v>
                </c:pt>
                <c:pt idx="8">
                  <c:v>78.8</c:v>
                </c:pt>
                <c:pt idx="9">
                  <c:v>79</c:v>
                </c:pt>
                <c:pt idx="10">
                  <c:v>79.2</c:v>
                </c:pt>
                <c:pt idx="11">
                  <c:v>79.4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'Fig 2a data'!$A$35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 2a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2a data'!$B$35:$M$35</c:f>
              <c:numCache>
                <c:ptCount val="12"/>
                <c:pt idx="0">
                  <c:v>74.73</c:v>
                </c:pt>
                <c:pt idx="1">
                  <c:v>75.01</c:v>
                </c:pt>
                <c:pt idx="2">
                  <c:v>75.32</c:v>
                </c:pt>
                <c:pt idx="3">
                  <c:v>75.62</c:v>
                </c:pt>
                <c:pt idx="4">
                  <c:v>75.85</c:v>
                </c:pt>
                <c:pt idx="5">
                  <c:v>76.16</c:v>
                </c:pt>
                <c:pt idx="6">
                  <c:v>76.52</c:v>
                </c:pt>
                <c:pt idx="7">
                  <c:v>76.89</c:v>
                </c:pt>
                <c:pt idx="8">
                  <c:v>77.16</c:v>
                </c:pt>
                <c:pt idx="9">
                  <c:v>77.4</c:v>
                </c:pt>
                <c:pt idx="10">
                  <c:v>77.71</c:v>
                </c:pt>
                <c:pt idx="11">
                  <c:v>78.2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'Fig 2a data'!$A$36</c:f>
              <c:strCache>
                <c:ptCount val="1"/>
                <c:pt idx="0">
                  <c:v>Wales</c:v>
                </c:pt>
              </c:strCache>
            </c:strRef>
          </c:tx>
          <c:spPr>
            <a:ln w="3175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'Fig 2a data'!$B$36:$M$36</c:f>
              <c:numCache>
                <c:ptCount val="12"/>
                <c:pt idx="0">
                  <c:v>74.3</c:v>
                </c:pt>
                <c:pt idx="1">
                  <c:v>74.58</c:v>
                </c:pt>
                <c:pt idx="2">
                  <c:v>74.82</c:v>
                </c:pt>
                <c:pt idx="3">
                  <c:v>75.26</c:v>
                </c:pt>
                <c:pt idx="4">
                  <c:v>75.47</c:v>
                </c:pt>
                <c:pt idx="5">
                  <c:v>75.78</c:v>
                </c:pt>
                <c:pt idx="6">
                  <c:v>76.1</c:v>
                </c:pt>
                <c:pt idx="7">
                  <c:v>76.56</c:v>
                </c:pt>
                <c:pt idx="8">
                  <c:v>76.67</c:v>
                </c:pt>
                <c:pt idx="9">
                  <c:v>76.85</c:v>
                </c:pt>
                <c:pt idx="10">
                  <c:v>77.05</c:v>
                </c:pt>
                <c:pt idx="11">
                  <c:v>77.6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'Fig 2a data'!$A$22</c:f>
              <c:strCache>
                <c:ptCount val="1"/>
                <c:pt idx="0">
                  <c:v>Lithuania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'Fig 2a data'!$B$22:$M$22</c:f>
              <c:numCache>
                <c:ptCount val="12"/>
                <c:pt idx="0">
                  <c:v>66</c:v>
                </c:pt>
                <c:pt idx="1">
                  <c:v>66.3</c:v>
                </c:pt>
                <c:pt idx="2">
                  <c:v>66.8</c:v>
                </c:pt>
                <c:pt idx="3">
                  <c:v>65.9</c:v>
                </c:pt>
                <c:pt idx="4">
                  <c:v>66.2</c:v>
                </c:pt>
                <c:pt idx="5">
                  <c:v>66.4</c:v>
                </c:pt>
                <c:pt idx="6">
                  <c:v>66.3</c:v>
                </c:pt>
                <c:pt idx="7">
                  <c:v>65.3</c:v>
                </c:pt>
                <c:pt idx="8">
                  <c:v>65.3</c:v>
                </c:pt>
                <c:pt idx="9">
                  <c:v>64.8</c:v>
                </c:pt>
                <c:pt idx="10">
                  <c:v>66.3</c:v>
                </c:pt>
                <c:pt idx="11">
                  <c:v>67.5</c:v>
                </c:pt>
              </c:numCache>
            </c:numRef>
          </c:val>
          <c:smooth val="0"/>
        </c:ser>
        <c:marker val="1"/>
        <c:axId val="44314671"/>
        <c:axId val="63287720"/>
      </c:lineChart>
      <c:catAx>
        <c:axId val="44314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7720"/>
        <c:crosses val="autoZero"/>
        <c:auto val="1"/>
        <c:lblOffset val="100"/>
        <c:noMultiLvlLbl val="0"/>
      </c:catAx>
      <c:valAx>
        <c:axId val="63287720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314671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1"/>
          <c:y val="0.9"/>
          <c:w val="0.754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7325"/>
          <c:w val="0.9335"/>
          <c:h val="0.8015"/>
        </c:manualLayout>
      </c:layout>
      <c:lineChart>
        <c:grouping val="standard"/>
        <c:varyColors val="0"/>
        <c:ser>
          <c:idx val="1"/>
          <c:order val="0"/>
          <c:tx>
            <c:strRef>
              <c:f>'Fig 2b data'!$A$26</c:f>
              <c:strCache>
                <c:ptCount val="1"/>
                <c:pt idx="0">
                  <c:v>N Ireland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data'!$B$26:$M$26</c:f>
              <c:numCache>
                <c:ptCount val="12"/>
                <c:pt idx="0">
                  <c:v>79.46</c:v>
                </c:pt>
                <c:pt idx="1">
                  <c:v>79.55</c:v>
                </c:pt>
                <c:pt idx="2">
                  <c:v>79.75</c:v>
                </c:pt>
                <c:pt idx="3">
                  <c:v>80.13</c:v>
                </c:pt>
                <c:pt idx="4">
                  <c:v>80.43</c:v>
                </c:pt>
                <c:pt idx="5">
                  <c:v>80.55</c:v>
                </c:pt>
                <c:pt idx="6">
                  <c:v>80.83</c:v>
                </c:pt>
                <c:pt idx="7">
                  <c:v>80.96</c:v>
                </c:pt>
                <c:pt idx="8">
                  <c:v>81.18</c:v>
                </c:pt>
                <c:pt idx="9">
                  <c:v>81.18</c:v>
                </c:pt>
                <c:pt idx="10">
                  <c:v>81.3</c:v>
                </c:pt>
                <c:pt idx="11">
                  <c:v>81.5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'Fig 2b data'!$A$12</c:f>
              <c:strCache>
                <c:ptCount val="1"/>
                <c:pt idx="0">
                  <c:v>England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data'!$B$12:$M$12</c:f>
              <c:numCache>
                <c:ptCount val="12"/>
                <c:pt idx="0">
                  <c:v>79.9</c:v>
                </c:pt>
                <c:pt idx="1">
                  <c:v>80.12</c:v>
                </c:pt>
                <c:pt idx="2">
                  <c:v>80.34</c:v>
                </c:pt>
                <c:pt idx="3">
                  <c:v>80.57</c:v>
                </c:pt>
                <c:pt idx="4">
                  <c:v>80.68</c:v>
                </c:pt>
                <c:pt idx="5">
                  <c:v>80.9</c:v>
                </c:pt>
                <c:pt idx="6">
                  <c:v>81.14</c:v>
                </c:pt>
                <c:pt idx="7">
                  <c:v>81.49</c:v>
                </c:pt>
                <c:pt idx="8">
                  <c:v>81.7</c:v>
                </c:pt>
                <c:pt idx="9">
                  <c:v>81.88</c:v>
                </c:pt>
                <c:pt idx="10">
                  <c:v>82.13</c:v>
                </c:pt>
                <c:pt idx="11">
                  <c:v>82.6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'Fig 2b data'!$A$30</c:f>
              <c:strCache>
                <c:ptCount val="1"/>
                <c:pt idx="0">
                  <c:v>Scotland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data'!$B$30:$M$30</c:f>
              <c:numCache>
                <c:ptCount val="12"/>
                <c:pt idx="0">
                  <c:v>78.18</c:v>
                </c:pt>
                <c:pt idx="1">
                  <c:v>78.35</c:v>
                </c:pt>
                <c:pt idx="2">
                  <c:v>78.56</c:v>
                </c:pt>
                <c:pt idx="3">
                  <c:v>78.78</c:v>
                </c:pt>
                <c:pt idx="4">
                  <c:v>78.87</c:v>
                </c:pt>
                <c:pt idx="5">
                  <c:v>79.07</c:v>
                </c:pt>
                <c:pt idx="6">
                  <c:v>79.27</c:v>
                </c:pt>
                <c:pt idx="7">
                  <c:v>79.57</c:v>
                </c:pt>
                <c:pt idx="8">
                  <c:v>79.71</c:v>
                </c:pt>
                <c:pt idx="9">
                  <c:v>79.86</c:v>
                </c:pt>
                <c:pt idx="10">
                  <c:v>80.07</c:v>
                </c:pt>
                <c:pt idx="11">
                  <c:v>80.43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'Fig 2b data'!$A$15</c:f>
              <c:strCache>
                <c:ptCount val="1"/>
                <c:pt idx="0">
                  <c:v>France</c:v>
                </c:pt>
              </c:strCache>
            </c:strRef>
          </c:tx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data'!$B$15:$M$15</c:f>
              <c:numCache>
                <c:ptCount val="12"/>
                <c:pt idx="0">
                  <c:v>82.6</c:v>
                </c:pt>
                <c:pt idx="1">
                  <c:v>82.7</c:v>
                </c:pt>
                <c:pt idx="2">
                  <c:v>83</c:v>
                </c:pt>
                <c:pt idx="3">
                  <c:v>83</c:v>
                </c:pt>
                <c:pt idx="4">
                  <c:v>83</c:v>
                </c:pt>
                <c:pt idx="5">
                  <c:v>82.7</c:v>
                </c:pt>
                <c:pt idx="6">
                  <c:v>83.8</c:v>
                </c:pt>
                <c:pt idx="7">
                  <c:v>83.8</c:v>
                </c:pt>
                <c:pt idx="8">
                  <c:v>84.5</c:v>
                </c:pt>
                <c:pt idx="9">
                  <c:v>84.8</c:v>
                </c:pt>
                <c:pt idx="10">
                  <c:v>84.8</c:v>
                </c:pt>
                <c:pt idx="11">
                  <c:v>85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'Fig 2b data'!$A$35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3175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data'!$B$35:$M$35</c:f>
              <c:numCache>
                <c:ptCount val="12"/>
                <c:pt idx="0">
                  <c:v>79.7</c:v>
                </c:pt>
                <c:pt idx="1">
                  <c:v>79.91</c:v>
                </c:pt>
                <c:pt idx="2">
                  <c:v>80.12</c:v>
                </c:pt>
                <c:pt idx="3">
                  <c:v>80.36</c:v>
                </c:pt>
                <c:pt idx="4">
                  <c:v>80.48</c:v>
                </c:pt>
                <c:pt idx="5">
                  <c:v>80.69</c:v>
                </c:pt>
                <c:pt idx="6">
                  <c:v>80.93</c:v>
                </c:pt>
                <c:pt idx="7">
                  <c:v>81.26</c:v>
                </c:pt>
                <c:pt idx="8">
                  <c:v>81.47</c:v>
                </c:pt>
                <c:pt idx="9">
                  <c:v>81.63</c:v>
                </c:pt>
                <c:pt idx="10">
                  <c:v>81.88</c:v>
                </c:pt>
                <c:pt idx="11">
                  <c:v>82.3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'Fig 2b data'!$A$36</c:f>
              <c:strCache>
                <c:ptCount val="1"/>
                <c:pt idx="0">
                  <c:v>Wales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data'!$B$36:$M$36</c:f>
              <c:numCache>
                <c:ptCount val="12"/>
                <c:pt idx="0">
                  <c:v>79.34</c:v>
                </c:pt>
                <c:pt idx="1">
                  <c:v>79.58</c:v>
                </c:pt>
                <c:pt idx="2">
                  <c:v>79.73</c:v>
                </c:pt>
                <c:pt idx="3">
                  <c:v>80.01</c:v>
                </c:pt>
                <c:pt idx="4">
                  <c:v>80.12</c:v>
                </c:pt>
                <c:pt idx="5">
                  <c:v>80.33</c:v>
                </c:pt>
                <c:pt idx="6">
                  <c:v>80.57</c:v>
                </c:pt>
                <c:pt idx="7">
                  <c:v>80.94</c:v>
                </c:pt>
                <c:pt idx="8">
                  <c:v>81.1</c:v>
                </c:pt>
                <c:pt idx="9">
                  <c:v>81.24</c:v>
                </c:pt>
                <c:pt idx="10">
                  <c:v>81.42</c:v>
                </c:pt>
                <c:pt idx="11">
                  <c:v>81.8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'Fig 2b data'!$A$29</c:f>
              <c:strCache>
                <c:ptCount val="1"/>
                <c:pt idx="0">
                  <c:v>Romania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'Fig 2b data'!$B$4:$M$4</c:f>
              <c:strCache>
                <c:ptCount val="12"/>
                <c:pt idx="0">
                  <c:v>1997-1999</c:v>
                </c:pt>
                <c:pt idx="1">
                  <c:v>1998-2000</c:v>
                </c:pt>
                <c:pt idx="2">
                  <c:v>1999-2001</c:v>
                </c:pt>
                <c:pt idx="3">
                  <c:v>2000-2002</c:v>
                </c:pt>
                <c:pt idx="4">
                  <c:v>2001-2003</c:v>
                </c:pt>
                <c:pt idx="5">
                  <c:v>2002-2004</c:v>
                </c:pt>
                <c:pt idx="6">
                  <c:v>2003-2005</c:v>
                </c:pt>
                <c:pt idx="7">
                  <c:v>2004-2006</c:v>
                </c:pt>
                <c:pt idx="8">
                  <c:v>2005-2007</c:v>
                </c:pt>
                <c:pt idx="9">
                  <c:v>2006-2008</c:v>
                </c:pt>
                <c:pt idx="10">
                  <c:v>2007-2009</c:v>
                </c:pt>
                <c:pt idx="11">
                  <c:v>2008-2010</c:v>
                </c:pt>
              </c:strCache>
            </c:strRef>
          </c:cat>
          <c:val>
            <c:numRef>
              <c:f>'Fig 2b data'!$B$29:$M$29</c:f>
              <c:numCache>
                <c:ptCount val="12"/>
                <c:pt idx="0">
                  <c:v>73.8</c:v>
                </c:pt>
                <c:pt idx="1">
                  <c:v>74.2</c:v>
                </c:pt>
                <c:pt idx="2">
                  <c:v>74.8</c:v>
                </c:pt>
                <c:pt idx="3">
                  <c:v>74.9</c:v>
                </c:pt>
                <c:pt idx="4">
                  <c:v>74.7</c:v>
                </c:pt>
                <c:pt idx="5">
                  <c:v>75</c:v>
                </c:pt>
                <c:pt idx="6">
                  <c:v>75.5</c:v>
                </c:pt>
                <c:pt idx="7">
                  <c:v>75.7</c:v>
                </c:pt>
                <c:pt idx="8">
                  <c:v>76.2</c:v>
                </c:pt>
                <c:pt idx="9">
                  <c:v>76.9</c:v>
                </c:pt>
                <c:pt idx="10">
                  <c:v>77.2</c:v>
                </c:pt>
                <c:pt idx="11">
                  <c:v>77.4</c:v>
                </c:pt>
              </c:numCache>
            </c:numRef>
          </c:val>
          <c:smooth val="0"/>
        </c:ser>
        <c:marker val="1"/>
        <c:axId val="32718569"/>
        <c:axId val="26031666"/>
      </c:lineChart>
      <c:catAx>
        <c:axId val="32718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31666"/>
        <c:crosses val="autoZero"/>
        <c:auto val="1"/>
        <c:lblOffset val="100"/>
        <c:noMultiLvlLbl val="0"/>
      </c:catAx>
      <c:valAx>
        <c:axId val="26031666"/>
        <c:scaling>
          <c:orientation val="minMax"/>
          <c:max val="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718569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9933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CCCC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66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"/>
          <c:y val="0.9035"/>
          <c:w val="0.58625"/>
          <c:h val="0.07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455"/>
          <c:w val="0.93225"/>
          <c:h val="0.81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 data'!$K$4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3 data'!$J$6:$J$37</c:f>
              <c:strCache>
                <c:ptCount val="32"/>
                <c:pt idx="0">
                  <c:v>Glasgow City</c:v>
                </c:pt>
                <c:pt idx="1">
                  <c:v>Inverclyde</c:v>
                </c:pt>
                <c:pt idx="2">
                  <c:v>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Eilean Siar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East Ayrshire</c:v>
                </c:pt>
                <c:pt idx="9">
                  <c:v>Clackmannanshire</c:v>
                </c:pt>
                <c:pt idx="10">
                  <c:v>South Lanarkshire</c:v>
                </c:pt>
                <c:pt idx="11">
                  <c:v>West Lothian</c:v>
                </c:pt>
                <c:pt idx="12">
                  <c:v>Aberdeen City</c:v>
                </c:pt>
                <c:pt idx="13">
                  <c:v>Fife</c:v>
                </c:pt>
                <c:pt idx="14">
                  <c:v>South Ayrshire</c:v>
                </c:pt>
                <c:pt idx="15">
                  <c:v>Falkirk</c:v>
                </c:pt>
                <c:pt idx="16">
                  <c:v>Highland</c:v>
                </c:pt>
                <c:pt idx="17">
                  <c:v>Midlothian</c:v>
                </c:pt>
                <c:pt idx="18">
                  <c:v>Dumfries &amp; Galloway</c:v>
                </c:pt>
                <c:pt idx="19">
                  <c:v>Moray</c:v>
                </c:pt>
                <c:pt idx="20">
                  <c:v>Argyll &amp; Bute</c:v>
                </c:pt>
                <c:pt idx="21">
                  <c:v>Edinburgh, City of</c:v>
                </c:pt>
                <c:pt idx="22">
                  <c:v>Shetland Islands</c:v>
                </c:pt>
                <c:pt idx="23">
                  <c:v>East Lothian</c:v>
                </c:pt>
                <c:pt idx="24">
                  <c:v>Orkney Islands</c:v>
                </c:pt>
                <c:pt idx="25">
                  <c:v>Scottish Borders</c:v>
                </c:pt>
                <c:pt idx="26">
                  <c:v>Angus</c:v>
                </c:pt>
                <c:pt idx="27">
                  <c:v>Stirling</c:v>
                </c:pt>
                <c:pt idx="28">
                  <c:v>Aberdeenshire</c:v>
                </c:pt>
                <c:pt idx="29">
                  <c:v>East Renfrewshire</c:v>
                </c:pt>
                <c:pt idx="30">
                  <c:v>Perth &amp; Kinross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data'!$K$6:$K$37</c:f>
              <c:numCache>
                <c:ptCount val="32"/>
                <c:pt idx="0">
                  <c:v>71.35070668690919</c:v>
                </c:pt>
                <c:pt idx="1">
                  <c:v>72.1700957920123</c:v>
                </c:pt>
                <c:pt idx="2">
                  <c:v>72.8646285923808</c:v>
                </c:pt>
                <c:pt idx="3">
                  <c:v>73.24252274547958</c:v>
                </c:pt>
                <c:pt idx="4">
                  <c:v>73.18047450912951</c:v>
                </c:pt>
                <c:pt idx="5">
                  <c:v>72.57900636958209</c:v>
                </c:pt>
                <c:pt idx="6">
                  <c:v>73.89024573558608</c:v>
                </c:pt>
                <c:pt idx="7">
                  <c:v>74.39962651639587</c:v>
                </c:pt>
                <c:pt idx="8">
                  <c:v>74.75439622693258</c:v>
                </c:pt>
                <c:pt idx="9">
                  <c:v>74.64596814121015</c:v>
                </c:pt>
                <c:pt idx="10">
                  <c:v>75.34601558184413</c:v>
                </c:pt>
                <c:pt idx="11">
                  <c:v>75.68101604749785</c:v>
                </c:pt>
                <c:pt idx="12">
                  <c:v>75.82075396891402</c:v>
                </c:pt>
                <c:pt idx="13">
                  <c:v>75.94101630214361</c:v>
                </c:pt>
                <c:pt idx="14">
                  <c:v>75.68847602846472</c:v>
                </c:pt>
                <c:pt idx="15">
                  <c:v>75.82150628026574</c:v>
                </c:pt>
                <c:pt idx="16">
                  <c:v>75.90276007447639</c:v>
                </c:pt>
                <c:pt idx="17">
                  <c:v>75.84164087317525</c:v>
                </c:pt>
                <c:pt idx="18">
                  <c:v>76.1034239862902</c:v>
                </c:pt>
                <c:pt idx="19">
                  <c:v>76.13869584214756</c:v>
                </c:pt>
                <c:pt idx="20">
                  <c:v>76.3245461730518</c:v>
                </c:pt>
                <c:pt idx="21">
                  <c:v>76.83597765003343</c:v>
                </c:pt>
                <c:pt idx="22">
                  <c:v>75.73997398814556</c:v>
                </c:pt>
                <c:pt idx="23">
                  <c:v>76.53683838800279</c:v>
                </c:pt>
                <c:pt idx="24">
                  <c:v>75.64232889087575</c:v>
                </c:pt>
                <c:pt idx="25">
                  <c:v>76.81541260969982</c:v>
                </c:pt>
                <c:pt idx="26">
                  <c:v>76.8679766317614</c:v>
                </c:pt>
                <c:pt idx="27">
                  <c:v>77.05585931003723</c:v>
                </c:pt>
                <c:pt idx="28">
                  <c:v>77.70363654804946</c:v>
                </c:pt>
                <c:pt idx="29">
                  <c:v>77.51206037883225</c:v>
                </c:pt>
                <c:pt idx="30">
                  <c:v>78.50703093519002</c:v>
                </c:pt>
                <c:pt idx="31">
                  <c:v>78.73290186305874</c:v>
                </c:pt>
              </c:numCache>
            </c:numRef>
          </c:val>
        </c:ser>
        <c:ser>
          <c:idx val="1"/>
          <c:order val="1"/>
          <c:tx>
            <c:strRef>
              <c:f>'Fig 3 data'!$L$4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 data'!$J$6:$J$37</c:f>
              <c:strCache>
                <c:ptCount val="32"/>
                <c:pt idx="0">
                  <c:v>Glasgow City</c:v>
                </c:pt>
                <c:pt idx="1">
                  <c:v>Inverclyde</c:v>
                </c:pt>
                <c:pt idx="2">
                  <c:v>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Eilean Siar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East Ayrshire</c:v>
                </c:pt>
                <c:pt idx="9">
                  <c:v>Clackmannanshire</c:v>
                </c:pt>
                <c:pt idx="10">
                  <c:v>South Lanarkshire</c:v>
                </c:pt>
                <c:pt idx="11">
                  <c:v>West Lothian</c:v>
                </c:pt>
                <c:pt idx="12">
                  <c:v>Aberdeen City</c:v>
                </c:pt>
                <c:pt idx="13">
                  <c:v>Fife</c:v>
                </c:pt>
                <c:pt idx="14">
                  <c:v>South Ayrshire</c:v>
                </c:pt>
                <c:pt idx="15">
                  <c:v>Falkirk</c:v>
                </c:pt>
                <c:pt idx="16">
                  <c:v>Highland</c:v>
                </c:pt>
                <c:pt idx="17">
                  <c:v>Midlothian</c:v>
                </c:pt>
                <c:pt idx="18">
                  <c:v>Dumfries &amp; Galloway</c:v>
                </c:pt>
                <c:pt idx="19">
                  <c:v>Moray</c:v>
                </c:pt>
                <c:pt idx="20">
                  <c:v>Argyll &amp; Bute</c:v>
                </c:pt>
                <c:pt idx="21">
                  <c:v>Edinburgh, City of</c:v>
                </c:pt>
                <c:pt idx="22">
                  <c:v>Shetland Islands</c:v>
                </c:pt>
                <c:pt idx="23">
                  <c:v>East Lothian</c:v>
                </c:pt>
                <c:pt idx="24">
                  <c:v>Orkney Islands</c:v>
                </c:pt>
                <c:pt idx="25">
                  <c:v>Scottish Borders</c:v>
                </c:pt>
                <c:pt idx="26">
                  <c:v>Angus</c:v>
                </c:pt>
                <c:pt idx="27">
                  <c:v>Stirling</c:v>
                </c:pt>
                <c:pt idx="28">
                  <c:v>Aberdeenshire</c:v>
                </c:pt>
                <c:pt idx="29">
                  <c:v>East Renfrewshire</c:v>
                </c:pt>
                <c:pt idx="30">
                  <c:v>Perth &amp; Kinross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data'!$L$6:$L$37</c:f>
              <c:numCache>
                <c:ptCount val="32"/>
                <c:pt idx="0">
                  <c:v>0.5874787257842797</c:v>
                </c:pt>
                <c:pt idx="1">
                  <c:v>1.6138569341019888</c:v>
                </c:pt>
                <c:pt idx="2">
                  <c:v>1.4834008227111894</c:v>
                </c:pt>
                <c:pt idx="3">
                  <c:v>1.147348004195436</c:v>
                </c:pt>
                <c:pt idx="4">
                  <c:v>1.3397874954835913</c:v>
                </c:pt>
                <c:pt idx="5">
                  <c:v>2.79114789191172</c:v>
                </c:pt>
                <c:pt idx="6">
                  <c:v>0.7709624120904266</c:v>
                </c:pt>
                <c:pt idx="7">
                  <c:v>1.2643702550483624</c:v>
                </c:pt>
                <c:pt idx="8">
                  <c:v>1.2706932171242897</c:v>
                </c:pt>
                <c:pt idx="9">
                  <c:v>1.9386206594870998</c:v>
                </c:pt>
                <c:pt idx="10">
                  <c:v>0.7793938407511973</c:v>
                </c:pt>
                <c:pt idx="11">
                  <c:v>1.031857589460742</c:v>
                </c:pt>
                <c:pt idx="12">
                  <c:v>0.9561674527852233</c:v>
                </c:pt>
                <c:pt idx="13">
                  <c:v>0.7443481510001391</c:v>
                </c:pt>
                <c:pt idx="14">
                  <c:v>1.3431286492951813</c:v>
                </c:pt>
                <c:pt idx="15">
                  <c:v>1.0963751230844991</c:v>
                </c:pt>
                <c:pt idx="16">
                  <c:v>0.9941503643541978</c:v>
                </c:pt>
                <c:pt idx="17">
                  <c:v>1.535032762605823</c:v>
                </c:pt>
                <c:pt idx="18">
                  <c:v>1.1966614487369895</c:v>
                </c:pt>
                <c:pt idx="19">
                  <c:v>1.4975313328181983</c:v>
                </c:pt>
                <c:pt idx="20">
                  <c:v>1.417258507926988</c:v>
                </c:pt>
                <c:pt idx="21">
                  <c:v>0.6596186194283291</c:v>
                </c:pt>
                <c:pt idx="22">
                  <c:v>2.98335452775882</c:v>
                </c:pt>
                <c:pt idx="23">
                  <c:v>1.4509868920960116</c:v>
                </c:pt>
                <c:pt idx="24">
                  <c:v>3.3212967574267225</c:v>
                </c:pt>
                <c:pt idx="25">
                  <c:v>1.3494299969289614</c:v>
                </c:pt>
                <c:pt idx="26">
                  <c:v>1.4392602794844152</c:v>
                </c:pt>
                <c:pt idx="27">
                  <c:v>1.5155264067272753</c:v>
                </c:pt>
                <c:pt idx="28">
                  <c:v>0.8946986668585737</c:v>
                </c:pt>
                <c:pt idx="29">
                  <c:v>1.5199193181701673</c:v>
                </c:pt>
                <c:pt idx="30">
                  <c:v>1.0998610844175687</c:v>
                </c:pt>
                <c:pt idx="31">
                  <c:v>1.3182297662092424</c:v>
                </c:pt>
              </c:numCache>
            </c:numRef>
          </c:val>
        </c:ser>
        <c:ser>
          <c:idx val="2"/>
          <c:order val="2"/>
          <c:tx>
            <c:strRef>
              <c:f>'Fig 3 data'!$M$4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3 data'!$J$6:$J$37</c:f>
              <c:strCache>
                <c:ptCount val="32"/>
                <c:pt idx="0">
                  <c:v>Glasgow City</c:v>
                </c:pt>
                <c:pt idx="1">
                  <c:v>Inverclyde</c:v>
                </c:pt>
                <c:pt idx="2">
                  <c:v>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Eilean Siar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East Ayrshire</c:v>
                </c:pt>
                <c:pt idx="9">
                  <c:v>Clackmannanshire</c:v>
                </c:pt>
                <c:pt idx="10">
                  <c:v>South Lanarkshire</c:v>
                </c:pt>
                <c:pt idx="11">
                  <c:v>West Lothian</c:v>
                </c:pt>
                <c:pt idx="12">
                  <c:v>Aberdeen City</c:v>
                </c:pt>
                <c:pt idx="13">
                  <c:v>Fife</c:v>
                </c:pt>
                <c:pt idx="14">
                  <c:v>South Ayrshire</c:v>
                </c:pt>
                <c:pt idx="15">
                  <c:v>Falkirk</c:v>
                </c:pt>
                <c:pt idx="16">
                  <c:v>Highland</c:v>
                </c:pt>
                <c:pt idx="17">
                  <c:v>Midlothian</c:v>
                </c:pt>
                <c:pt idx="18">
                  <c:v>Dumfries &amp; Galloway</c:v>
                </c:pt>
                <c:pt idx="19">
                  <c:v>Moray</c:v>
                </c:pt>
                <c:pt idx="20">
                  <c:v>Argyll &amp; Bute</c:v>
                </c:pt>
                <c:pt idx="21">
                  <c:v>Edinburgh, City of</c:v>
                </c:pt>
                <c:pt idx="22">
                  <c:v>Shetland Islands</c:v>
                </c:pt>
                <c:pt idx="23">
                  <c:v>East Lothian</c:v>
                </c:pt>
                <c:pt idx="24">
                  <c:v>Orkney Islands</c:v>
                </c:pt>
                <c:pt idx="25">
                  <c:v>Scottish Borders</c:v>
                </c:pt>
                <c:pt idx="26">
                  <c:v>Angus</c:v>
                </c:pt>
                <c:pt idx="27">
                  <c:v>Stirling</c:v>
                </c:pt>
                <c:pt idx="28">
                  <c:v>Aberdeenshire</c:v>
                </c:pt>
                <c:pt idx="29">
                  <c:v>East Renfrewshire</c:v>
                </c:pt>
                <c:pt idx="30">
                  <c:v>Perth &amp; Kinross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data'!$M$6:$M$37</c:f>
              <c:numCache>
                <c:ptCount val="32"/>
                <c:pt idx="0">
                  <c:v>5.7545735683328445</c:v>
                </c:pt>
                <c:pt idx="1">
                  <c:v>4.562137388818627</c:v>
                </c:pt>
                <c:pt idx="2">
                  <c:v>3.2548025462835994</c:v>
                </c:pt>
                <c:pt idx="3">
                  <c:v>4.6676533701686225</c:v>
                </c:pt>
                <c:pt idx="4">
                  <c:v>4.124082263629873</c:v>
                </c:pt>
                <c:pt idx="5">
                  <c:v>5.428856432586755</c:v>
                </c:pt>
                <c:pt idx="6">
                  <c:v>3.742428719804721</c:v>
                </c:pt>
                <c:pt idx="7">
                  <c:v>3.3183658048026246</c:v>
                </c:pt>
                <c:pt idx="8">
                  <c:v>2.9323473635179624</c:v>
                </c:pt>
                <c:pt idx="9">
                  <c:v>3.176717436622212</c:v>
                </c:pt>
                <c:pt idx="10">
                  <c:v>3.80032528510165</c:v>
                </c:pt>
                <c:pt idx="11">
                  <c:v>2.798641579784203</c:v>
                </c:pt>
                <c:pt idx="12">
                  <c:v>3.6670300480291473</c:v>
                </c:pt>
                <c:pt idx="13">
                  <c:v>3.705031594530169</c:v>
                </c:pt>
                <c:pt idx="14">
                  <c:v>3.5241918042378444</c:v>
                </c:pt>
                <c:pt idx="15">
                  <c:v>2.9442472700481233</c:v>
                </c:pt>
                <c:pt idx="16">
                  <c:v>4.217873820497601</c:v>
                </c:pt>
                <c:pt idx="17">
                  <c:v>3.4567512626070425</c:v>
                </c:pt>
                <c:pt idx="18">
                  <c:v>3.6915907015397096</c:v>
                </c:pt>
                <c:pt idx="19">
                  <c:v>2.9418336758355537</c:v>
                </c:pt>
                <c:pt idx="20">
                  <c:v>2.524459074690043</c:v>
                </c:pt>
                <c:pt idx="21">
                  <c:v>4.048904038928924</c:v>
                </c:pt>
                <c:pt idx="22">
                  <c:v>0.269897084898858</c:v>
                </c:pt>
                <c:pt idx="23">
                  <c:v>2.541688510557293</c:v>
                </c:pt>
                <c:pt idx="24">
                  <c:v>1.0571667229516777</c:v>
                </c:pt>
                <c:pt idx="25">
                  <c:v>2.4940299457368553</c:v>
                </c:pt>
                <c:pt idx="26">
                  <c:v>1.31762991922038</c:v>
                </c:pt>
                <c:pt idx="27">
                  <c:v>2.6893741648345895</c:v>
                </c:pt>
                <c:pt idx="28">
                  <c:v>2.658245803914795</c:v>
                </c:pt>
                <c:pt idx="29">
                  <c:v>2.562486959521422</c:v>
                </c:pt>
                <c:pt idx="30">
                  <c:v>2.229548388814223</c:v>
                </c:pt>
                <c:pt idx="31">
                  <c:v>1.998582187033449</c:v>
                </c:pt>
              </c:numCache>
            </c:numRef>
          </c:val>
        </c:ser>
        <c:ser>
          <c:idx val="3"/>
          <c:order val="3"/>
          <c:tx>
            <c:strRef>
              <c:f>'Fig 3 data'!$N$4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 data'!$J$6:$J$37</c:f>
              <c:strCache>
                <c:ptCount val="32"/>
                <c:pt idx="0">
                  <c:v>Glasgow City</c:v>
                </c:pt>
                <c:pt idx="1">
                  <c:v>Inverclyde</c:v>
                </c:pt>
                <c:pt idx="2">
                  <c:v>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Eilean Siar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East Ayrshire</c:v>
                </c:pt>
                <c:pt idx="9">
                  <c:v>Clackmannanshire</c:v>
                </c:pt>
                <c:pt idx="10">
                  <c:v>South Lanarkshire</c:v>
                </c:pt>
                <c:pt idx="11">
                  <c:v>West Lothian</c:v>
                </c:pt>
                <c:pt idx="12">
                  <c:v>Aberdeen City</c:v>
                </c:pt>
                <c:pt idx="13">
                  <c:v>Fife</c:v>
                </c:pt>
                <c:pt idx="14">
                  <c:v>South Ayrshire</c:v>
                </c:pt>
                <c:pt idx="15">
                  <c:v>Falkirk</c:v>
                </c:pt>
                <c:pt idx="16">
                  <c:v>Highland</c:v>
                </c:pt>
                <c:pt idx="17">
                  <c:v>Midlothian</c:v>
                </c:pt>
                <c:pt idx="18">
                  <c:v>Dumfries &amp; Galloway</c:v>
                </c:pt>
                <c:pt idx="19">
                  <c:v>Moray</c:v>
                </c:pt>
                <c:pt idx="20">
                  <c:v>Argyll &amp; Bute</c:v>
                </c:pt>
                <c:pt idx="21">
                  <c:v>Edinburgh, City of</c:v>
                </c:pt>
                <c:pt idx="22">
                  <c:v>Shetland Islands</c:v>
                </c:pt>
                <c:pt idx="23">
                  <c:v>East Lothian</c:v>
                </c:pt>
                <c:pt idx="24">
                  <c:v>Orkney Islands</c:v>
                </c:pt>
                <c:pt idx="25">
                  <c:v>Scottish Borders</c:v>
                </c:pt>
                <c:pt idx="26">
                  <c:v>Angus</c:v>
                </c:pt>
                <c:pt idx="27">
                  <c:v>Stirling</c:v>
                </c:pt>
                <c:pt idx="28">
                  <c:v>Aberdeenshire</c:v>
                </c:pt>
                <c:pt idx="29">
                  <c:v>East Renfrewshire</c:v>
                </c:pt>
                <c:pt idx="30">
                  <c:v>Perth &amp; Kinross</c:v>
                </c:pt>
                <c:pt idx="31">
                  <c:v>East Dunbartonshire</c:v>
                </c:pt>
              </c:strCache>
            </c:strRef>
          </c:cat>
          <c:val>
            <c:numRef>
              <c:f>'Fig 3 data'!$N$6:$N$37</c:f>
              <c:numCache>
                <c:ptCount val="32"/>
                <c:pt idx="0">
                  <c:v>0.5538657015807189</c:v>
                </c:pt>
                <c:pt idx="1">
                  <c:v>1.6027098957964938</c:v>
                </c:pt>
                <c:pt idx="2">
                  <c:v>1.3797841643310562</c:v>
                </c:pt>
                <c:pt idx="3">
                  <c:v>0.9015633338846669</c:v>
                </c:pt>
                <c:pt idx="4">
                  <c:v>1.1522261935822655</c:v>
                </c:pt>
                <c:pt idx="5">
                  <c:v>2.3826904764396204</c:v>
                </c:pt>
                <c:pt idx="6">
                  <c:v>0.6937717700763528</c:v>
                </c:pt>
                <c:pt idx="7">
                  <c:v>1.102771018206255</c:v>
                </c:pt>
                <c:pt idx="8">
                  <c:v>1.1769299085426042</c:v>
                </c:pt>
                <c:pt idx="9">
                  <c:v>1.7028731722736552</c:v>
                </c:pt>
                <c:pt idx="10">
                  <c:v>0.670440491042342</c:v>
                </c:pt>
                <c:pt idx="11">
                  <c:v>0.961660850453427</c:v>
                </c:pt>
                <c:pt idx="12">
                  <c:v>0.8248569216458748</c:v>
                </c:pt>
                <c:pt idx="13">
                  <c:v>0.6812434129660403</c:v>
                </c:pt>
                <c:pt idx="14">
                  <c:v>1.1456871074782384</c:v>
                </c:pt>
                <c:pt idx="15">
                  <c:v>0.9746903648789669</c:v>
                </c:pt>
                <c:pt idx="16">
                  <c:v>0.8643883638291925</c:v>
                </c:pt>
                <c:pt idx="17">
                  <c:v>1.210030810963758</c:v>
                </c:pt>
                <c:pt idx="18">
                  <c:v>1.0259179361043493</c:v>
                </c:pt>
                <c:pt idx="19">
                  <c:v>1.3799008711772842</c:v>
                </c:pt>
                <c:pt idx="20">
                  <c:v>1.2856053696406775</c:v>
                </c:pt>
                <c:pt idx="21">
                  <c:v>0.6048627981090249</c:v>
                </c:pt>
                <c:pt idx="22">
                  <c:v>3.321071661172482</c:v>
                </c:pt>
                <c:pt idx="23">
                  <c:v>1.2540719936339144</c:v>
                </c:pt>
                <c:pt idx="24">
                  <c:v>2.7362915338765674</c:v>
                </c:pt>
                <c:pt idx="25">
                  <c:v>1.1564318451198403</c:v>
                </c:pt>
                <c:pt idx="26">
                  <c:v>1.2891325097523634</c:v>
                </c:pt>
                <c:pt idx="27">
                  <c:v>1.3180143188616853</c:v>
                </c:pt>
                <c:pt idx="28">
                  <c:v>0.7911613575398349</c:v>
                </c:pt>
                <c:pt idx="29">
                  <c:v>1.3280331535526955</c:v>
                </c:pt>
                <c:pt idx="30">
                  <c:v>1.0103018619537067</c:v>
                </c:pt>
                <c:pt idx="31">
                  <c:v>1.3058781167555082</c:v>
                </c:pt>
              </c:numCache>
            </c:numRef>
          </c:val>
        </c:ser>
        <c:overlap val="100"/>
        <c:gapWidth val="80"/>
        <c:axId val="32958403"/>
        <c:axId val="28190172"/>
      </c:barChart>
      <c:catAx>
        <c:axId val="32958403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90172"/>
        <c:crossesAt val="70"/>
        <c:auto val="1"/>
        <c:lblOffset val="100"/>
        <c:tickLblSkip val="1"/>
        <c:noMultiLvlLbl val="0"/>
      </c:catAx>
      <c:valAx>
        <c:axId val="28190172"/>
        <c:scaling>
          <c:orientation val="minMax"/>
          <c:max val="86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958403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14175"/>
          <c:w val="0.941"/>
          <c:h val="0.79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4 data'!$K$4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4 data'!$J$6:$J$19</c:f>
              <c:strCache>
                <c:ptCount val="14"/>
                <c:pt idx="0">
                  <c:v>Greater Glasgow &amp; Clyde</c:v>
                </c:pt>
                <c:pt idx="1">
                  <c:v>Western Isles</c:v>
                </c:pt>
                <c:pt idx="2">
                  <c:v>Lanarkshire</c:v>
                </c:pt>
                <c:pt idx="3">
                  <c:v>Ayrshire &amp; Arran</c:v>
                </c:pt>
                <c:pt idx="4">
                  <c:v>Fife</c:v>
                </c:pt>
                <c:pt idx="5">
                  <c:v>Highland</c:v>
                </c:pt>
                <c:pt idx="6">
                  <c:v>Forth Valley</c:v>
                </c:pt>
                <c:pt idx="7">
                  <c:v>Dumfries &amp; Galloway</c:v>
                </c:pt>
                <c:pt idx="8">
                  <c:v>Tayside</c:v>
                </c:pt>
                <c:pt idx="9">
                  <c:v>Lothian</c:v>
                </c:pt>
                <c:pt idx="10">
                  <c:v>Shetland</c:v>
                </c:pt>
                <c:pt idx="11">
                  <c:v>Grampian</c:v>
                </c:pt>
                <c:pt idx="12">
                  <c:v>Orkney</c:v>
                </c:pt>
                <c:pt idx="13">
                  <c:v>Borders</c:v>
                </c:pt>
              </c:strCache>
            </c:strRef>
          </c:cat>
          <c:val>
            <c:numRef>
              <c:f>'Fig 4 data'!$K$6:$K$19</c:f>
              <c:numCache>
                <c:ptCount val="14"/>
                <c:pt idx="0">
                  <c:v>73.41151129889529</c:v>
                </c:pt>
                <c:pt idx="1">
                  <c:v>72.57900636958209</c:v>
                </c:pt>
                <c:pt idx="2">
                  <c:v>74.73049163419307</c:v>
                </c:pt>
                <c:pt idx="3">
                  <c:v>75.18891474381822</c:v>
                </c:pt>
                <c:pt idx="4">
                  <c:v>75.93788010682806</c:v>
                </c:pt>
                <c:pt idx="5">
                  <c:v>76.15514925239842</c:v>
                </c:pt>
                <c:pt idx="6">
                  <c:v>76.23074273422827</c:v>
                </c:pt>
                <c:pt idx="7">
                  <c:v>76.1034239862902</c:v>
                </c:pt>
                <c:pt idx="8">
                  <c:v>76.45404305692527</c:v>
                </c:pt>
                <c:pt idx="9">
                  <c:v>76.77844138438057</c:v>
                </c:pt>
                <c:pt idx="10">
                  <c:v>75.73997398814556</c:v>
                </c:pt>
                <c:pt idx="11">
                  <c:v>76.97188622505526</c:v>
                </c:pt>
                <c:pt idx="12">
                  <c:v>75.64232889087575</c:v>
                </c:pt>
                <c:pt idx="13">
                  <c:v>76.81541260969982</c:v>
                </c:pt>
              </c:numCache>
            </c:numRef>
          </c:val>
        </c:ser>
        <c:ser>
          <c:idx val="1"/>
          <c:order val="1"/>
          <c:tx>
            <c:strRef>
              <c:f>'Fig 4 data'!$L$4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data'!$J$6:$J$19</c:f>
              <c:strCache>
                <c:ptCount val="14"/>
                <c:pt idx="0">
                  <c:v>Greater Glasgow &amp; Clyde</c:v>
                </c:pt>
                <c:pt idx="1">
                  <c:v>Western Isles</c:v>
                </c:pt>
                <c:pt idx="2">
                  <c:v>Lanarkshire</c:v>
                </c:pt>
                <c:pt idx="3">
                  <c:v>Ayrshire &amp; Arran</c:v>
                </c:pt>
                <c:pt idx="4">
                  <c:v>Fife</c:v>
                </c:pt>
                <c:pt idx="5">
                  <c:v>Highland</c:v>
                </c:pt>
                <c:pt idx="6">
                  <c:v>Forth Valley</c:v>
                </c:pt>
                <c:pt idx="7">
                  <c:v>Dumfries &amp; Galloway</c:v>
                </c:pt>
                <c:pt idx="8">
                  <c:v>Tayside</c:v>
                </c:pt>
                <c:pt idx="9">
                  <c:v>Lothian</c:v>
                </c:pt>
                <c:pt idx="10">
                  <c:v>Shetland</c:v>
                </c:pt>
                <c:pt idx="11">
                  <c:v>Grampian</c:v>
                </c:pt>
                <c:pt idx="12">
                  <c:v>Orkney</c:v>
                </c:pt>
                <c:pt idx="13">
                  <c:v>Borders</c:v>
                </c:pt>
              </c:strCache>
            </c:strRef>
          </c:cat>
          <c:val>
            <c:numRef>
              <c:f>'Fig 4 data'!$L$6:$L$19</c:f>
              <c:numCache>
                <c:ptCount val="14"/>
                <c:pt idx="0">
                  <c:v>0.4115940282709971</c:v>
                </c:pt>
                <c:pt idx="1">
                  <c:v>2.79114789191172</c:v>
                </c:pt>
                <c:pt idx="2">
                  <c:v>0.5847299131883403</c:v>
                </c:pt>
                <c:pt idx="3">
                  <c:v>0.7467373978524847</c:v>
                </c:pt>
                <c:pt idx="4">
                  <c:v>0.7443646687598857</c:v>
                </c:pt>
                <c:pt idx="5">
                  <c:v>0.8187968825252199</c:v>
                </c:pt>
                <c:pt idx="6">
                  <c:v>0.806483421691155</c:v>
                </c:pt>
                <c:pt idx="7">
                  <c:v>1.1966614487369895</c:v>
                </c:pt>
                <c:pt idx="8">
                  <c:v>0.7452219143657715</c:v>
                </c:pt>
                <c:pt idx="9">
                  <c:v>0.48189521680077974</c:v>
                </c:pt>
                <c:pt idx="10">
                  <c:v>2.98335452775882</c:v>
                </c:pt>
                <c:pt idx="11">
                  <c:v>0.5935862943916561</c:v>
                </c:pt>
                <c:pt idx="12">
                  <c:v>3.3212967574267225</c:v>
                </c:pt>
                <c:pt idx="13">
                  <c:v>1.3494299969289614</c:v>
                </c:pt>
              </c:numCache>
            </c:numRef>
          </c:val>
        </c:ser>
        <c:ser>
          <c:idx val="2"/>
          <c:order val="2"/>
          <c:tx>
            <c:strRef>
              <c:f>'Fig 4 data'!$M$4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4 data'!$J$6:$J$19</c:f>
              <c:strCache>
                <c:ptCount val="14"/>
                <c:pt idx="0">
                  <c:v>Greater Glasgow &amp; Clyde</c:v>
                </c:pt>
                <c:pt idx="1">
                  <c:v>Western Isles</c:v>
                </c:pt>
                <c:pt idx="2">
                  <c:v>Lanarkshire</c:v>
                </c:pt>
                <c:pt idx="3">
                  <c:v>Ayrshire &amp; Arran</c:v>
                </c:pt>
                <c:pt idx="4">
                  <c:v>Fife</c:v>
                </c:pt>
                <c:pt idx="5">
                  <c:v>Highland</c:v>
                </c:pt>
                <c:pt idx="6">
                  <c:v>Forth Valley</c:v>
                </c:pt>
                <c:pt idx="7">
                  <c:v>Dumfries &amp; Galloway</c:v>
                </c:pt>
                <c:pt idx="8">
                  <c:v>Tayside</c:v>
                </c:pt>
                <c:pt idx="9">
                  <c:v>Lothian</c:v>
                </c:pt>
                <c:pt idx="10">
                  <c:v>Shetland</c:v>
                </c:pt>
                <c:pt idx="11">
                  <c:v>Grampian</c:v>
                </c:pt>
                <c:pt idx="12">
                  <c:v>Orkney</c:v>
                </c:pt>
                <c:pt idx="13">
                  <c:v>Borders</c:v>
                </c:pt>
              </c:strCache>
            </c:strRef>
          </c:cat>
          <c:val>
            <c:numRef>
              <c:f>'Fig 4 data'!$M$6:$M$19</c:f>
              <c:numCache>
                <c:ptCount val="14"/>
                <c:pt idx="0">
                  <c:v>5.219791766496357</c:v>
                </c:pt>
                <c:pt idx="1">
                  <c:v>5.428856432586755</c:v>
                </c:pt>
                <c:pt idx="2">
                  <c:v>3.815127448973783</c:v>
                </c:pt>
                <c:pt idx="3">
                  <c:v>3.7634585757651564</c:v>
                </c:pt>
                <c:pt idx="4">
                  <c:v>3.705834339579539</c:v>
                </c:pt>
                <c:pt idx="5">
                  <c:v>3.998332154169063</c:v>
                </c:pt>
                <c:pt idx="6">
                  <c:v>3.435710001374943</c:v>
                </c:pt>
                <c:pt idx="7">
                  <c:v>3.6915907015397096</c:v>
                </c:pt>
                <c:pt idx="8">
                  <c:v>3.150149685030428</c:v>
                </c:pt>
                <c:pt idx="9">
                  <c:v>3.88527246221652</c:v>
                </c:pt>
                <c:pt idx="10">
                  <c:v>0.269897084898858</c:v>
                </c:pt>
                <c:pt idx="11">
                  <c:v>3.4687886962873478</c:v>
                </c:pt>
                <c:pt idx="12">
                  <c:v>1.0571667229516777</c:v>
                </c:pt>
                <c:pt idx="13">
                  <c:v>2.4940299457368553</c:v>
                </c:pt>
              </c:numCache>
            </c:numRef>
          </c:val>
        </c:ser>
        <c:ser>
          <c:idx val="3"/>
          <c:order val="3"/>
          <c:tx>
            <c:strRef>
              <c:f>'Fig 4 data'!$N$4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 data'!$J$6:$J$19</c:f>
              <c:strCache>
                <c:ptCount val="14"/>
                <c:pt idx="0">
                  <c:v>Greater Glasgow &amp; Clyde</c:v>
                </c:pt>
                <c:pt idx="1">
                  <c:v>Western Isles</c:v>
                </c:pt>
                <c:pt idx="2">
                  <c:v>Lanarkshire</c:v>
                </c:pt>
                <c:pt idx="3">
                  <c:v>Ayrshire &amp; Arran</c:v>
                </c:pt>
                <c:pt idx="4">
                  <c:v>Fife</c:v>
                </c:pt>
                <c:pt idx="5">
                  <c:v>Highland</c:v>
                </c:pt>
                <c:pt idx="6">
                  <c:v>Forth Valley</c:v>
                </c:pt>
                <c:pt idx="7">
                  <c:v>Dumfries &amp; Galloway</c:v>
                </c:pt>
                <c:pt idx="8">
                  <c:v>Tayside</c:v>
                </c:pt>
                <c:pt idx="9">
                  <c:v>Lothian</c:v>
                </c:pt>
                <c:pt idx="10">
                  <c:v>Shetland</c:v>
                </c:pt>
                <c:pt idx="11">
                  <c:v>Grampian</c:v>
                </c:pt>
                <c:pt idx="12">
                  <c:v>Orkney</c:v>
                </c:pt>
                <c:pt idx="13">
                  <c:v>Borders</c:v>
                </c:pt>
              </c:strCache>
            </c:strRef>
          </c:cat>
          <c:val>
            <c:numRef>
              <c:f>'Fig 4 data'!$N$6:$N$19</c:f>
              <c:numCache>
                <c:ptCount val="14"/>
                <c:pt idx="0">
                  <c:v>0.37502251969593203</c:v>
                </c:pt>
                <c:pt idx="1">
                  <c:v>2.3826904764396204</c:v>
                </c:pt>
                <c:pt idx="2">
                  <c:v>0.5177433716155235</c:v>
                </c:pt>
                <c:pt idx="3">
                  <c:v>0.6611002643773247</c:v>
                </c:pt>
                <c:pt idx="4">
                  <c:v>0.6813035281333555</c:v>
                </c:pt>
                <c:pt idx="5">
                  <c:v>0.7190775107525837</c:v>
                </c:pt>
                <c:pt idx="6">
                  <c:v>0.7069061891143917</c:v>
                </c:pt>
                <c:pt idx="7">
                  <c:v>1.0259179361043493</c:v>
                </c:pt>
                <c:pt idx="8">
                  <c:v>0.65566074231225</c:v>
                </c:pt>
                <c:pt idx="9">
                  <c:v>0.4401674291407005</c:v>
                </c:pt>
                <c:pt idx="10">
                  <c:v>3.321071661172482</c:v>
                </c:pt>
                <c:pt idx="11">
                  <c:v>0.5248600586132284</c:v>
                </c:pt>
                <c:pt idx="12">
                  <c:v>2.7362915338765674</c:v>
                </c:pt>
                <c:pt idx="13">
                  <c:v>1.1564318451198403</c:v>
                </c:pt>
              </c:numCache>
            </c:numRef>
          </c:val>
        </c:ser>
        <c:overlap val="100"/>
        <c:gapWidth val="100"/>
        <c:axId val="52384957"/>
        <c:axId val="1702566"/>
      </c:barChart>
      <c:catAx>
        <c:axId val="52384957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2566"/>
        <c:crossesAt val="70"/>
        <c:auto val="1"/>
        <c:lblOffset val="100"/>
        <c:tickLblSkip val="1"/>
        <c:noMultiLvlLbl val="0"/>
      </c:catAx>
      <c:valAx>
        <c:axId val="1702566"/>
        <c:scaling>
          <c:orientation val="minMax"/>
          <c:max val="86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384957"/>
        <c:crossesAt val="1"/>
        <c:crossBetween val="between"/>
        <c:dispUnits/>
        <c:majorUnit val="2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962"/>
          <c:h val="0.788"/>
        </c:manualLayout>
      </c:layout>
      <c:barChart>
        <c:barDir val="bar"/>
        <c:grouping val="stacked"/>
        <c:varyColors val="0"/>
        <c:ser>
          <c:idx val="7"/>
          <c:order val="0"/>
          <c:tx>
            <c:strRef>
              <c:f>'Fig 5 data'!$K$5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 data'!$J$9:$J$44</c:f>
              <c:strCache>
                <c:ptCount val="36"/>
                <c:pt idx="0">
                  <c:v>Glasgow City</c:v>
                </c:pt>
                <c:pt idx="1">
                  <c:v>*Inverclyde</c:v>
                </c:pt>
                <c:pt idx="2">
                  <c:v>*West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^Western Isles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Kirkcaldy &amp; Levenmouth</c:v>
                </c:pt>
                <c:pt idx="9">
                  <c:v>East Ayrshire</c:v>
                </c:pt>
                <c:pt idx="10">
                  <c:v>South East Highland</c:v>
                </c:pt>
                <c:pt idx="11">
                  <c:v>Clackmannanshire</c:v>
                </c:pt>
                <c:pt idx="12">
                  <c:v>South Lanarkshire</c:v>
                </c:pt>
                <c:pt idx="13">
                  <c:v>Dunfermline &amp; West Fife</c:v>
                </c:pt>
                <c:pt idx="14">
                  <c:v>*West Lothian</c:v>
                </c:pt>
                <c:pt idx="15">
                  <c:v>Aberdeen City</c:v>
                </c:pt>
                <c:pt idx="16">
                  <c:v>South Ayrshire</c:v>
                </c:pt>
                <c:pt idx="17">
                  <c:v>Falkirk</c:v>
                </c:pt>
                <c:pt idx="18">
                  <c:v>Midlothian</c:v>
                </c:pt>
                <c:pt idx="19">
                  <c:v>Dumfries &amp; Galloway</c:v>
                </c:pt>
                <c:pt idx="20">
                  <c:v>^Moray</c:v>
                </c:pt>
                <c:pt idx="21">
                  <c:v>Argyll &amp; Bute</c:v>
                </c:pt>
                <c:pt idx="22">
                  <c:v>North Highland</c:v>
                </c:pt>
                <c:pt idx="23">
                  <c:v>Mid Highland</c:v>
                </c:pt>
                <c:pt idx="24">
                  <c:v>Edinburgh</c:v>
                </c:pt>
                <c:pt idx="25">
                  <c:v>Shetland</c:v>
                </c:pt>
                <c:pt idx="26">
                  <c:v>East Lothian</c:v>
                </c:pt>
                <c:pt idx="27">
                  <c:v>Orkney</c:v>
                </c:pt>
                <c:pt idx="28">
                  <c:v>Glenrothes &amp; North East Fife</c:v>
                </c:pt>
                <c:pt idx="29">
                  <c:v>*Scottish Borders</c:v>
                </c:pt>
                <c:pt idx="30">
                  <c:v>Angus</c:v>
                </c:pt>
                <c:pt idx="31">
                  <c:v>Stirling</c:v>
                </c:pt>
                <c:pt idx="32">
                  <c:v>Aberdeenshire</c:v>
                </c:pt>
                <c:pt idx="33">
                  <c:v>*East Renfrewshire</c:v>
                </c:pt>
                <c:pt idx="34">
                  <c:v>Perth &amp; Kinross</c:v>
                </c:pt>
                <c:pt idx="35">
                  <c:v>East Dunbartonshire</c:v>
                </c:pt>
              </c:strCache>
            </c:strRef>
          </c:cat>
          <c:val>
            <c:numRef>
              <c:f>'Fig 5 data'!$K$9:$K$44</c:f>
              <c:numCache>
                <c:ptCount val="36"/>
                <c:pt idx="0">
                  <c:v>71.35859077359909</c:v>
                </c:pt>
                <c:pt idx="1">
                  <c:v>72.1700957920123</c:v>
                </c:pt>
                <c:pt idx="2">
                  <c:v>72.86870608840204</c:v>
                </c:pt>
                <c:pt idx="3">
                  <c:v>73.24252274547958</c:v>
                </c:pt>
                <c:pt idx="4">
                  <c:v>73.19429003010048</c:v>
                </c:pt>
                <c:pt idx="5">
                  <c:v>72.57900636958209</c:v>
                </c:pt>
                <c:pt idx="6">
                  <c:v>73.89024573558608</c:v>
                </c:pt>
                <c:pt idx="7">
                  <c:v>74.39962651639587</c:v>
                </c:pt>
                <c:pt idx="8">
                  <c:v>74.41191398767067</c:v>
                </c:pt>
                <c:pt idx="9">
                  <c:v>74.75439622693258</c:v>
                </c:pt>
                <c:pt idx="10">
                  <c:v>74.79848939794257</c:v>
                </c:pt>
                <c:pt idx="11">
                  <c:v>74.64596814121015</c:v>
                </c:pt>
                <c:pt idx="12">
                  <c:v>75.36709863854047</c:v>
                </c:pt>
                <c:pt idx="13">
                  <c:v>75.62110108561302</c:v>
                </c:pt>
                <c:pt idx="14">
                  <c:v>75.68101604749785</c:v>
                </c:pt>
                <c:pt idx="15">
                  <c:v>75.82075396891402</c:v>
                </c:pt>
                <c:pt idx="16">
                  <c:v>75.68847602846472</c:v>
                </c:pt>
                <c:pt idx="17">
                  <c:v>75.82150628026574</c:v>
                </c:pt>
                <c:pt idx="18">
                  <c:v>75.84164087317525</c:v>
                </c:pt>
                <c:pt idx="19">
                  <c:v>76.1034239862902</c:v>
                </c:pt>
                <c:pt idx="20">
                  <c:v>76.13869584214756</c:v>
                </c:pt>
                <c:pt idx="21">
                  <c:v>76.31335193622182</c:v>
                </c:pt>
                <c:pt idx="22">
                  <c:v>75.96957700756312</c:v>
                </c:pt>
                <c:pt idx="23">
                  <c:v>76.31854545014946</c:v>
                </c:pt>
                <c:pt idx="24">
                  <c:v>76.83597765003343</c:v>
                </c:pt>
                <c:pt idx="25">
                  <c:v>75.73997398814556</c:v>
                </c:pt>
                <c:pt idx="26">
                  <c:v>76.53683838800279</c:v>
                </c:pt>
                <c:pt idx="27">
                  <c:v>75.64232889087575</c:v>
                </c:pt>
                <c:pt idx="28">
                  <c:v>76.69614878415561</c:v>
                </c:pt>
                <c:pt idx="29">
                  <c:v>76.81541260969982</c:v>
                </c:pt>
                <c:pt idx="30">
                  <c:v>76.84939608392624</c:v>
                </c:pt>
                <c:pt idx="31">
                  <c:v>77.06443781742456</c:v>
                </c:pt>
                <c:pt idx="32">
                  <c:v>77.70363654804946</c:v>
                </c:pt>
                <c:pt idx="33">
                  <c:v>77.51206037883225</c:v>
                </c:pt>
                <c:pt idx="34">
                  <c:v>78.50703093519002</c:v>
                </c:pt>
                <c:pt idx="35">
                  <c:v>78.73290186305874</c:v>
                </c:pt>
              </c:numCache>
            </c:numRef>
          </c:val>
        </c:ser>
        <c:ser>
          <c:idx val="8"/>
          <c:order val="1"/>
          <c:tx>
            <c:strRef>
              <c:f>'Fig 5 data'!$L$5</c:f>
              <c:strCache>
                <c:ptCount val="1"/>
                <c:pt idx="0">
                  <c:v>length of male CI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 data'!$J$9:$J$44</c:f>
              <c:strCache>
                <c:ptCount val="36"/>
                <c:pt idx="0">
                  <c:v>Glasgow City</c:v>
                </c:pt>
                <c:pt idx="1">
                  <c:v>*Inverclyde</c:v>
                </c:pt>
                <c:pt idx="2">
                  <c:v>*West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^Western Isles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Kirkcaldy &amp; Levenmouth</c:v>
                </c:pt>
                <c:pt idx="9">
                  <c:v>East Ayrshire</c:v>
                </c:pt>
                <c:pt idx="10">
                  <c:v>South East Highland</c:v>
                </c:pt>
                <c:pt idx="11">
                  <c:v>Clackmannanshire</c:v>
                </c:pt>
                <c:pt idx="12">
                  <c:v>South Lanarkshire</c:v>
                </c:pt>
                <c:pt idx="13">
                  <c:v>Dunfermline &amp; West Fife</c:v>
                </c:pt>
                <c:pt idx="14">
                  <c:v>*West Lothian</c:v>
                </c:pt>
                <c:pt idx="15">
                  <c:v>Aberdeen City</c:v>
                </c:pt>
                <c:pt idx="16">
                  <c:v>South Ayrshire</c:v>
                </c:pt>
                <c:pt idx="17">
                  <c:v>Falkirk</c:v>
                </c:pt>
                <c:pt idx="18">
                  <c:v>Midlothian</c:v>
                </c:pt>
                <c:pt idx="19">
                  <c:v>Dumfries &amp; Galloway</c:v>
                </c:pt>
                <c:pt idx="20">
                  <c:v>^Moray</c:v>
                </c:pt>
                <c:pt idx="21">
                  <c:v>Argyll &amp; Bute</c:v>
                </c:pt>
                <c:pt idx="22">
                  <c:v>North Highland</c:v>
                </c:pt>
                <c:pt idx="23">
                  <c:v>Mid Highland</c:v>
                </c:pt>
                <c:pt idx="24">
                  <c:v>Edinburgh</c:v>
                </c:pt>
                <c:pt idx="25">
                  <c:v>Shetland</c:v>
                </c:pt>
                <c:pt idx="26">
                  <c:v>East Lothian</c:v>
                </c:pt>
                <c:pt idx="27">
                  <c:v>Orkney</c:v>
                </c:pt>
                <c:pt idx="28">
                  <c:v>Glenrothes &amp; North East Fife</c:v>
                </c:pt>
                <c:pt idx="29">
                  <c:v>*Scottish Borders</c:v>
                </c:pt>
                <c:pt idx="30">
                  <c:v>Angus</c:v>
                </c:pt>
                <c:pt idx="31">
                  <c:v>Stirling</c:v>
                </c:pt>
                <c:pt idx="32">
                  <c:v>Aberdeenshire</c:v>
                </c:pt>
                <c:pt idx="33">
                  <c:v>*East Renfrewshire</c:v>
                </c:pt>
                <c:pt idx="34">
                  <c:v>Perth &amp; Kinross</c:v>
                </c:pt>
                <c:pt idx="35">
                  <c:v>East Dunbartonshire</c:v>
                </c:pt>
              </c:strCache>
            </c:strRef>
          </c:cat>
          <c:val>
            <c:numRef>
              <c:f>'Fig 5 data'!$L$9:$L$44</c:f>
              <c:numCache>
                <c:ptCount val="36"/>
                <c:pt idx="0">
                  <c:v>0.5866870414111531</c:v>
                </c:pt>
                <c:pt idx="1">
                  <c:v>1.6138569341019888</c:v>
                </c:pt>
                <c:pt idx="2">
                  <c:v>1.4830625768286723</c:v>
                </c:pt>
                <c:pt idx="3">
                  <c:v>1.147348004195436</c:v>
                </c:pt>
                <c:pt idx="4">
                  <c:v>1.3404963810902757</c:v>
                </c:pt>
                <c:pt idx="5">
                  <c:v>2.79114789191172</c:v>
                </c:pt>
                <c:pt idx="6">
                  <c:v>0.7709624120904266</c:v>
                </c:pt>
                <c:pt idx="7">
                  <c:v>1.2643702550483624</c:v>
                </c:pt>
                <c:pt idx="8">
                  <c:v>1.5104945600964754</c:v>
                </c:pt>
                <c:pt idx="9">
                  <c:v>1.2706932171242897</c:v>
                </c:pt>
                <c:pt idx="10">
                  <c:v>1.606242715277972</c:v>
                </c:pt>
                <c:pt idx="11">
                  <c:v>1.9386206594870998</c:v>
                </c:pt>
                <c:pt idx="12">
                  <c:v>0.7799325163601623</c:v>
                </c:pt>
                <c:pt idx="13">
                  <c:v>1.1513254063123668</c:v>
                </c:pt>
                <c:pt idx="14">
                  <c:v>1.031857589460742</c:v>
                </c:pt>
                <c:pt idx="15">
                  <c:v>0.9561674527852233</c:v>
                </c:pt>
                <c:pt idx="16">
                  <c:v>1.3431286492951813</c:v>
                </c:pt>
                <c:pt idx="17">
                  <c:v>1.0963751230844991</c:v>
                </c:pt>
                <c:pt idx="18">
                  <c:v>1.535032762605823</c:v>
                </c:pt>
                <c:pt idx="19">
                  <c:v>1.1966614487369895</c:v>
                </c:pt>
                <c:pt idx="20">
                  <c:v>1.4975313328181983</c:v>
                </c:pt>
                <c:pt idx="21">
                  <c:v>1.4174294245553938</c:v>
                </c:pt>
                <c:pt idx="22">
                  <c:v>2.1209313791551097</c:v>
                </c:pt>
                <c:pt idx="23">
                  <c:v>1.526695737960182</c:v>
                </c:pt>
                <c:pt idx="24">
                  <c:v>0.6596186194283291</c:v>
                </c:pt>
                <c:pt idx="25">
                  <c:v>2.98335452775882</c:v>
                </c:pt>
                <c:pt idx="26">
                  <c:v>1.4509868920960116</c:v>
                </c:pt>
                <c:pt idx="27">
                  <c:v>3.3212967574267225</c:v>
                </c:pt>
                <c:pt idx="28">
                  <c:v>1.2816791017466471</c:v>
                </c:pt>
                <c:pt idx="29">
                  <c:v>1.3494299969289614</c:v>
                </c:pt>
                <c:pt idx="30">
                  <c:v>1.4383236982526455</c:v>
                </c:pt>
                <c:pt idx="31">
                  <c:v>1.515754144339354</c:v>
                </c:pt>
                <c:pt idx="32">
                  <c:v>0.8946986668585737</c:v>
                </c:pt>
                <c:pt idx="33">
                  <c:v>1.5199193181701673</c:v>
                </c:pt>
                <c:pt idx="34">
                  <c:v>1.0998610844175687</c:v>
                </c:pt>
                <c:pt idx="35">
                  <c:v>1.3182297662092424</c:v>
                </c:pt>
              </c:numCache>
            </c:numRef>
          </c:val>
        </c:ser>
        <c:ser>
          <c:idx val="9"/>
          <c:order val="2"/>
          <c:tx>
            <c:strRef>
              <c:f>'Fig 5 data'!$M$5</c:f>
              <c:strCache>
                <c:ptCount val="1"/>
                <c:pt idx="0">
                  <c:v>diff between upper male CI and lower female CI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5 data'!$J$9:$J$44</c:f>
              <c:strCache>
                <c:ptCount val="36"/>
                <c:pt idx="0">
                  <c:v>Glasgow City</c:v>
                </c:pt>
                <c:pt idx="1">
                  <c:v>*Inverclyde</c:v>
                </c:pt>
                <c:pt idx="2">
                  <c:v>*West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^Western Isles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Kirkcaldy &amp; Levenmouth</c:v>
                </c:pt>
                <c:pt idx="9">
                  <c:v>East Ayrshire</c:v>
                </c:pt>
                <c:pt idx="10">
                  <c:v>South East Highland</c:v>
                </c:pt>
                <c:pt idx="11">
                  <c:v>Clackmannanshire</c:v>
                </c:pt>
                <c:pt idx="12">
                  <c:v>South Lanarkshire</c:v>
                </c:pt>
                <c:pt idx="13">
                  <c:v>Dunfermline &amp; West Fife</c:v>
                </c:pt>
                <c:pt idx="14">
                  <c:v>*West Lothian</c:v>
                </c:pt>
                <c:pt idx="15">
                  <c:v>Aberdeen City</c:v>
                </c:pt>
                <c:pt idx="16">
                  <c:v>South Ayrshire</c:v>
                </c:pt>
                <c:pt idx="17">
                  <c:v>Falkirk</c:v>
                </c:pt>
                <c:pt idx="18">
                  <c:v>Midlothian</c:v>
                </c:pt>
                <c:pt idx="19">
                  <c:v>Dumfries &amp; Galloway</c:v>
                </c:pt>
                <c:pt idx="20">
                  <c:v>^Moray</c:v>
                </c:pt>
                <c:pt idx="21">
                  <c:v>Argyll &amp; Bute</c:v>
                </c:pt>
                <c:pt idx="22">
                  <c:v>North Highland</c:v>
                </c:pt>
                <c:pt idx="23">
                  <c:v>Mid Highland</c:v>
                </c:pt>
                <c:pt idx="24">
                  <c:v>Edinburgh</c:v>
                </c:pt>
                <c:pt idx="25">
                  <c:v>Shetland</c:v>
                </c:pt>
                <c:pt idx="26">
                  <c:v>East Lothian</c:v>
                </c:pt>
                <c:pt idx="27">
                  <c:v>Orkney</c:v>
                </c:pt>
                <c:pt idx="28">
                  <c:v>Glenrothes &amp; North East Fife</c:v>
                </c:pt>
                <c:pt idx="29">
                  <c:v>*Scottish Borders</c:v>
                </c:pt>
                <c:pt idx="30">
                  <c:v>Angus</c:v>
                </c:pt>
                <c:pt idx="31">
                  <c:v>Stirling</c:v>
                </c:pt>
                <c:pt idx="32">
                  <c:v>Aberdeenshire</c:v>
                </c:pt>
                <c:pt idx="33">
                  <c:v>*East Renfrewshire</c:v>
                </c:pt>
                <c:pt idx="34">
                  <c:v>Perth &amp; Kinross</c:v>
                </c:pt>
                <c:pt idx="35">
                  <c:v>East Dunbartonshire</c:v>
                </c:pt>
              </c:strCache>
            </c:strRef>
          </c:cat>
          <c:val>
            <c:numRef>
              <c:f>'Fig 5 data'!$M$9:$M$44</c:f>
              <c:numCache>
                <c:ptCount val="36"/>
                <c:pt idx="0">
                  <c:v>5.765482983924727</c:v>
                </c:pt>
                <c:pt idx="1">
                  <c:v>4.562137388818627</c:v>
                </c:pt>
                <c:pt idx="2">
                  <c:v>3.2510632961448778</c:v>
                </c:pt>
                <c:pt idx="3">
                  <c:v>4.6676533701686225</c:v>
                </c:pt>
                <c:pt idx="4">
                  <c:v>4.115233671017791</c:v>
                </c:pt>
                <c:pt idx="5">
                  <c:v>5.428856432586755</c:v>
                </c:pt>
                <c:pt idx="6">
                  <c:v>3.742428719804721</c:v>
                </c:pt>
                <c:pt idx="7">
                  <c:v>3.3183658048026246</c:v>
                </c:pt>
                <c:pt idx="8">
                  <c:v>2.86659220233706</c:v>
                </c:pt>
                <c:pt idx="9">
                  <c:v>2.9323473635179624</c:v>
                </c:pt>
                <c:pt idx="10">
                  <c:v>4.64085290254198</c:v>
                </c:pt>
                <c:pt idx="11">
                  <c:v>3.176717436622212</c:v>
                </c:pt>
                <c:pt idx="12">
                  <c:v>3.7590738442417404</c:v>
                </c:pt>
                <c:pt idx="13">
                  <c:v>3.452019154825308</c:v>
                </c:pt>
                <c:pt idx="14">
                  <c:v>2.798641579784203</c:v>
                </c:pt>
                <c:pt idx="15">
                  <c:v>3.6670300480291473</c:v>
                </c:pt>
                <c:pt idx="16">
                  <c:v>3.5241918042378444</c:v>
                </c:pt>
                <c:pt idx="17">
                  <c:v>2.9442472700481233</c:v>
                </c:pt>
                <c:pt idx="18">
                  <c:v>3.4567512626070425</c:v>
                </c:pt>
                <c:pt idx="19">
                  <c:v>3.6915907015397096</c:v>
                </c:pt>
                <c:pt idx="20">
                  <c:v>2.9418336758355537</c:v>
                </c:pt>
                <c:pt idx="21">
                  <c:v>2.5354823948916163</c:v>
                </c:pt>
                <c:pt idx="22">
                  <c:v>1.9239676238361199</c:v>
                </c:pt>
                <c:pt idx="23">
                  <c:v>3.1547789848609398</c:v>
                </c:pt>
                <c:pt idx="24">
                  <c:v>4.048904038928924</c:v>
                </c:pt>
                <c:pt idx="25">
                  <c:v>0.269897084898858</c:v>
                </c:pt>
                <c:pt idx="26">
                  <c:v>2.541688510557293</c:v>
                </c:pt>
                <c:pt idx="27">
                  <c:v>1.0571667229516777</c:v>
                </c:pt>
                <c:pt idx="28">
                  <c:v>3.187111328522249</c:v>
                </c:pt>
                <c:pt idx="29">
                  <c:v>2.4940299457368553</c:v>
                </c:pt>
                <c:pt idx="30">
                  <c:v>1.3306695348507134</c:v>
                </c:pt>
                <c:pt idx="31">
                  <c:v>2.680567919835184</c:v>
                </c:pt>
                <c:pt idx="32">
                  <c:v>2.658245803914795</c:v>
                </c:pt>
                <c:pt idx="33">
                  <c:v>2.562486959521422</c:v>
                </c:pt>
                <c:pt idx="34">
                  <c:v>2.229548388814223</c:v>
                </c:pt>
                <c:pt idx="35">
                  <c:v>1.998582187033449</c:v>
                </c:pt>
              </c:numCache>
            </c:numRef>
          </c:val>
        </c:ser>
        <c:ser>
          <c:idx val="10"/>
          <c:order val="3"/>
          <c:tx>
            <c:strRef>
              <c:f>'Fig 5 data'!$N$5</c:f>
              <c:strCache>
                <c:ptCount val="1"/>
                <c:pt idx="0">
                  <c:v>length of female CI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 data'!$J$9:$J$44</c:f>
              <c:strCache>
                <c:ptCount val="36"/>
                <c:pt idx="0">
                  <c:v>Glasgow City</c:v>
                </c:pt>
                <c:pt idx="1">
                  <c:v>*Inverclyde</c:v>
                </c:pt>
                <c:pt idx="2">
                  <c:v>*West Dunbartonshire</c:v>
                </c:pt>
                <c:pt idx="3">
                  <c:v>Renfrewshire</c:v>
                </c:pt>
                <c:pt idx="4">
                  <c:v>Dundee</c:v>
                </c:pt>
                <c:pt idx="5">
                  <c:v>^Western Isles</c:v>
                </c:pt>
                <c:pt idx="6">
                  <c:v>North Lanarkshire</c:v>
                </c:pt>
                <c:pt idx="7">
                  <c:v>North Ayrshire</c:v>
                </c:pt>
                <c:pt idx="8">
                  <c:v>Kirkcaldy &amp; Levenmouth</c:v>
                </c:pt>
                <c:pt idx="9">
                  <c:v>East Ayrshire</c:v>
                </c:pt>
                <c:pt idx="10">
                  <c:v>South East Highland</c:v>
                </c:pt>
                <c:pt idx="11">
                  <c:v>Clackmannanshire</c:v>
                </c:pt>
                <c:pt idx="12">
                  <c:v>South Lanarkshire</c:v>
                </c:pt>
                <c:pt idx="13">
                  <c:v>Dunfermline &amp; West Fife</c:v>
                </c:pt>
                <c:pt idx="14">
                  <c:v>*West Lothian</c:v>
                </c:pt>
                <c:pt idx="15">
                  <c:v>Aberdeen City</c:v>
                </c:pt>
                <c:pt idx="16">
                  <c:v>South Ayrshire</c:v>
                </c:pt>
                <c:pt idx="17">
                  <c:v>Falkirk</c:v>
                </c:pt>
                <c:pt idx="18">
                  <c:v>Midlothian</c:v>
                </c:pt>
                <c:pt idx="19">
                  <c:v>Dumfries &amp; Galloway</c:v>
                </c:pt>
                <c:pt idx="20">
                  <c:v>^Moray</c:v>
                </c:pt>
                <c:pt idx="21">
                  <c:v>Argyll &amp; Bute</c:v>
                </c:pt>
                <c:pt idx="22">
                  <c:v>North Highland</c:v>
                </c:pt>
                <c:pt idx="23">
                  <c:v>Mid Highland</c:v>
                </c:pt>
                <c:pt idx="24">
                  <c:v>Edinburgh</c:v>
                </c:pt>
                <c:pt idx="25">
                  <c:v>Shetland</c:v>
                </c:pt>
                <c:pt idx="26">
                  <c:v>East Lothian</c:v>
                </c:pt>
                <c:pt idx="27">
                  <c:v>Orkney</c:v>
                </c:pt>
                <c:pt idx="28">
                  <c:v>Glenrothes &amp; North East Fife</c:v>
                </c:pt>
                <c:pt idx="29">
                  <c:v>*Scottish Borders</c:v>
                </c:pt>
                <c:pt idx="30">
                  <c:v>Angus</c:v>
                </c:pt>
                <c:pt idx="31">
                  <c:v>Stirling</c:v>
                </c:pt>
                <c:pt idx="32">
                  <c:v>Aberdeenshire</c:v>
                </c:pt>
                <c:pt idx="33">
                  <c:v>*East Renfrewshire</c:v>
                </c:pt>
                <c:pt idx="34">
                  <c:v>Perth &amp; Kinross</c:v>
                </c:pt>
                <c:pt idx="35">
                  <c:v>East Dunbartonshire</c:v>
                </c:pt>
              </c:strCache>
            </c:strRef>
          </c:cat>
          <c:val>
            <c:numRef>
              <c:f>'Fig 5 data'!$N$9:$N$44</c:f>
              <c:numCache>
                <c:ptCount val="36"/>
                <c:pt idx="0">
                  <c:v>0.5527818376997686</c:v>
                </c:pt>
                <c:pt idx="1">
                  <c:v>1.6027098957964938</c:v>
                </c:pt>
                <c:pt idx="2">
                  <c:v>1.3797841643310562</c:v>
                </c:pt>
                <c:pt idx="3">
                  <c:v>0.9015633338846669</c:v>
                </c:pt>
                <c:pt idx="4">
                  <c:v>1.1525215229594608</c:v>
                </c:pt>
                <c:pt idx="5">
                  <c:v>2.3826904764396204</c:v>
                </c:pt>
                <c:pt idx="6">
                  <c:v>0.6937717700763528</c:v>
                </c:pt>
                <c:pt idx="7">
                  <c:v>1.102771018206255</c:v>
                </c:pt>
                <c:pt idx="8">
                  <c:v>1.3675291618290544</c:v>
                </c:pt>
                <c:pt idx="9">
                  <c:v>1.1769299085426042</c:v>
                </c:pt>
                <c:pt idx="10">
                  <c:v>1.4059944466429783</c:v>
                </c:pt>
                <c:pt idx="11">
                  <c:v>1.7028731722736552</c:v>
                </c:pt>
                <c:pt idx="12">
                  <c:v>0.6726577060318846</c:v>
                </c:pt>
                <c:pt idx="13">
                  <c:v>1.0510874541695898</c:v>
                </c:pt>
                <c:pt idx="14">
                  <c:v>0.961660850453427</c:v>
                </c:pt>
                <c:pt idx="15">
                  <c:v>0.8248569216458748</c:v>
                </c:pt>
                <c:pt idx="16">
                  <c:v>1.1456871074782384</c:v>
                </c:pt>
                <c:pt idx="17">
                  <c:v>0.9746903648789669</c:v>
                </c:pt>
                <c:pt idx="18">
                  <c:v>1.210030810963758</c:v>
                </c:pt>
                <c:pt idx="19">
                  <c:v>1.0259179361043493</c:v>
                </c:pt>
                <c:pt idx="20">
                  <c:v>1.3799008711772842</c:v>
                </c:pt>
                <c:pt idx="21">
                  <c:v>1.2856053696406775</c:v>
                </c:pt>
                <c:pt idx="22">
                  <c:v>2.013158680585974</c:v>
                </c:pt>
                <c:pt idx="23">
                  <c:v>1.299590176834954</c:v>
                </c:pt>
                <c:pt idx="24">
                  <c:v>0.6048627981090249</c:v>
                </c:pt>
                <c:pt idx="25">
                  <c:v>3.321071661172482</c:v>
                </c:pt>
                <c:pt idx="26">
                  <c:v>1.2540719936339144</c:v>
                </c:pt>
                <c:pt idx="27">
                  <c:v>2.7362915338765674</c:v>
                </c:pt>
                <c:pt idx="28">
                  <c:v>1.1706661203060662</c:v>
                </c:pt>
                <c:pt idx="29">
                  <c:v>1.1564318451198403</c:v>
                </c:pt>
                <c:pt idx="30">
                  <c:v>1.2887340405564203</c:v>
                </c:pt>
                <c:pt idx="31">
                  <c:v>1.3180143188616853</c:v>
                </c:pt>
                <c:pt idx="32">
                  <c:v>0.7911613575398349</c:v>
                </c:pt>
                <c:pt idx="33">
                  <c:v>1.3280331535526955</c:v>
                </c:pt>
                <c:pt idx="34">
                  <c:v>1.0103018619537067</c:v>
                </c:pt>
                <c:pt idx="35">
                  <c:v>1.3058781167555082</c:v>
                </c:pt>
              </c:numCache>
            </c:numRef>
          </c:val>
        </c:ser>
        <c:overlap val="100"/>
        <c:gapWidth val="100"/>
        <c:axId val="15323095"/>
        <c:axId val="3690128"/>
      </c:barChart>
      <c:catAx>
        <c:axId val="15323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0128"/>
        <c:crossesAt val="68"/>
        <c:auto val="1"/>
        <c:lblOffset val="100"/>
        <c:tickLblSkip val="1"/>
        <c:noMultiLvlLbl val="0"/>
      </c:catAx>
      <c:valAx>
        <c:axId val="3690128"/>
        <c:scaling>
          <c:orientation val="minMax"/>
          <c:max val="85"/>
          <c:min val="6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32309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0.20175</cdr:x>
      <cdr:y>0.027</cdr:y>
    </cdr:from>
    <cdr:to>
      <cdr:x>0.84075</cdr:x>
      <cdr:y>0.06925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76425" y="152400"/>
          <a:ext cx="5943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1  Life expectancy at birth, Scotland, 1981-1983 to 2008- 2010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0.017</cdr:y>
    </cdr:from>
    <cdr:to>
      <cdr:x>0.8565</cdr:x>
      <cdr:y>0.0595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95250"/>
          <a:ext cx="6915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2b  Life expectancy at birth in selected countries, 1997-1999 to 2008- 2010, Females</a:t>
          </a:r>
        </a:p>
      </cdr:txBody>
    </cdr:sp>
  </cdr:relSizeAnchor>
  <cdr:relSizeAnchor xmlns:cdr="http://schemas.openxmlformats.org/drawingml/2006/chartDrawing">
    <cdr:from>
      <cdr:x>0</cdr:x>
      <cdr:y>0.9745</cdr:y>
    </cdr:from>
    <cdr:to>
      <cdr:x>0.19975</cdr:x>
      <cdr:y>0.99975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62600"/>
          <a:ext cx="1857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EUROSTAT, ONS and NRS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0.6975</cdr:x>
      <cdr:y>0.14075</cdr:y>
    </cdr:from>
    <cdr:to>
      <cdr:x>0.69825</cdr:x>
      <cdr:y>0.91025</cdr:y>
    </cdr:to>
    <cdr:sp>
      <cdr:nvSpPr>
        <cdr:cNvPr id="1" name="Line 1"/>
        <cdr:cNvSpPr>
          <a:spLocks/>
        </cdr:cNvSpPr>
      </cdr:nvSpPr>
      <cdr:spPr>
        <a:xfrm flipV="1">
          <a:off x="6486525" y="800100"/>
          <a:ext cx="9525" cy="440055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0.464</cdr:x>
      <cdr:y>0.14075</cdr:y>
    </cdr:from>
    <cdr:to>
      <cdr:x>0.46475</cdr:x>
      <cdr:y>0.91025</cdr:y>
    </cdr:to>
    <cdr:sp>
      <cdr:nvSpPr>
        <cdr:cNvPr id="2" name="Line 2"/>
        <cdr:cNvSpPr>
          <a:spLocks/>
        </cdr:cNvSpPr>
      </cdr:nvSpPr>
      <cdr:spPr>
        <a:xfrm flipV="1">
          <a:off x="4314825" y="800100"/>
          <a:ext cx="9525" cy="4400550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0.4745</cdr:x>
      <cdr:y>0.08125</cdr:y>
    </cdr:from>
    <cdr:to>
      <cdr:x>0.682</cdr:x>
      <cdr:y>0.13175</cdr:y>
    </cdr:to>
    <cdr:grpSp>
      <cdr:nvGrpSpPr>
        <cdr:cNvPr id="3" name="Group 3"/>
        <cdr:cNvGrpSpPr>
          <a:grpSpLocks/>
        </cdr:cNvGrpSpPr>
      </cdr:nvGrpSpPr>
      <cdr:grpSpPr>
        <a:xfrm>
          <a:off x="4410075" y="457200"/>
          <a:ext cx="1933575" cy="285750"/>
          <a:chOff x="4407384" y="215994"/>
          <a:chExt cx="1914156" cy="260875"/>
        </a:xfrm>
        <a:solidFill>
          <a:srgbClr val="FFFFFF"/>
        </a:solidFill>
      </cdr:grpSpPr>
      <cdr:sp>
        <cdr:nvSpPr>
          <cdr:cNvPr id="4" name="TextBox 4"/>
          <cdr:cNvSpPr txBox="1">
            <a:spLocks noChangeArrowheads="1"/>
          </cdr:cNvSpPr>
        </cdr:nvSpPr>
        <cdr:spPr>
          <a:xfrm>
            <a:off x="4926599" y="215994"/>
            <a:ext cx="969520" cy="1627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SCOTLAND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H="1">
            <a:off x="4407384" y="291713"/>
            <a:ext cx="583818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>
            <a:off x="5825295" y="291713"/>
            <a:ext cx="496245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0.34925</cdr:x>
      <cdr:y>0.3865</cdr:y>
    </cdr:from>
    <cdr:to>
      <cdr:x>0.4245</cdr:x>
      <cdr:y>0.42325</cdr:y>
    </cdr:to>
    <cdr:sp>
      <cdr:nvSpPr>
        <cdr:cNvPr id="7" name="TextBox 7"/>
        <cdr:cNvSpPr txBox="1">
          <a:spLocks noChangeArrowheads="1"/>
        </cdr:cNvSpPr>
      </cdr:nvSpPr>
      <cdr:spPr>
        <a:xfrm>
          <a:off x="3248025" y="2200275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0.79825</cdr:x>
      <cdr:y>0.3865</cdr:y>
    </cdr:from>
    <cdr:to>
      <cdr:x>0.88875</cdr:x>
      <cdr:y>0.424</cdr:y>
    </cdr:to>
    <cdr:sp>
      <cdr:nvSpPr>
        <cdr:cNvPr id="8" name="TextBox 8"/>
        <cdr:cNvSpPr txBox="1">
          <a:spLocks noChangeArrowheads="1"/>
        </cdr:cNvSpPr>
      </cdr:nvSpPr>
      <cdr:spPr>
        <a:xfrm>
          <a:off x="7419975" y="2200275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0.0815</cdr:x>
      <cdr:y>0.00175</cdr:y>
    </cdr:from>
    <cdr:to>
      <cdr:x>0.955</cdr:x>
      <cdr:y>0.04025</cdr:y>
    </cdr:to>
    <cdr:sp>
      <cdr:nvSpPr>
        <cdr:cNvPr id="9" name="TextBox 9"/>
        <cdr:cNvSpPr txBox="1">
          <a:spLocks noChangeArrowheads="1"/>
        </cdr:cNvSpPr>
      </cdr:nvSpPr>
      <cdr:spPr>
        <a:xfrm>
          <a:off x="752475" y="9525"/>
          <a:ext cx="812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3  Life expectancy at birth, 95% confidence intervals for Council areas, 2008-2010 (Males and Females)</a:t>
          </a:r>
        </a:p>
      </cdr:txBody>
    </cdr:sp>
  </cdr:relSizeAnchor>
  <cdr:relSizeAnchor xmlns:cdr="http://schemas.openxmlformats.org/drawingml/2006/chartDrawing">
    <cdr:from>
      <cdr:x>0</cdr:x>
      <cdr:y>0.96775</cdr:y>
    </cdr:from>
    <cdr:to>
      <cdr:x>0.31125</cdr:x>
      <cdr:y>0.99825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5524500"/>
          <a:ext cx="2895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by lowest male life expectancy to highest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0.68175</cdr:x>
      <cdr:y>0.11525</cdr:y>
    </cdr:from>
    <cdr:to>
      <cdr:x>0.68175</cdr:x>
      <cdr:y>0.8725</cdr:y>
    </cdr:to>
    <cdr:sp>
      <cdr:nvSpPr>
        <cdr:cNvPr id="1" name="Line 1"/>
        <cdr:cNvSpPr>
          <a:spLocks/>
        </cdr:cNvSpPr>
      </cdr:nvSpPr>
      <cdr:spPr>
        <a:xfrm flipV="1">
          <a:off x="6343650" y="657225"/>
          <a:ext cx="0" cy="432435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0.11525</cdr:y>
    </cdr:from>
    <cdr:to>
      <cdr:x>0.46925</cdr:x>
      <cdr:y>0.8725</cdr:y>
    </cdr:to>
    <cdr:sp>
      <cdr:nvSpPr>
        <cdr:cNvPr id="2" name="Line 2"/>
        <cdr:cNvSpPr>
          <a:spLocks/>
        </cdr:cNvSpPr>
      </cdr:nvSpPr>
      <cdr:spPr>
        <a:xfrm flipV="1">
          <a:off x="4362450" y="657225"/>
          <a:ext cx="0" cy="4324350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0.47775</cdr:x>
      <cdr:y>0.09025</cdr:y>
    </cdr:from>
    <cdr:to>
      <cdr:x>0.67025</cdr:x>
      <cdr:y>0.13125</cdr:y>
    </cdr:to>
    <cdr:grpSp>
      <cdr:nvGrpSpPr>
        <cdr:cNvPr id="3" name="Group 3"/>
        <cdr:cNvGrpSpPr>
          <a:grpSpLocks/>
        </cdr:cNvGrpSpPr>
      </cdr:nvGrpSpPr>
      <cdr:grpSpPr>
        <a:xfrm>
          <a:off x="4438650" y="514350"/>
          <a:ext cx="1790700" cy="238125"/>
          <a:chOff x="4407384" y="215994"/>
          <a:chExt cx="1914156" cy="260875"/>
        </a:xfrm>
        <a:solidFill>
          <a:srgbClr val="FFFFFF"/>
        </a:solidFill>
      </cdr:grpSpPr>
      <cdr:sp>
        <cdr:nvSpPr>
          <cdr:cNvPr id="4" name="TextBox 4"/>
          <cdr:cNvSpPr txBox="1">
            <a:spLocks noChangeArrowheads="1"/>
          </cdr:cNvSpPr>
        </cdr:nvSpPr>
        <cdr:spPr>
          <a:xfrm>
            <a:off x="4926599" y="215994"/>
            <a:ext cx="969520" cy="1627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SCOTLAND</a:t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H="1">
            <a:off x="4407384" y="291713"/>
            <a:ext cx="583818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>
            <a:off x="5825295" y="291713"/>
            <a:ext cx="496245" cy="185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0.36</cdr:x>
      <cdr:y>0.408</cdr:y>
    </cdr:from>
    <cdr:to>
      <cdr:x>0.42875</cdr:x>
      <cdr:y>0.4425</cdr:y>
    </cdr:to>
    <cdr:sp>
      <cdr:nvSpPr>
        <cdr:cNvPr id="7" name="TextBox 7"/>
        <cdr:cNvSpPr txBox="1">
          <a:spLocks noChangeArrowheads="1"/>
        </cdr:cNvSpPr>
      </cdr:nvSpPr>
      <cdr:spPr>
        <a:xfrm>
          <a:off x="3343275" y="2324100"/>
          <a:ext cx="638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0.78575</cdr:x>
      <cdr:y>0.408</cdr:y>
    </cdr:from>
    <cdr:to>
      <cdr:x>0.8705</cdr:x>
      <cdr:y>0.444</cdr:y>
    </cdr:to>
    <cdr:sp>
      <cdr:nvSpPr>
        <cdr:cNvPr id="8" name="TextBox 8"/>
        <cdr:cNvSpPr txBox="1">
          <a:spLocks noChangeArrowheads="1"/>
        </cdr:cNvSpPr>
      </cdr:nvSpPr>
      <cdr:spPr>
        <a:xfrm>
          <a:off x="7305675" y="2324100"/>
          <a:ext cx="790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0.02075</cdr:x>
      <cdr:y>0.005</cdr:y>
    </cdr:from>
    <cdr:to>
      <cdr:x>0.9815</cdr:x>
      <cdr:y>0.04875</cdr:y>
    </cdr:to>
    <cdr:sp>
      <cdr:nvSpPr>
        <cdr:cNvPr id="9" name="TextBox 9"/>
        <cdr:cNvSpPr txBox="1">
          <a:spLocks noChangeArrowheads="1"/>
        </cdr:cNvSpPr>
      </cdr:nvSpPr>
      <cdr:spPr>
        <a:xfrm>
          <a:off x="190500" y="28575"/>
          <a:ext cx="8943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4  Life expectancy at birth, 95% confidence intervals for NHS Board areas, 2008-2010 (Males and Females)</a:t>
          </a:r>
        </a:p>
      </cdr:txBody>
    </cdr:sp>
  </cdr:relSizeAnchor>
  <cdr:relSizeAnchor xmlns:cdr="http://schemas.openxmlformats.org/drawingml/2006/chartDrawing">
    <cdr:from>
      <cdr:x>0</cdr:x>
      <cdr:y>0.96975</cdr:y>
    </cdr:from>
    <cdr:to>
      <cdr:x>0.311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5534025"/>
          <a:ext cx="2895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by lowest male life expectancy to highest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</cdr:x>
      <cdr:y>0.4895</cdr:y>
    </cdr:from>
    <cdr:to>
      <cdr:x>0.41775</cdr:x>
      <cdr:y>0.5395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2790825"/>
          <a:ext cx="723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0.8285</cdr:x>
      <cdr:y>0.49975</cdr:y>
    </cdr:from>
    <cdr:to>
      <cdr:x>0.90775</cdr:x>
      <cdr:y>0.5505</cdr:y>
    </cdr:to>
    <cdr:sp>
      <cdr:nvSpPr>
        <cdr:cNvPr id="2" name="TextBox 2"/>
        <cdr:cNvSpPr txBox="1">
          <a:spLocks noChangeArrowheads="1"/>
        </cdr:cNvSpPr>
      </cdr:nvSpPr>
      <cdr:spPr>
        <a:xfrm>
          <a:off x="7705725" y="2847975"/>
          <a:ext cx="733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0.4865</cdr:x>
      <cdr:y>0.132</cdr:y>
    </cdr:from>
    <cdr:to>
      <cdr:x>0.4865</cdr:x>
      <cdr:y>0.85275</cdr:y>
    </cdr:to>
    <cdr:sp>
      <cdr:nvSpPr>
        <cdr:cNvPr id="3" name="Line 3"/>
        <cdr:cNvSpPr>
          <a:spLocks/>
        </cdr:cNvSpPr>
      </cdr:nvSpPr>
      <cdr:spPr>
        <a:xfrm flipV="1">
          <a:off x="4524375" y="752475"/>
          <a:ext cx="0" cy="4114800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0.71325</cdr:x>
      <cdr:y>0.132</cdr:y>
    </cdr:from>
    <cdr:to>
      <cdr:x>0.71325</cdr:x>
      <cdr:y>0.85275</cdr:y>
    </cdr:to>
    <cdr:sp>
      <cdr:nvSpPr>
        <cdr:cNvPr id="4" name="Line 4"/>
        <cdr:cNvSpPr>
          <a:spLocks/>
        </cdr:cNvSpPr>
      </cdr:nvSpPr>
      <cdr:spPr>
        <a:xfrm flipH="1" flipV="1">
          <a:off x="6629400" y="752475"/>
          <a:ext cx="0" cy="411480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0.905</cdr:y>
    </cdr:from>
    <cdr:to>
      <cdr:x>0.40175</cdr:x>
      <cdr:y>0.96775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5172075"/>
          <a:ext cx="3743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*Known as a Community Health and Care Partnership.
^Known as a Community Health and Social Care Partnership.</a:t>
          </a:r>
        </a:p>
      </cdr:txBody>
    </cdr:sp>
  </cdr:relSizeAnchor>
  <cdr:relSizeAnchor xmlns:cdr="http://schemas.openxmlformats.org/drawingml/2006/chartDrawing">
    <cdr:from>
      <cdr:x>0.4945</cdr:x>
      <cdr:y>0.07125</cdr:y>
    </cdr:from>
    <cdr:to>
      <cdr:x>0.70825</cdr:x>
      <cdr:y>0.11525</cdr:y>
    </cdr:to>
    <cdr:grpSp>
      <cdr:nvGrpSpPr>
        <cdr:cNvPr id="6" name="Group 10"/>
        <cdr:cNvGrpSpPr>
          <a:grpSpLocks/>
        </cdr:cNvGrpSpPr>
      </cdr:nvGrpSpPr>
      <cdr:grpSpPr>
        <a:xfrm>
          <a:off x="4600575" y="400050"/>
          <a:ext cx="1990725" cy="247650"/>
          <a:chOff x="5825752" y="594289"/>
          <a:chExt cx="1409233" cy="339994"/>
        </a:xfrm>
        <a:solidFill>
          <a:srgbClr val="FFFFFF"/>
        </a:solidFill>
      </cdr:grpSpPr>
      <cdr:sp>
        <cdr:nvSpPr>
          <cdr:cNvPr id="7" name="TextBox 6"/>
          <cdr:cNvSpPr txBox="1">
            <a:spLocks noChangeArrowheads="1"/>
          </cdr:cNvSpPr>
        </cdr:nvSpPr>
        <cdr:spPr>
          <a:xfrm>
            <a:off x="6090688" y="594289"/>
            <a:ext cx="858928" cy="2009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SCOTLAND</a:t>
            </a:r>
          </a:p>
        </cdr:txBody>
      </cdr:sp>
      <cdr:sp>
        <cdr:nvSpPr>
          <cdr:cNvPr id="8" name="Line 7"/>
          <cdr:cNvSpPr>
            <a:spLocks/>
          </cdr:cNvSpPr>
        </cdr:nvSpPr>
        <cdr:spPr>
          <a:xfrm flipH="1">
            <a:off x="5825752" y="747456"/>
            <a:ext cx="324828" cy="18682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Line 8"/>
          <cdr:cNvSpPr>
            <a:spLocks/>
          </cdr:cNvSpPr>
        </cdr:nvSpPr>
        <cdr:spPr>
          <a:xfrm>
            <a:off x="6875631" y="734792"/>
            <a:ext cx="359354" cy="1994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0.98975</cdr:x>
      <cdr:y>0.074</cdr:y>
    </cdr:to>
    <cdr:sp>
      <cdr:nvSpPr>
        <cdr:cNvPr id="10" name="TextBox 9"/>
        <cdr:cNvSpPr txBox="1">
          <a:spLocks noChangeArrowheads="1"/>
        </cdr:cNvSpPr>
      </cdr:nvSpPr>
      <cdr:spPr>
        <a:xfrm>
          <a:off x="0" y="0"/>
          <a:ext cx="92106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5  Life expectancy at birth, 95% confidence intervals for Scottish Community Health Partnership areas, 2008-2010 (Males and Females)</a:t>
          </a:r>
        </a:p>
      </cdr:txBody>
    </cdr:sp>
  </cdr:relSizeAnchor>
  <cdr:relSizeAnchor xmlns:cdr="http://schemas.openxmlformats.org/drawingml/2006/chartDrawing">
    <cdr:from>
      <cdr:x>0.00625</cdr:x>
      <cdr:y>0.96775</cdr:y>
    </cdr:from>
    <cdr:to>
      <cdr:x>0.31775</cdr:x>
      <cdr:y>0.99825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57150" y="5524500"/>
          <a:ext cx="2895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by lowest male life expectancy to highest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0.4965</cdr:y>
    </cdr:from>
    <cdr:to>
      <cdr:x>0.36875</cdr:x>
      <cdr:y>0.53125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2828925"/>
          <a:ext cx="676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0.8635</cdr:x>
      <cdr:y>0.4965</cdr:y>
    </cdr:from>
    <cdr:to>
      <cdr:x>0.96925</cdr:x>
      <cdr:y>0.532</cdr:y>
    </cdr:to>
    <cdr:sp>
      <cdr:nvSpPr>
        <cdr:cNvPr id="2" name="TextBox 2"/>
        <cdr:cNvSpPr txBox="1">
          <a:spLocks noChangeArrowheads="1"/>
        </cdr:cNvSpPr>
      </cdr:nvSpPr>
      <cdr:spPr>
        <a:xfrm>
          <a:off x="8029575" y="2828925"/>
          <a:ext cx="981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0.43625</cdr:x>
      <cdr:y>0.11575</cdr:y>
    </cdr:from>
    <cdr:to>
      <cdr:x>0.43725</cdr:x>
      <cdr:y>0.90225</cdr:y>
    </cdr:to>
    <cdr:sp>
      <cdr:nvSpPr>
        <cdr:cNvPr id="3" name="Line 3"/>
        <cdr:cNvSpPr>
          <a:spLocks/>
        </cdr:cNvSpPr>
      </cdr:nvSpPr>
      <cdr:spPr>
        <a:xfrm flipV="1">
          <a:off x="4057650" y="657225"/>
          <a:ext cx="9525" cy="4495800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0.70275</cdr:x>
      <cdr:y>0.11575</cdr:y>
    </cdr:from>
    <cdr:to>
      <cdr:x>0.70525</cdr:x>
      <cdr:y>0.90225</cdr:y>
    </cdr:to>
    <cdr:sp>
      <cdr:nvSpPr>
        <cdr:cNvPr id="4" name="Line 4"/>
        <cdr:cNvSpPr>
          <a:spLocks/>
        </cdr:cNvSpPr>
      </cdr:nvSpPr>
      <cdr:spPr>
        <a:xfrm flipV="1">
          <a:off x="6534150" y="657225"/>
          <a:ext cx="19050" cy="449580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0.04325</cdr:y>
    </cdr:from>
    <cdr:to>
      <cdr:x>0.69475</cdr:x>
      <cdr:y>0.10625</cdr:y>
    </cdr:to>
    <cdr:grpSp>
      <cdr:nvGrpSpPr>
        <cdr:cNvPr id="5" name="Group 5"/>
        <cdr:cNvGrpSpPr>
          <a:grpSpLocks/>
        </cdr:cNvGrpSpPr>
      </cdr:nvGrpSpPr>
      <cdr:grpSpPr>
        <a:xfrm>
          <a:off x="4067175" y="238125"/>
          <a:ext cx="2390775" cy="361950"/>
          <a:chOff x="5438904" y="571371"/>
          <a:chExt cx="1727001" cy="426418"/>
        </a:xfrm>
        <a:solidFill>
          <a:srgbClr val="FFFFFF"/>
        </a:solidFill>
      </cdr:grpSpPr>
      <cdr:sp>
        <cdr:nvSpPr>
          <cdr:cNvPr id="6" name="TextBox 6"/>
          <cdr:cNvSpPr txBox="1">
            <a:spLocks noChangeArrowheads="1"/>
          </cdr:cNvSpPr>
        </cdr:nvSpPr>
        <cdr:spPr>
          <a:xfrm>
            <a:off x="5929372" y="571371"/>
            <a:ext cx="967121" cy="1983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SCOTLAND</a:t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H="1">
            <a:off x="5438904" y="776798"/>
            <a:ext cx="430455" cy="2194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6820505" y="776798"/>
            <a:ext cx="345400" cy="2209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0.99075</cdr:x>
      <cdr:y>0.04225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9220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6  Life expectancy at birth, 95% confidence intervals for Urban/Rural classification, 2008-2010 (Males and Females)</a:t>
          </a:r>
        </a:p>
      </cdr:txBody>
    </cdr:sp>
  </cdr:relSizeAnchor>
  <cdr:relSizeAnchor xmlns:cdr="http://schemas.openxmlformats.org/drawingml/2006/chartDrawing">
    <cdr:from>
      <cdr:x>0</cdr:x>
      <cdr:y>0.9695</cdr:y>
    </cdr:from>
    <cdr:to>
      <cdr:x>0.31175</cdr:x>
      <cdr:y>1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5534025"/>
          <a:ext cx="2905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by lowest male life expectancy to highest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0.36525</cdr:x>
      <cdr:y>0.4745</cdr:y>
    </cdr:from>
    <cdr:to>
      <cdr:x>0.43025</cdr:x>
      <cdr:y>0.51975</cdr:y>
    </cdr:to>
    <cdr:sp>
      <cdr:nvSpPr>
        <cdr:cNvPr id="1" name="TextBox 1"/>
        <cdr:cNvSpPr txBox="1">
          <a:spLocks noChangeArrowheads="1"/>
        </cdr:cNvSpPr>
      </cdr:nvSpPr>
      <cdr:spPr>
        <a:xfrm>
          <a:off x="3390900" y="2705100"/>
          <a:ext cx="609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MALE</a:t>
          </a:r>
        </a:p>
      </cdr:txBody>
    </cdr:sp>
  </cdr:relSizeAnchor>
  <cdr:relSizeAnchor xmlns:cdr="http://schemas.openxmlformats.org/drawingml/2006/chartDrawing">
    <cdr:from>
      <cdr:x>0.8565</cdr:x>
      <cdr:y>0.4745</cdr:y>
    </cdr:from>
    <cdr:to>
      <cdr:x>0.96075</cdr:x>
      <cdr:y>0.52125</cdr:y>
    </cdr:to>
    <cdr:sp>
      <cdr:nvSpPr>
        <cdr:cNvPr id="2" name="TextBox 2"/>
        <cdr:cNvSpPr txBox="1">
          <a:spLocks noChangeArrowheads="1"/>
        </cdr:cNvSpPr>
      </cdr:nvSpPr>
      <cdr:spPr>
        <a:xfrm>
          <a:off x="7962900" y="2705100"/>
          <a:ext cx="971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9999FF"/>
              </a:solidFill>
              <a:latin typeface="Arial"/>
              <a:ea typeface="Arial"/>
              <a:cs typeface="Arial"/>
            </a:rPr>
            <a:t>FEMALE</a:t>
          </a:r>
        </a:p>
      </cdr:txBody>
    </cdr:sp>
  </cdr:relSizeAnchor>
  <cdr:relSizeAnchor xmlns:cdr="http://schemas.openxmlformats.org/drawingml/2006/chartDrawing">
    <cdr:from>
      <cdr:x>0.55925</cdr:x>
      <cdr:y>0.157</cdr:y>
    </cdr:from>
    <cdr:to>
      <cdr:x>0.55925</cdr:x>
      <cdr:y>0.90575</cdr:y>
    </cdr:to>
    <cdr:sp>
      <cdr:nvSpPr>
        <cdr:cNvPr id="3" name="Line 3"/>
        <cdr:cNvSpPr>
          <a:spLocks/>
        </cdr:cNvSpPr>
      </cdr:nvSpPr>
      <cdr:spPr>
        <a:xfrm flipH="1" flipV="1">
          <a:off x="5200650" y="895350"/>
          <a:ext cx="0" cy="4276725"/>
        </a:xfrm>
        <a:prstGeom prst="line">
          <a:avLst/>
        </a:prstGeom>
        <a:noFill/>
        <a:ln w="38100" cmpd="sng">
          <a:solidFill>
            <a:srgbClr val="0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0.75325</cdr:x>
      <cdr:y>0.1455</cdr:y>
    </cdr:from>
    <cdr:to>
      <cdr:x>0.755</cdr:x>
      <cdr:y>0.905</cdr:y>
    </cdr:to>
    <cdr:sp>
      <cdr:nvSpPr>
        <cdr:cNvPr id="4" name="Line 4"/>
        <cdr:cNvSpPr>
          <a:spLocks/>
        </cdr:cNvSpPr>
      </cdr:nvSpPr>
      <cdr:spPr>
        <a:xfrm flipV="1">
          <a:off x="7000875" y="828675"/>
          <a:ext cx="19050" cy="4343400"/>
        </a:xfrm>
        <a:prstGeom prst="line">
          <a:avLst/>
        </a:prstGeom>
        <a:noFill/>
        <a:ln w="38100" cmpd="sng">
          <a:solidFill>
            <a:srgbClr val="9999F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0.55925</cdr:x>
      <cdr:y>0.07525</cdr:y>
    </cdr:from>
    <cdr:to>
      <cdr:x>0.7505</cdr:x>
      <cdr:y>0.1455</cdr:y>
    </cdr:to>
    <cdr:grpSp>
      <cdr:nvGrpSpPr>
        <cdr:cNvPr id="5" name="Group 5"/>
        <cdr:cNvGrpSpPr>
          <a:grpSpLocks/>
        </cdr:cNvGrpSpPr>
      </cdr:nvGrpSpPr>
      <cdr:grpSpPr>
        <a:xfrm>
          <a:off x="5200650" y="428625"/>
          <a:ext cx="1781175" cy="400050"/>
          <a:chOff x="5063569" y="677180"/>
          <a:chExt cx="1766147" cy="394787"/>
        </a:xfrm>
        <a:solidFill>
          <a:srgbClr val="FFFFFF"/>
        </a:solidFill>
      </cdr:grpSpPr>
      <cdr:sp>
        <cdr:nvSpPr>
          <cdr:cNvPr id="6" name="TextBox 6"/>
          <cdr:cNvSpPr txBox="1">
            <a:spLocks noChangeArrowheads="1"/>
          </cdr:cNvSpPr>
        </cdr:nvSpPr>
        <cdr:spPr>
          <a:xfrm>
            <a:off x="5475964" y="677180"/>
            <a:ext cx="964758" cy="19808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SCOTLAND</a:t>
            </a:r>
          </a:p>
        </cdr:txBody>
      </cdr:sp>
      <cdr:sp>
        <cdr:nvSpPr>
          <cdr:cNvPr id="7" name="Line 7"/>
          <cdr:cNvSpPr>
            <a:spLocks/>
          </cdr:cNvSpPr>
        </cdr:nvSpPr>
        <cdr:spPr>
          <a:xfrm flipH="1">
            <a:off x="5063569" y="880890"/>
            <a:ext cx="435355" cy="1910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6408490" y="876646"/>
            <a:ext cx="421226" cy="1953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</cdr:x>
      <cdr:y>0.11175</cdr:y>
    </cdr:from>
    <cdr:to>
      <cdr:x>0.0715</cdr:x>
      <cdr:y>0.1855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638175"/>
          <a:ext cx="6667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Least
deprived</a:t>
          </a:r>
        </a:p>
      </cdr:txBody>
    </cdr:sp>
  </cdr:relSizeAnchor>
  <cdr:relSizeAnchor xmlns:cdr="http://schemas.openxmlformats.org/drawingml/2006/chartDrawing">
    <cdr:from>
      <cdr:x>0</cdr:x>
      <cdr:y>0.859</cdr:y>
    </cdr:from>
    <cdr:to>
      <cdr:x>0.0715</cdr:x>
      <cdr:y>0.9345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4905375"/>
          <a:ext cx="66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Most
deprived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</cdr:x>
      <cdr:y>0.0765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9210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7  Life expectancy at birth, 95% confidence intervals for Scottish Index of Multiple Deprivation 2009 Deciles, 2008-2010 (Males and Females)</a:t>
          </a:r>
        </a:p>
      </cdr:txBody>
    </cdr:sp>
  </cdr:relSizeAnchor>
  <cdr:relSizeAnchor xmlns:cdr="http://schemas.openxmlformats.org/drawingml/2006/chartDrawing">
    <cdr:from>
      <cdr:x>0</cdr:x>
      <cdr:y>0.9695</cdr:y>
    </cdr:from>
    <cdr:to>
      <cdr:x>0.3115</cdr:x>
      <cdr:y>1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5534025"/>
          <a:ext cx="28956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by lowest male life expectancy to highest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0.929</cdr:y>
    </cdr:from>
    <cdr:to>
      <cdr:x>0.049</cdr:x>
      <cdr:y>0.9685</cdr:y>
    </cdr:to>
    <cdr:sp>
      <cdr:nvSpPr>
        <cdr:cNvPr id="1" name="Rectangle 1"/>
        <cdr:cNvSpPr>
          <a:spLocks/>
        </cdr:cNvSpPr>
      </cdr:nvSpPr>
      <cdr:spPr>
        <a:xfrm>
          <a:off x="200025" y="5305425"/>
          <a:ext cx="247650" cy="2286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0.10775</cdr:x>
      <cdr:y>0.05075</cdr:y>
    </cdr:from>
    <cdr:to>
      <cdr:x>0.92125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1000125" y="285750"/>
          <a:ext cx="7572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8: Life expectancy at birth in Scotland, 1991-1993 to 2008-2010, by Council area, Males</a:t>
          </a:r>
        </a:p>
      </cdr:txBody>
    </cdr:sp>
  </cdr:relSizeAnchor>
  <cdr:relSizeAnchor xmlns:cdr="http://schemas.openxmlformats.org/drawingml/2006/chartDrawing">
    <cdr:from>
      <cdr:x>0</cdr:x>
      <cdr:y>0.9615</cdr:y>
    </cdr:from>
    <cdr:to>
      <cdr:x>0.3665</cdr:x>
      <cdr:y>0.995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5486400"/>
          <a:ext cx="3409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0.9425</cdr:y>
    </cdr:from>
    <cdr:to>
      <cdr:x>0.049</cdr:x>
      <cdr:y>0.97425</cdr:y>
    </cdr:to>
    <cdr:sp>
      <cdr:nvSpPr>
        <cdr:cNvPr id="1" name="Rectangle 1"/>
        <cdr:cNvSpPr>
          <a:spLocks/>
        </cdr:cNvSpPr>
      </cdr:nvSpPr>
      <cdr:spPr>
        <a:xfrm>
          <a:off x="200025" y="5381625"/>
          <a:ext cx="247650" cy="180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0.05075</cdr:y>
    </cdr:from>
    <cdr:to>
      <cdr:x>0.937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971550" y="285750"/>
          <a:ext cx="7743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8: Life expectancy at birth in Scotland, 1991-1993 to 2008-2010, by Council area, Males (continued)
</a:t>
          </a:r>
        </a:p>
      </cdr:txBody>
    </cdr:sp>
  </cdr:relSizeAnchor>
  <cdr:relSizeAnchor xmlns:cdr="http://schemas.openxmlformats.org/drawingml/2006/chartDrawing">
    <cdr:from>
      <cdr:x>0</cdr:x>
      <cdr:y>0.97275</cdr:y>
    </cdr:from>
    <cdr:to>
      <cdr:x>0.3665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553075"/>
          <a:ext cx="3409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  <cdr:relSizeAnchor xmlns:cdr="http://schemas.openxmlformats.org/drawingml/2006/chartDrawing">
    <cdr:from>
      <cdr:x>0.6325</cdr:x>
      <cdr:y>0.97275</cdr:y>
    </cdr:from>
    <cdr:to>
      <cdr:x>1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5876925" y="5553075"/>
          <a:ext cx="3419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*Scotland figure included twice for comparison purposes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0.66325</cdr:x>
      <cdr:y>0.52025</cdr:y>
    </cdr:from>
    <cdr:to>
      <cdr:x>0.6735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0.5085</cdr:x>
      <cdr:y>0.50625</cdr:y>
    </cdr:from>
    <cdr:to>
      <cdr:x>0.52225</cdr:x>
      <cdr:y>0.51125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0.558</cdr:x>
      <cdr:y>0.51075</cdr:y>
    </cdr:from>
    <cdr:to>
      <cdr:x>0.56675</cdr:x>
      <cdr:y>0.51625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0.58875</cdr:x>
      <cdr:y>0.51575</cdr:y>
    </cdr:from>
    <cdr:to>
      <cdr:x>0.59575</cdr:x>
      <cdr:y>0.52025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0.634</cdr:x>
      <cdr:y>0.519</cdr:y>
    </cdr:from>
    <cdr:to>
      <cdr:x>0.642</cdr:x>
      <cdr:y>0.523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0.5245</cdr:x>
      <cdr:y>0.508</cdr:y>
    </cdr:from>
    <cdr:to>
      <cdr:x>0.54</cdr:x>
      <cdr:y>0.513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0.6845</cdr:x>
      <cdr:y>0.536</cdr:y>
    </cdr:from>
    <cdr:to>
      <cdr:x>0.762</cdr:x>
      <cdr:y>0.54425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0.57175</cdr:x>
      <cdr:y>0.51075</cdr:y>
    </cdr:from>
    <cdr:to>
      <cdr:x>0.58175</cdr:x>
      <cdr:y>0.51575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0.67975</cdr:x>
      <cdr:y>0.52925</cdr:y>
    </cdr:from>
    <cdr:to>
      <cdr:x>0.68975</cdr:x>
      <cdr:y>0.53375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0.59975</cdr:x>
      <cdr:y>0.513</cdr:y>
    </cdr:from>
    <cdr:to>
      <cdr:x>0.61275</cdr:x>
      <cdr:y>0.518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0.4805</cdr:x>
      <cdr:y>0.50175</cdr:y>
    </cdr:from>
    <cdr:to>
      <cdr:x>0.49125</cdr:x>
      <cdr:y>0.50625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0.6445</cdr:x>
      <cdr:y>0.52025</cdr:y>
    </cdr:from>
    <cdr:to>
      <cdr:x>0.6615</cdr:x>
      <cdr:y>0.52525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0.49275</cdr:x>
      <cdr:y>0.504</cdr:y>
    </cdr:from>
    <cdr:to>
      <cdr:x>0.507</cdr:x>
      <cdr:y>0.508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0.6175</cdr:x>
      <cdr:y>0.51575</cdr:y>
    </cdr:from>
    <cdr:to>
      <cdr:x>0.62875</cdr:x>
      <cdr:y>0.52025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0.54375</cdr:x>
      <cdr:y>0.50725</cdr:y>
    </cdr:from>
    <cdr:to>
      <cdr:x>0.556</cdr:x>
      <cdr:y>0.5125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0.1565</cdr:x>
      <cdr:y>0.8895</cdr:y>
    </cdr:from>
    <cdr:to>
      <cdr:x>0.33775</cdr:x>
      <cdr:y>0.95025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0.21525</cdr:x>
      <cdr:y>0.728</cdr:y>
    </cdr:from>
    <cdr:to>
      <cdr:x>0.745</cdr:x>
      <cdr:y>0.9925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72390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696075" y="723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325</xdr:row>
      <xdr:rowOff>0</xdr:rowOff>
    </xdr:from>
    <xdr:to>
      <xdr:col>4</xdr:col>
      <xdr:colOff>123825</xdr:colOff>
      <xdr:row>325</xdr:row>
      <xdr:rowOff>0</xdr:rowOff>
    </xdr:to>
    <xdr:sp>
      <xdr:nvSpPr>
        <xdr:cNvPr id="6" name="Line 6"/>
        <xdr:cNvSpPr>
          <a:spLocks/>
        </xdr:cNvSpPr>
      </xdr:nvSpPr>
      <xdr:spPr>
        <a:xfrm>
          <a:off x="3314700" y="698373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264</xdr:row>
      <xdr:rowOff>114300</xdr:rowOff>
    </xdr:from>
    <xdr:to>
      <xdr:col>4</xdr:col>
      <xdr:colOff>123825</xdr:colOff>
      <xdr:row>265</xdr:row>
      <xdr:rowOff>66675</xdr:rowOff>
    </xdr:to>
    <xdr:sp>
      <xdr:nvSpPr>
        <xdr:cNvPr id="7" name="Line 7"/>
        <xdr:cNvSpPr>
          <a:spLocks/>
        </xdr:cNvSpPr>
      </xdr:nvSpPr>
      <xdr:spPr>
        <a:xfrm>
          <a:off x="3314700" y="568452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245</xdr:row>
      <xdr:rowOff>114300</xdr:rowOff>
    </xdr:from>
    <xdr:to>
      <xdr:col>4</xdr:col>
      <xdr:colOff>123825</xdr:colOff>
      <xdr:row>246</xdr:row>
      <xdr:rowOff>66675</xdr:rowOff>
    </xdr:to>
    <xdr:sp>
      <xdr:nvSpPr>
        <xdr:cNvPr id="8" name="Line 8"/>
        <xdr:cNvSpPr>
          <a:spLocks/>
        </xdr:cNvSpPr>
      </xdr:nvSpPr>
      <xdr:spPr>
        <a:xfrm>
          <a:off x="3314700" y="527685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611</xdr:row>
      <xdr:rowOff>0</xdr:rowOff>
    </xdr:from>
    <xdr:to>
      <xdr:col>4</xdr:col>
      <xdr:colOff>123825</xdr:colOff>
      <xdr:row>611</xdr:row>
      <xdr:rowOff>0</xdr:rowOff>
    </xdr:to>
    <xdr:sp>
      <xdr:nvSpPr>
        <xdr:cNvPr id="9" name="Line 9"/>
        <xdr:cNvSpPr>
          <a:spLocks/>
        </xdr:cNvSpPr>
      </xdr:nvSpPr>
      <xdr:spPr>
        <a:xfrm>
          <a:off x="3314700" y="131149725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0.9415</cdr:y>
    </cdr:from>
    <cdr:to>
      <cdr:x>0.049</cdr:x>
      <cdr:y>0.974</cdr:y>
    </cdr:to>
    <cdr:sp>
      <cdr:nvSpPr>
        <cdr:cNvPr id="1" name="Rectangle 1"/>
        <cdr:cNvSpPr>
          <a:spLocks/>
        </cdr:cNvSpPr>
      </cdr:nvSpPr>
      <cdr:spPr>
        <a:xfrm>
          <a:off x="200025" y="5372100"/>
          <a:ext cx="247650" cy="190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0.12475</cdr:x>
      <cdr:y>0.05</cdr:y>
    </cdr:from>
    <cdr:to>
      <cdr:x>0.9155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1152525" y="285750"/>
          <a:ext cx="7362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9: Life expectancy at birth in Scotland, 1991-1993 to 2008-2010, by Council area, Females</a:t>
          </a:r>
        </a:p>
      </cdr:txBody>
    </cdr:sp>
  </cdr:relSizeAnchor>
  <cdr:relSizeAnchor xmlns:cdr="http://schemas.openxmlformats.org/drawingml/2006/chartDrawing">
    <cdr:from>
      <cdr:x>0</cdr:x>
      <cdr:y>0.97175</cdr:y>
    </cdr:from>
    <cdr:to>
      <cdr:x>0.3675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553075"/>
          <a:ext cx="34194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0.01025</cdr:y>
    </cdr:from>
    <cdr:to>
      <cdr:x>0.88575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57150"/>
          <a:ext cx="6943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1a  Life expectancy at birth in Council areas, Scotland, 1991-1993 to 2008- 2010:</a:t>
          </a:r>
        </a:p>
      </cdr:txBody>
    </cdr:sp>
  </cdr:relSizeAnchor>
  <cdr:relSizeAnchor xmlns:cdr="http://schemas.openxmlformats.org/drawingml/2006/chartDrawing">
    <cdr:from>
      <cdr:x>0.2615</cdr:x>
      <cdr:y>0.0525</cdr:y>
    </cdr:from>
    <cdr:to>
      <cdr:x>0.738</cdr:x>
      <cdr:y>0.115</cdr:y>
    </cdr:to>
    <cdr:sp textlink="'Fig 1a chart data'!$C$1">
      <cdr:nvSpPr>
        <cdr:cNvPr id="2" name="TextBox 2"/>
        <cdr:cNvSpPr txBox="1">
          <a:spLocks noChangeArrowheads="1"/>
        </cdr:cNvSpPr>
      </cdr:nvSpPr>
      <cdr:spPr>
        <a:xfrm>
          <a:off x="2428875" y="295275"/>
          <a:ext cx="44386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ea8f13e-f446-4eb1-a7bb-5594c150f595}" type="TxLink">
            <a:rPr lang="en-US" cap="none" sz="1200" b="1" i="0" u="none" baseline="0">
              <a:latin typeface="Arial"/>
              <a:ea typeface="Arial"/>
              <a:cs typeface="Arial"/>
            </a:rPr>
            <a:t>SCOTLAND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0.9435</cdr:y>
    </cdr:from>
    <cdr:to>
      <cdr:x>0.049</cdr:x>
      <cdr:y>0.975</cdr:y>
    </cdr:to>
    <cdr:sp>
      <cdr:nvSpPr>
        <cdr:cNvPr id="1" name="Rectangle 1"/>
        <cdr:cNvSpPr>
          <a:spLocks/>
        </cdr:cNvSpPr>
      </cdr:nvSpPr>
      <cdr:spPr>
        <a:xfrm>
          <a:off x="200025" y="5391150"/>
          <a:ext cx="247650" cy="1809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0.07775</cdr:x>
      <cdr:y>0.05075</cdr:y>
    </cdr:from>
    <cdr:to>
      <cdr:x>0.9305</cdr:x>
      <cdr:y>0.08925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" y="285750"/>
          <a:ext cx="7934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9: Life expectancy at birth in Scotland, 1991-1993 to 2008-2010, by Council area, Females (continued)</a:t>
          </a:r>
        </a:p>
      </cdr:txBody>
    </cdr:sp>
  </cdr:relSizeAnchor>
  <cdr:relSizeAnchor xmlns:cdr="http://schemas.openxmlformats.org/drawingml/2006/chartDrawing">
    <cdr:from>
      <cdr:x>0</cdr:x>
      <cdr:y>0.97275</cdr:y>
    </cdr:from>
    <cdr:to>
      <cdr:x>0.3675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553075"/>
          <a:ext cx="3419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1991-1993</a:t>
          </a:r>
        </a:p>
      </cdr:txBody>
    </cdr:sp>
  </cdr:relSizeAnchor>
  <cdr:relSizeAnchor xmlns:cdr="http://schemas.openxmlformats.org/drawingml/2006/chartDrawing">
    <cdr:from>
      <cdr:x>0.626</cdr:x>
      <cdr:y>0.97275</cdr:y>
    </cdr:from>
    <cdr:to>
      <cdr:x>0.9935</cdr:x>
      <cdr:y>1</cdr:y>
    </cdr:to>
    <cdr:sp>
      <cdr:nvSpPr>
        <cdr:cNvPr id="4" name="TextBox 5"/>
        <cdr:cNvSpPr txBox="1">
          <a:spLocks noChangeArrowheads="1"/>
        </cdr:cNvSpPr>
      </cdr:nvSpPr>
      <cdr:spPr>
        <a:xfrm>
          <a:off x="5819775" y="5553075"/>
          <a:ext cx="34194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*Scotland figure included twice for comparison purposes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0.66325</cdr:x>
      <cdr:y>0.52025</cdr:y>
    </cdr:from>
    <cdr:to>
      <cdr:x>0.6735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0.5085</cdr:x>
      <cdr:y>0.50625</cdr:y>
    </cdr:from>
    <cdr:to>
      <cdr:x>0.52225</cdr:x>
      <cdr:y>0.51125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0.558</cdr:x>
      <cdr:y>0.51075</cdr:y>
    </cdr:from>
    <cdr:to>
      <cdr:x>0.56675</cdr:x>
      <cdr:y>0.51625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0.58875</cdr:x>
      <cdr:y>0.51575</cdr:y>
    </cdr:from>
    <cdr:to>
      <cdr:x>0.59575</cdr:x>
      <cdr:y>0.52025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0.634</cdr:x>
      <cdr:y>0.519</cdr:y>
    </cdr:from>
    <cdr:to>
      <cdr:x>0.642</cdr:x>
      <cdr:y>0.523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0.5245</cdr:x>
      <cdr:y>0.508</cdr:y>
    </cdr:from>
    <cdr:to>
      <cdr:x>0.54</cdr:x>
      <cdr:y>0.513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0.6845</cdr:x>
      <cdr:y>0.536</cdr:y>
    </cdr:from>
    <cdr:to>
      <cdr:x>0.762</cdr:x>
      <cdr:y>0.54425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0.57175</cdr:x>
      <cdr:y>0.51075</cdr:y>
    </cdr:from>
    <cdr:to>
      <cdr:x>0.58175</cdr:x>
      <cdr:y>0.51575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0.67975</cdr:x>
      <cdr:y>0.52925</cdr:y>
    </cdr:from>
    <cdr:to>
      <cdr:x>0.68975</cdr:x>
      <cdr:y>0.53375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0.59975</cdr:x>
      <cdr:y>0.513</cdr:y>
    </cdr:from>
    <cdr:to>
      <cdr:x>0.61275</cdr:x>
      <cdr:y>0.518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0.4805</cdr:x>
      <cdr:y>0.50175</cdr:y>
    </cdr:from>
    <cdr:to>
      <cdr:x>0.49125</cdr:x>
      <cdr:y>0.50625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0.6445</cdr:x>
      <cdr:y>0.52025</cdr:y>
    </cdr:from>
    <cdr:to>
      <cdr:x>0.6615</cdr:x>
      <cdr:y>0.52525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0.49275</cdr:x>
      <cdr:y>0.504</cdr:y>
    </cdr:from>
    <cdr:to>
      <cdr:x>0.507</cdr:x>
      <cdr:y>0.508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0.6175</cdr:x>
      <cdr:y>0.51575</cdr:y>
    </cdr:from>
    <cdr:to>
      <cdr:x>0.62875</cdr:x>
      <cdr:y>0.52025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0.54375</cdr:x>
      <cdr:y>0.50725</cdr:y>
    </cdr:from>
    <cdr:to>
      <cdr:x>0.556</cdr:x>
      <cdr:y>0.5125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0.1565</cdr:x>
      <cdr:y>0.8895</cdr:y>
    </cdr:from>
    <cdr:to>
      <cdr:x>0.33775</cdr:x>
      <cdr:y>0.95025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0.21525</cdr:x>
      <cdr:y>0.728</cdr:y>
    </cdr:from>
    <cdr:to>
      <cdr:x>0.745</cdr:x>
      <cdr:y>0.9925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72390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696075" y="723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325</xdr:row>
      <xdr:rowOff>0</xdr:rowOff>
    </xdr:from>
    <xdr:to>
      <xdr:col>4</xdr:col>
      <xdr:colOff>123825</xdr:colOff>
      <xdr:row>325</xdr:row>
      <xdr:rowOff>0</xdr:rowOff>
    </xdr:to>
    <xdr:sp>
      <xdr:nvSpPr>
        <xdr:cNvPr id="7" name="Line 7"/>
        <xdr:cNvSpPr>
          <a:spLocks/>
        </xdr:cNvSpPr>
      </xdr:nvSpPr>
      <xdr:spPr>
        <a:xfrm>
          <a:off x="3314700" y="698373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188</xdr:row>
      <xdr:rowOff>114300</xdr:rowOff>
    </xdr:from>
    <xdr:to>
      <xdr:col>4</xdr:col>
      <xdr:colOff>123825</xdr:colOff>
      <xdr:row>189</xdr:row>
      <xdr:rowOff>66675</xdr:rowOff>
    </xdr:to>
    <xdr:sp>
      <xdr:nvSpPr>
        <xdr:cNvPr id="8" name="Line 8"/>
        <xdr:cNvSpPr>
          <a:spLocks/>
        </xdr:cNvSpPr>
      </xdr:nvSpPr>
      <xdr:spPr>
        <a:xfrm>
          <a:off x="3314700" y="405384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245</xdr:row>
      <xdr:rowOff>114300</xdr:rowOff>
    </xdr:from>
    <xdr:to>
      <xdr:col>4</xdr:col>
      <xdr:colOff>123825</xdr:colOff>
      <xdr:row>246</xdr:row>
      <xdr:rowOff>66675</xdr:rowOff>
    </xdr:to>
    <xdr:sp>
      <xdr:nvSpPr>
        <xdr:cNvPr id="9" name="Line 9"/>
        <xdr:cNvSpPr>
          <a:spLocks/>
        </xdr:cNvSpPr>
      </xdr:nvSpPr>
      <xdr:spPr>
        <a:xfrm>
          <a:off x="3314700" y="527685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325</xdr:row>
      <xdr:rowOff>0</xdr:rowOff>
    </xdr:from>
    <xdr:to>
      <xdr:col>4</xdr:col>
      <xdr:colOff>123825</xdr:colOff>
      <xdr:row>325</xdr:row>
      <xdr:rowOff>0</xdr:rowOff>
    </xdr:to>
    <xdr:sp>
      <xdr:nvSpPr>
        <xdr:cNvPr id="10" name="Line 10"/>
        <xdr:cNvSpPr>
          <a:spLocks/>
        </xdr:cNvSpPr>
      </xdr:nvSpPr>
      <xdr:spPr>
        <a:xfrm>
          <a:off x="3314700" y="698373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188</xdr:row>
      <xdr:rowOff>114300</xdr:rowOff>
    </xdr:from>
    <xdr:to>
      <xdr:col>15</xdr:col>
      <xdr:colOff>123825</xdr:colOff>
      <xdr:row>189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9801225" y="405384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611</xdr:row>
      <xdr:rowOff>0</xdr:rowOff>
    </xdr:from>
    <xdr:to>
      <xdr:col>4</xdr:col>
      <xdr:colOff>123825</xdr:colOff>
      <xdr:row>611</xdr:row>
      <xdr:rowOff>0</xdr:rowOff>
    </xdr:to>
    <xdr:sp>
      <xdr:nvSpPr>
        <xdr:cNvPr id="12" name="Line 12"/>
        <xdr:cNvSpPr>
          <a:spLocks/>
        </xdr:cNvSpPr>
      </xdr:nvSpPr>
      <xdr:spPr>
        <a:xfrm>
          <a:off x="3314700" y="131149725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340</xdr:row>
      <xdr:rowOff>114300</xdr:rowOff>
    </xdr:from>
    <xdr:to>
      <xdr:col>4</xdr:col>
      <xdr:colOff>123825</xdr:colOff>
      <xdr:row>341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3314700" y="73123425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359</xdr:row>
      <xdr:rowOff>114300</xdr:rowOff>
    </xdr:from>
    <xdr:to>
      <xdr:col>4</xdr:col>
      <xdr:colOff>123825</xdr:colOff>
      <xdr:row>360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3314700" y="77200125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0.92325</cdr:y>
    </cdr:from>
    <cdr:to>
      <cdr:x>0.049</cdr:x>
      <cdr:y>0.96575</cdr:y>
    </cdr:to>
    <cdr:sp>
      <cdr:nvSpPr>
        <cdr:cNvPr id="1" name="Rectangle 1"/>
        <cdr:cNvSpPr>
          <a:spLocks/>
        </cdr:cNvSpPr>
      </cdr:nvSpPr>
      <cdr:spPr>
        <a:xfrm>
          <a:off x="200025" y="5267325"/>
          <a:ext cx="247650" cy="2476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0.12475</cdr:x>
      <cdr:y>0.05</cdr:y>
    </cdr:from>
    <cdr:to>
      <cdr:x>0.9155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1152525" y="285750"/>
          <a:ext cx="7362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10: Life expectancy at birth in Scotland, 1981-1983 to 2008-2010, by NHS Board area, Males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0.3675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495925"/>
          <a:ext cx="3419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1981-1983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0.67525</cdr:x>
      <cdr:y>0.52025</cdr:y>
    </cdr:from>
    <cdr:to>
      <cdr:x>0.686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0.5115</cdr:x>
      <cdr:y>0.50625</cdr:y>
    </cdr:from>
    <cdr:to>
      <cdr:x>0.526</cdr:x>
      <cdr:y>0.51125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0.56375</cdr:x>
      <cdr:y>0.51075</cdr:y>
    </cdr:from>
    <cdr:to>
      <cdr:x>0.573</cdr:x>
      <cdr:y>0.51625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0.5965</cdr:x>
      <cdr:y>0.51575</cdr:y>
    </cdr:from>
    <cdr:to>
      <cdr:x>0.60375</cdr:x>
      <cdr:y>0.52025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0.64425</cdr:x>
      <cdr:y>0.519</cdr:y>
    </cdr:from>
    <cdr:to>
      <cdr:x>0.6525</cdr:x>
      <cdr:y>0.523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0.5285</cdr:x>
      <cdr:y>0.508</cdr:y>
    </cdr:from>
    <cdr:to>
      <cdr:x>0.5445</cdr:x>
      <cdr:y>0.513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0.6975</cdr:x>
      <cdr:y>0.536</cdr:y>
    </cdr:from>
    <cdr:to>
      <cdr:x>0.77975</cdr:x>
      <cdr:y>0.54425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0.5785</cdr:x>
      <cdr:y>0.51075</cdr:y>
    </cdr:from>
    <cdr:to>
      <cdr:x>0.589</cdr:x>
      <cdr:y>0.51575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0.6925</cdr:x>
      <cdr:y>0.52925</cdr:y>
    </cdr:from>
    <cdr:to>
      <cdr:x>0.70325</cdr:x>
      <cdr:y>0.53375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0.608</cdr:x>
      <cdr:y>0.513</cdr:y>
    </cdr:from>
    <cdr:to>
      <cdr:x>0.62175</cdr:x>
      <cdr:y>0.518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0.4815</cdr:x>
      <cdr:y>0.50175</cdr:y>
    </cdr:from>
    <cdr:to>
      <cdr:x>0.493</cdr:x>
      <cdr:y>0.50625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0.6555</cdr:x>
      <cdr:y>0.52025</cdr:y>
    </cdr:from>
    <cdr:to>
      <cdr:x>0.6735</cdr:x>
      <cdr:y>0.52525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0.4945</cdr:x>
      <cdr:y>0.504</cdr:y>
    </cdr:from>
    <cdr:to>
      <cdr:x>0.50975</cdr:x>
      <cdr:y>0.508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0.62675</cdr:x>
      <cdr:y>0.51575</cdr:y>
    </cdr:from>
    <cdr:to>
      <cdr:x>0.6385</cdr:x>
      <cdr:y>0.52025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0.5485</cdr:x>
      <cdr:y>0.50725</cdr:y>
    </cdr:from>
    <cdr:to>
      <cdr:x>0.5615</cdr:x>
      <cdr:y>0.5125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0.1565</cdr:x>
      <cdr:y>0.8895</cdr:y>
    </cdr:from>
    <cdr:to>
      <cdr:x>0.33775</cdr:x>
      <cdr:y>0.95025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0.21525</cdr:x>
      <cdr:y>0.728</cdr:y>
    </cdr:from>
    <cdr:to>
      <cdr:x>0.76175</cdr:x>
      <cdr:y>0.9925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96075" y="72390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3314700" y="723900"/>
          <a:ext cx="6667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6696075" y="723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143</xdr:row>
      <xdr:rowOff>114300</xdr:rowOff>
    </xdr:from>
    <xdr:to>
      <xdr:col>4</xdr:col>
      <xdr:colOff>123825</xdr:colOff>
      <xdr:row>144</xdr:row>
      <xdr:rowOff>66675</xdr:rowOff>
    </xdr:to>
    <xdr:sp>
      <xdr:nvSpPr>
        <xdr:cNvPr id="4" name="Line 4"/>
        <xdr:cNvSpPr>
          <a:spLocks/>
        </xdr:cNvSpPr>
      </xdr:nvSpPr>
      <xdr:spPr>
        <a:xfrm>
          <a:off x="3314700" y="30822900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0.92325</cdr:y>
    </cdr:from>
    <cdr:to>
      <cdr:x>0.049</cdr:x>
      <cdr:y>0.96575</cdr:y>
    </cdr:to>
    <cdr:sp>
      <cdr:nvSpPr>
        <cdr:cNvPr id="1" name="Rectangle 1"/>
        <cdr:cNvSpPr>
          <a:spLocks/>
        </cdr:cNvSpPr>
      </cdr:nvSpPr>
      <cdr:spPr>
        <a:xfrm>
          <a:off x="200025" y="5267325"/>
          <a:ext cx="247650" cy="2476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0.05</cdr:y>
    </cdr:from>
    <cdr:to>
      <cdr:x>0.969</cdr:x>
      <cdr:y>0.0885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285750"/>
          <a:ext cx="811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Figure 11: Life expectancy at birth in Scotland, 1981-1983 to 2008-2010, by NHS Board area, Females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0.3675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495925"/>
          <a:ext cx="3419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Ordered from lowest to highest life expectancy in 1981-1983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0.66325</cdr:x>
      <cdr:y>0.52025</cdr:y>
    </cdr:from>
    <cdr:to>
      <cdr:x>0.6735</cdr:x>
      <cdr:y>0.52525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A&amp;A</a:t>
          </a:r>
        </a:p>
      </cdr:txBody>
    </cdr:sp>
  </cdr:relSizeAnchor>
  <cdr:relSizeAnchor xmlns:cdr="http://schemas.openxmlformats.org/drawingml/2006/chartDrawing">
    <cdr:from>
      <cdr:x>0.50875</cdr:x>
      <cdr:y>0.50625</cdr:y>
    </cdr:from>
    <cdr:to>
      <cdr:x>0.5225</cdr:x>
      <cdr:y>0.51125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Borders</a:t>
          </a:r>
        </a:p>
      </cdr:txBody>
    </cdr:sp>
  </cdr:relSizeAnchor>
  <cdr:relSizeAnchor xmlns:cdr="http://schemas.openxmlformats.org/drawingml/2006/chartDrawing">
    <cdr:from>
      <cdr:x>0.558</cdr:x>
      <cdr:y>0.51075</cdr:y>
    </cdr:from>
    <cdr:to>
      <cdr:x>0.56675</cdr:x>
      <cdr:y>0.51625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D&amp;G</a:t>
          </a:r>
        </a:p>
      </cdr:txBody>
    </cdr:sp>
  </cdr:relSizeAnchor>
  <cdr:relSizeAnchor xmlns:cdr="http://schemas.openxmlformats.org/drawingml/2006/chartDrawing">
    <cdr:from>
      <cdr:x>0.58875</cdr:x>
      <cdr:y>0.51575</cdr:y>
    </cdr:from>
    <cdr:to>
      <cdr:x>0.5955</cdr:x>
      <cdr:y>0.52025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Fife</a:t>
          </a:r>
        </a:p>
      </cdr:txBody>
    </cdr:sp>
  </cdr:relSizeAnchor>
  <cdr:relSizeAnchor xmlns:cdr="http://schemas.openxmlformats.org/drawingml/2006/chartDrawing">
    <cdr:from>
      <cdr:x>0.634</cdr:x>
      <cdr:y>0.519</cdr:y>
    </cdr:from>
    <cdr:to>
      <cdr:x>0.642</cdr:x>
      <cdr:y>0.523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FV</a:t>
          </a:r>
        </a:p>
      </cdr:txBody>
    </cdr:sp>
  </cdr:relSizeAnchor>
  <cdr:relSizeAnchor xmlns:cdr="http://schemas.openxmlformats.org/drawingml/2006/chartDrawing">
    <cdr:from>
      <cdr:x>0.52475</cdr:x>
      <cdr:y>0.508</cdr:y>
    </cdr:from>
    <cdr:to>
      <cdr:x>0.54</cdr:x>
      <cdr:y>0.513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Grampian</a:t>
          </a:r>
        </a:p>
      </cdr:txBody>
    </cdr:sp>
  </cdr:relSizeAnchor>
  <cdr:relSizeAnchor xmlns:cdr="http://schemas.openxmlformats.org/drawingml/2006/chartDrawing">
    <cdr:from>
      <cdr:x>0.6845</cdr:x>
      <cdr:y>0.536</cdr:y>
    </cdr:from>
    <cdr:to>
      <cdr:x>0.762</cdr:x>
      <cdr:y>0.54425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G Glasgow &amp; Clyde</a:t>
          </a:r>
        </a:p>
      </cdr:txBody>
    </cdr:sp>
  </cdr:relSizeAnchor>
  <cdr:relSizeAnchor xmlns:cdr="http://schemas.openxmlformats.org/drawingml/2006/chartDrawing">
    <cdr:from>
      <cdr:x>0.5715</cdr:x>
      <cdr:y>0.51075</cdr:y>
    </cdr:from>
    <cdr:to>
      <cdr:x>0.5815</cdr:x>
      <cdr:y>0.51575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High</a:t>
          </a:r>
        </a:p>
      </cdr:txBody>
    </cdr:sp>
  </cdr:relSizeAnchor>
  <cdr:relSizeAnchor xmlns:cdr="http://schemas.openxmlformats.org/drawingml/2006/chartDrawing">
    <cdr:from>
      <cdr:x>0.6795</cdr:x>
      <cdr:y>0.52925</cdr:y>
    </cdr:from>
    <cdr:to>
      <cdr:x>0.69</cdr:x>
      <cdr:y>0.53375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Lanark</a:t>
          </a:r>
        </a:p>
      </cdr:txBody>
    </cdr:sp>
  </cdr:relSizeAnchor>
  <cdr:relSizeAnchor xmlns:cdr="http://schemas.openxmlformats.org/drawingml/2006/chartDrawing">
    <cdr:from>
      <cdr:x>0.5995</cdr:x>
      <cdr:y>0.513</cdr:y>
    </cdr:from>
    <cdr:to>
      <cdr:x>0.61275</cdr:x>
      <cdr:y>0.518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Lothian</a:t>
          </a:r>
        </a:p>
      </cdr:txBody>
    </cdr:sp>
  </cdr:relSizeAnchor>
  <cdr:relSizeAnchor xmlns:cdr="http://schemas.openxmlformats.org/drawingml/2006/chartDrawing">
    <cdr:from>
      <cdr:x>0.4805</cdr:x>
      <cdr:y>0.50175</cdr:y>
    </cdr:from>
    <cdr:to>
      <cdr:x>0.49125</cdr:x>
      <cdr:y>0.50625</cdr:y>
    </cdr:to>
    <cdr:sp>
      <cdr:nvSpPr>
        <cdr:cNvPr id="11" name="TextBox 1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Orkney</a:t>
          </a:r>
        </a:p>
      </cdr:txBody>
    </cdr:sp>
  </cdr:relSizeAnchor>
  <cdr:relSizeAnchor xmlns:cdr="http://schemas.openxmlformats.org/drawingml/2006/chartDrawing">
    <cdr:from>
      <cdr:x>0.6445</cdr:x>
      <cdr:y>0.52025</cdr:y>
    </cdr:from>
    <cdr:to>
      <cdr:x>0.6615</cdr:x>
      <cdr:y>0.52525</cdr:y>
    </cdr:to>
    <cdr:sp>
      <cdr:nvSpPr>
        <cdr:cNvPr id="12" name="TextBox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SCOTLAND</a:t>
          </a:r>
        </a:p>
      </cdr:txBody>
    </cdr:sp>
  </cdr:relSizeAnchor>
  <cdr:relSizeAnchor xmlns:cdr="http://schemas.openxmlformats.org/drawingml/2006/chartDrawing">
    <cdr:from>
      <cdr:x>0.4925</cdr:x>
      <cdr:y>0.504</cdr:y>
    </cdr:from>
    <cdr:to>
      <cdr:x>0.50725</cdr:x>
      <cdr:y>0.508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Shetland</a:t>
          </a:r>
        </a:p>
      </cdr:txBody>
    </cdr:sp>
  </cdr:relSizeAnchor>
  <cdr:relSizeAnchor xmlns:cdr="http://schemas.openxmlformats.org/drawingml/2006/chartDrawing">
    <cdr:from>
      <cdr:x>0.6175</cdr:x>
      <cdr:y>0.51575</cdr:y>
    </cdr:from>
    <cdr:to>
      <cdr:x>0.62875</cdr:x>
      <cdr:y>0.52025</cdr:y>
    </cdr:to>
    <cdr:sp>
      <cdr:nvSpPr>
        <cdr:cNvPr id="14" name="TextBox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Tayside</a:t>
          </a:r>
        </a:p>
      </cdr:txBody>
    </cdr:sp>
  </cdr:relSizeAnchor>
  <cdr:relSizeAnchor xmlns:cdr="http://schemas.openxmlformats.org/drawingml/2006/chartDrawing">
    <cdr:from>
      <cdr:x>0.5435</cdr:x>
      <cdr:y>0.50725</cdr:y>
    </cdr:from>
    <cdr:to>
      <cdr:x>0.5555</cdr:x>
      <cdr:y>0.5125</cdr:y>
    </cdr:to>
    <cdr:sp>
      <cdr:nvSpPr>
        <cdr:cNvPr id="15" name="TextBox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W Isles</a:t>
          </a:r>
        </a:p>
      </cdr:txBody>
    </cdr:sp>
  </cdr:relSizeAnchor>
  <cdr:relSizeAnchor xmlns:cdr="http://schemas.openxmlformats.org/drawingml/2006/chartDrawing">
    <cdr:from>
      <cdr:x>0.15775</cdr:x>
      <cdr:y>0.8895</cdr:y>
    </cdr:from>
    <cdr:to>
      <cdr:x>0.33575</cdr:x>
      <cdr:y>0.94975</cdr:y>
    </cdr:to>
    <cdr:sp>
      <cdr:nvSpPr>
        <cdr:cNvPr id="16" name="Rectangle 16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0.21625</cdr:x>
      <cdr:y>0.728</cdr:y>
    </cdr:from>
    <cdr:to>
      <cdr:x>0.74475</cdr:x>
      <cdr:y>0.9925</cdr:y>
    </cdr:to>
    <cdr:sp>
      <cdr:nvSpPr>
        <cdr:cNvPr id="17" name="TextBox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
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115</xdr:row>
      <xdr:rowOff>104775</xdr:rowOff>
    </xdr:from>
    <xdr:to>
      <xdr:col>6</xdr:col>
      <xdr:colOff>0</xdr:colOff>
      <xdr:row>117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24350" y="24765000"/>
          <a:ext cx="0" cy="390525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114</xdr:row>
      <xdr:rowOff>114300</xdr:rowOff>
    </xdr:from>
    <xdr:to>
      <xdr:col>4</xdr:col>
      <xdr:colOff>123825</xdr:colOff>
      <xdr:row>115</xdr:row>
      <xdr:rowOff>66675</xdr:rowOff>
    </xdr:to>
    <xdr:sp>
      <xdr:nvSpPr>
        <xdr:cNvPr id="2" name="Line 2"/>
        <xdr:cNvSpPr>
          <a:spLocks/>
        </xdr:cNvSpPr>
      </xdr:nvSpPr>
      <xdr:spPr>
        <a:xfrm>
          <a:off x="3257550" y="24584025"/>
          <a:ext cx="66675" cy="142875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6</xdr:col>
      <xdr:colOff>0</xdr:colOff>
      <xdr:row>7</xdr:row>
      <xdr:rowOff>0</xdr:rowOff>
    </xdr:to>
    <xdr:graphicFrame>
      <xdr:nvGraphicFramePr>
        <xdr:cNvPr id="3" name="Chart 3"/>
        <xdr:cNvGraphicFramePr/>
      </xdr:nvGraphicFramePr>
      <xdr:xfrm>
        <a:off x="4324350" y="157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</cdr:x>
      <cdr:y>0.01</cdr:y>
    </cdr:from>
    <cdr:to>
      <cdr:x>0.88575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57150"/>
          <a:ext cx="6943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1b  Life expectancy at birth in NHS Board areas, Scotland, 1981-1983 to 2008- 2010:</a:t>
          </a:r>
        </a:p>
      </cdr:txBody>
    </cdr:sp>
  </cdr:relSizeAnchor>
  <cdr:relSizeAnchor xmlns:cdr="http://schemas.openxmlformats.org/drawingml/2006/chartDrawing">
    <cdr:from>
      <cdr:x>0.2625</cdr:x>
      <cdr:y>0.0525</cdr:y>
    </cdr:from>
    <cdr:to>
      <cdr:x>0.73825</cdr:x>
      <cdr:y>0.11525</cdr:y>
    </cdr:to>
    <cdr:sp textlink="'Fig 1b chart data'!$C$1">
      <cdr:nvSpPr>
        <cdr:cNvPr id="2" name="TextBox 2"/>
        <cdr:cNvSpPr txBox="1">
          <a:spLocks noChangeArrowheads="1"/>
        </cdr:cNvSpPr>
      </cdr:nvSpPr>
      <cdr:spPr>
        <a:xfrm>
          <a:off x="2438400" y="295275"/>
          <a:ext cx="44291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655180a-811b-49d0-822b-fce3287313e6}" type="TxLink">
            <a:rPr lang="en-US" cap="none" sz="1200" b="1" i="0" u="none" baseline="0">
              <a:latin typeface="Arial"/>
              <a:ea typeface="Arial"/>
              <a:cs typeface="Arial"/>
            </a:rPr>
            <a:t>SCOTLAND</a:t>
          </a:fld>
        </a:p>
      </cdr:txBody>
    </cdr:sp>
  </cdr:relSizeAnchor>
  <cdr:relSizeAnchor xmlns:cdr="http://schemas.openxmlformats.org/drawingml/2006/chartDrawing">
    <cdr:from>
      <cdr:x>0</cdr:x>
      <cdr:y>0.9035</cdr:y>
    </cdr:from>
    <cdr:to>
      <cdr:x>0.419</cdr:x>
      <cdr:y>0.94125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5162550"/>
          <a:ext cx="389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*male lower ci data for 1991-1993 only amended on 27 October 2011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0.01025</cdr:y>
    </cdr:from>
    <cdr:to>
      <cdr:x>0.9885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7150"/>
          <a:ext cx="9163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Figure 1c  Life expectancy at birth in Community Health Partnership areas, Scotland, 1997-1999 to 2008- 2010:</a:t>
          </a:r>
        </a:p>
      </cdr:txBody>
    </cdr:sp>
  </cdr:relSizeAnchor>
  <cdr:relSizeAnchor xmlns:cdr="http://schemas.openxmlformats.org/drawingml/2006/chartDrawing">
    <cdr:from>
      <cdr:x>0.24225</cdr:x>
      <cdr:y>0.083</cdr:y>
    </cdr:from>
    <cdr:to>
      <cdr:x>0.7875</cdr:x>
      <cdr:y>0.1255</cdr:y>
    </cdr:to>
    <cdr:sp textlink="'Fig 1c chart data'!$C$1">
      <cdr:nvSpPr>
        <cdr:cNvPr id="2" name="TextBox 2"/>
        <cdr:cNvSpPr txBox="1">
          <a:spLocks noChangeArrowheads="1"/>
        </cdr:cNvSpPr>
      </cdr:nvSpPr>
      <cdr:spPr>
        <a:xfrm>
          <a:off x="2247900" y="466725"/>
          <a:ext cx="50768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98bbec4-8def-4d75-9b1a-5c9255d5a6ed}" type="TxLink">
            <a:rPr lang="en-US" cap="none" sz="1200" b="1" i="0" u="none" baseline="0">
              <a:latin typeface="Arial"/>
              <a:ea typeface="Arial"/>
              <a:cs typeface="Arial"/>
            </a:rPr>
            <a:t>Western Isles Community Health and Social Care Partnership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0.1135</cdr:x>
      <cdr:y>0.017</cdr:y>
    </cdr:from>
    <cdr:to>
      <cdr:x>0.8565</cdr:x>
      <cdr:y>0.0595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95250"/>
          <a:ext cx="69151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2a  Life expectancy at birth in selected countries, 1997-1999 to 2008- 2010, Males</a:t>
          </a:r>
        </a:p>
      </cdr:txBody>
    </cdr:sp>
  </cdr:relSizeAnchor>
  <cdr:relSizeAnchor xmlns:cdr="http://schemas.openxmlformats.org/drawingml/2006/chartDrawing">
    <cdr:from>
      <cdr:x>0</cdr:x>
      <cdr:y>0.9695</cdr:y>
    </cdr:from>
    <cdr:to>
      <cdr:x>0.18975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5534025"/>
          <a:ext cx="1762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Source: EUROSTAT, ONS and NRS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LIFE%20TABLES\2008-2010\publication\web\figures\without%20headers\0810le-Fi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Revised%20Sub-national%20projections\Re-run%20system%20with%20new%20figs%20-%20all%2032\Publish\Web%20work\Figures\BIRTHS%20chart%20%%20chan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o-scotland.gov.uk/statistics/theme/life-expectancy/index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3324" TargetMode="Externa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3324" TargetMode="Externa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3324" TargetMode="Externa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3324" TargetMode="Externa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publications/re-reference-tables.html?edition=tcm%3A77-223324" TargetMode="Externa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47"/>
  <sheetViews>
    <sheetView tabSelected="1" workbookViewId="0" topLeftCell="A1">
      <selection activeCell="B2" sqref="B2"/>
    </sheetView>
  </sheetViews>
  <sheetFormatPr defaultColWidth="9.140625" defaultRowHeight="12.75"/>
  <cols>
    <col min="1" max="1" width="17.140625" style="2" customWidth="1"/>
    <col min="2" max="16384" width="12.00390625" style="2" customWidth="1"/>
  </cols>
  <sheetData>
    <row r="1" ht="15.75">
      <c r="A1" s="1" t="s">
        <v>309</v>
      </c>
    </row>
    <row r="2" s="4" customFormat="1" ht="15.75">
      <c r="A2" s="3" t="s">
        <v>2</v>
      </c>
    </row>
    <row r="3" s="4" customFormat="1" ht="15"/>
    <row r="4" s="4" customFormat="1" ht="15.75">
      <c r="A4" s="3" t="s">
        <v>3</v>
      </c>
    </row>
    <row r="5" spans="1:2" s="4" customFormat="1" ht="15">
      <c r="A5" s="2" t="s">
        <v>344</v>
      </c>
      <c r="B5" s="30" t="s">
        <v>351</v>
      </c>
    </row>
    <row r="6" spans="1:2" ht="15">
      <c r="A6" s="2" t="s">
        <v>263</v>
      </c>
      <c r="B6" s="30" t="s">
        <v>348</v>
      </c>
    </row>
    <row r="7" spans="1:2" ht="15">
      <c r="A7" s="2" t="s">
        <v>264</v>
      </c>
      <c r="B7" s="30" t="s">
        <v>350</v>
      </c>
    </row>
    <row r="8" spans="1:2" ht="15">
      <c r="A8" s="2" t="s">
        <v>349</v>
      </c>
      <c r="B8" s="30" t="s">
        <v>312</v>
      </c>
    </row>
    <row r="9" spans="1:2" ht="15">
      <c r="A9" s="2" t="s">
        <v>4</v>
      </c>
      <c r="B9" s="30" t="s">
        <v>313</v>
      </c>
    </row>
    <row r="10" spans="1:2" ht="15">
      <c r="A10" s="2" t="s">
        <v>5</v>
      </c>
      <c r="B10" s="30" t="s">
        <v>314</v>
      </c>
    </row>
    <row r="11" spans="1:2" ht="15">
      <c r="A11" s="2" t="s">
        <v>273</v>
      </c>
      <c r="B11" s="30" t="s">
        <v>315</v>
      </c>
    </row>
    <row r="12" spans="1:2" ht="15">
      <c r="A12" s="2" t="s">
        <v>6</v>
      </c>
      <c r="B12" s="30" t="s">
        <v>317</v>
      </c>
    </row>
    <row r="13" spans="1:2" ht="15">
      <c r="A13" s="4" t="s">
        <v>7</v>
      </c>
      <c r="B13" s="67" t="s">
        <v>319</v>
      </c>
    </row>
    <row r="14" spans="1:2" ht="15">
      <c r="A14" s="4" t="s">
        <v>8</v>
      </c>
      <c r="B14" s="67" t="s">
        <v>320</v>
      </c>
    </row>
    <row r="15" spans="1:2" ht="15">
      <c r="A15" s="4" t="s">
        <v>9</v>
      </c>
      <c r="B15" s="67" t="s">
        <v>321</v>
      </c>
    </row>
    <row r="16" spans="1:2" ht="15">
      <c r="A16" s="4" t="s">
        <v>339</v>
      </c>
      <c r="B16" s="67" t="s">
        <v>335</v>
      </c>
    </row>
    <row r="17" spans="1:2" ht="15">
      <c r="A17" s="4" t="s">
        <v>340</v>
      </c>
      <c r="B17" s="67" t="s">
        <v>336</v>
      </c>
    </row>
    <row r="18" spans="1:2" ht="15">
      <c r="A18" s="4" t="s">
        <v>341</v>
      </c>
      <c r="B18" s="67" t="s">
        <v>337</v>
      </c>
    </row>
    <row r="19" spans="1:2" ht="15">
      <c r="A19" s="4" t="s">
        <v>342</v>
      </c>
      <c r="B19" s="67" t="s">
        <v>338</v>
      </c>
    </row>
    <row r="20" spans="1:2" ht="15">
      <c r="A20" s="2" t="s">
        <v>310</v>
      </c>
      <c r="B20" s="30" t="s">
        <v>322</v>
      </c>
    </row>
    <row r="21" spans="1:2" ht="15">
      <c r="A21" s="2" t="s">
        <v>311</v>
      </c>
      <c r="B21" s="30" t="s">
        <v>323</v>
      </c>
    </row>
    <row r="22" ht="15">
      <c r="B22" s="30"/>
    </row>
    <row r="23" ht="15">
      <c r="A23" s="2" t="s">
        <v>261</v>
      </c>
    </row>
    <row r="24" ht="15">
      <c r="A24" s="30" t="s">
        <v>262</v>
      </c>
    </row>
    <row r="26" ht="15">
      <c r="A26" s="2" t="s">
        <v>275</v>
      </c>
    </row>
    <row r="29" ht="15">
      <c r="B29"/>
    </row>
    <row r="30" ht="15">
      <c r="B30"/>
    </row>
    <row r="31" ht="15">
      <c r="B31"/>
    </row>
    <row r="32" ht="15">
      <c r="B32"/>
    </row>
    <row r="33" ht="15">
      <c r="B33"/>
    </row>
    <row r="34" ht="15">
      <c r="B34"/>
    </row>
    <row r="35" ht="15">
      <c r="B35"/>
    </row>
    <row r="36" ht="15">
      <c r="B36"/>
    </row>
    <row r="37" ht="15">
      <c r="B37"/>
    </row>
    <row r="38" ht="15">
      <c r="B38"/>
    </row>
    <row r="39" ht="15">
      <c r="B39"/>
    </row>
    <row r="40" ht="15">
      <c r="B40"/>
    </row>
    <row r="41" ht="15">
      <c r="B41"/>
    </row>
    <row r="42" ht="15">
      <c r="B42"/>
    </row>
    <row r="43" ht="15">
      <c r="B43"/>
    </row>
    <row r="44" ht="15">
      <c r="B44"/>
    </row>
    <row r="45" ht="15">
      <c r="B45"/>
    </row>
    <row r="46" ht="15">
      <c r="B46"/>
    </row>
    <row r="47" ht="15">
      <c r="B47"/>
    </row>
  </sheetData>
  <hyperlinks>
    <hyperlink ref="B6" location="'Fig 1a data'!A1" display="Life expectancy at birth in Council areas, Scotland, 1991-1993 to 2008-2010"/>
    <hyperlink ref="B9" location="'Fig 2a data'!A1" display="Life expectancy at birth in selected countries 1997-1999 to 2008-2010, Males"/>
    <hyperlink ref="B10" location="'Fig 2b data'!A1" display="Life expectancy at birth in selected countries, 1997-1999 to 2008-2010, Females"/>
    <hyperlink ref="B11" location="'Fig 3 data'!A1" display="Life expectancy at birth, 95% confidence intervals for Council areas, 2008-2010 (Males and Females)"/>
    <hyperlink ref="B12" location="'Fig 4 data'!A1" display="Life expectancy at birth, 95% confidence intervals for NHS Board areas, 2008-2010 (Males and Females)"/>
    <hyperlink ref="B14" location="'Fig 6 data'!A1" display="Life Expectancy at birth, 95% confidence intervals for Urban / Rural classification, 2008-2010 (Males and Females)"/>
    <hyperlink ref="B15" location="'Fig 7 data'!A1" display="Life Expectancy at birth, 95% confidence intervals for Scottish Index of Multiple Deprivation 2009 Deciles, 2008-2010 (Males &amp; Females)"/>
    <hyperlink ref="B13" location="'Fig 5 data'!A1" display="Life Expectancy at birth, 95% confidence intervals for Scottish Community Health Partnership areas, 2008-2010 (Males &amp; Females)"/>
    <hyperlink ref="A24" r:id="rId1" display="National Records of Scotland - Life Expectancy - Life Expectancy at Scottish Administrative Area and Special Area Level"/>
    <hyperlink ref="B16" location="'Fig 8 data'!A1" display="Life expectancy at birth in Scotland, 1991-1993 to 2008-2010, by Council area, Males"/>
    <hyperlink ref="B17" location="'Fig 8 data'!A1" display="Life expectancy at birth in Scotland, 1991-1993 to 2008-2010, by Council area, Males (continued)"/>
    <hyperlink ref="B18" location="'Fig 9 data'!A1" display="Life expectancy at birth in Scotland, 1991-1993 to 2008-2010, by Council area, Females"/>
    <hyperlink ref="B19" location="'Fig 9 data'!A1" display="Life expectancy at birth in Scotland, 1991-1993 to 2008-2010, by Council area, Females (continued)"/>
    <hyperlink ref="B20" location="'Fig 10 data'!A1" display="Life expectancy at birth in Scotland, 1981-1983 to 2008-2010 by NHS Board area, Males"/>
    <hyperlink ref="B21" location="'Fig 11 data'!A1" display="Life expectancy at birth in Scotland, 1981-1983 to 2008-2010, by NHS Board area, Females"/>
    <hyperlink ref="B8" location="'Fig 1c data'!A1" display="Life expectancy at birth in Community Health Partnership areas, Scotland, 1997-1999 to 2008-2010"/>
    <hyperlink ref="B7" location="'Fig 1b data'!A1" display="Life expectancy at birth in NHS Board areas, Scotland, 1981-1983 to 2008-2010"/>
    <hyperlink ref="B5" location="'Fig 1 data'!A1" display="Life expectancy at birth, Scotland, 1981-1983 to 2008-2010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2" sqref="A2"/>
    </sheetView>
  </sheetViews>
  <sheetFormatPr defaultColWidth="9.140625" defaultRowHeight="12.75"/>
  <cols>
    <col min="1" max="1" width="45.7109375" style="32" customWidth="1"/>
    <col min="2" max="3" width="10.7109375" style="32" customWidth="1"/>
    <col min="4" max="4" width="10.7109375" style="33" customWidth="1"/>
    <col min="5" max="13" width="10.7109375" style="32" customWidth="1"/>
    <col min="14" max="16384" width="9.140625" style="32" customWidth="1"/>
  </cols>
  <sheetData>
    <row r="1" spans="1:7" ht="15.75">
      <c r="A1" s="31" t="s">
        <v>293</v>
      </c>
      <c r="G1" s="34"/>
    </row>
    <row r="2" spans="1:7" ht="15.75">
      <c r="A2" s="31"/>
      <c r="G2" s="34"/>
    </row>
    <row r="3" spans="7:13" ht="15" customHeight="1">
      <c r="G3" s="34"/>
      <c r="M3" s="122" t="s">
        <v>10</v>
      </c>
    </row>
    <row r="4" spans="1:13" s="6" customFormat="1" ht="31.5">
      <c r="A4" s="78"/>
      <c r="B4" s="75" t="s">
        <v>28</v>
      </c>
      <c r="C4" s="75" t="s">
        <v>29</v>
      </c>
      <c r="D4" s="75" t="s">
        <v>30</v>
      </c>
      <c r="E4" s="75" t="s">
        <v>31</v>
      </c>
      <c r="F4" s="75" t="s">
        <v>32</v>
      </c>
      <c r="G4" s="75" t="s">
        <v>33</v>
      </c>
      <c r="H4" s="75" t="s">
        <v>34</v>
      </c>
      <c r="I4" s="75" t="s">
        <v>35</v>
      </c>
      <c r="J4" s="75" t="s">
        <v>36</v>
      </c>
      <c r="K4" s="75" t="s">
        <v>37</v>
      </c>
      <c r="L4" s="75" t="s">
        <v>38</v>
      </c>
      <c r="M4" s="75" t="s">
        <v>274</v>
      </c>
    </row>
    <row r="5" spans="1:13" s="6" customFormat="1" ht="24" customHeight="1">
      <c r="A5" s="121" t="s">
        <v>288</v>
      </c>
      <c r="B5" s="120" t="s">
        <v>292</v>
      </c>
      <c r="C5" s="120" t="s">
        <v>292</v>
      </c>
      <c r="D5" s="120" t="s">
        <v>292</v>
      </c>
      <c r="E5" s="120" t="s">
        <v>292</v>
      </c>
      <c r="F5" s="120">
        <v>80.9</v>
      </c>
      <c r="G5" s="120">
        <v>80.8</v>
      </c>
      <c r="H5" s="120">
        <v>81.5</v>
      </c>
      <c r="I5" s="120">
        <v>81.5</v>
      </c>
      <c r="J5" s="120">
        <v>82</v>
      </c>
      <c r="K5" s="120">
        <v>82.2</v>
      </c>
      <c r="L5" s="120">
        <v>82.4</v>
      </c>
      <c r="M5" s="120" t="s">
        <v>292</v>
      </c>
    </row>
    <row r="6" spans="1:13" s="118" customFormat="1" ht="15" customHeight="1">
      <c r="A6" s="116" t="s">
        <v>165</v>
      </c>
      <c r="B6" s="104">
        <v>81</v>
      </c>
      <c r="C6" s="104">
        <v>81</v>
      </c>
      <c r="D6" s="104">
        <v>81.2</v>
      </c>
      <c r="E6" s="104">
        <v>81.7</v>
      </c>
      <c r="F6" s="104">
        <v>81.7</v>
      </c>
      <c r="G6" s="104">
        <v>81.5</v>
      </c>
      <c r="H6" s="104">
        <v>82.1</v>
      </c>
      <c r="I6" s="104">
        <v>82.2</v>
      </c>
      <c r="J6" s="104">
        <v>82.8</v>
      </c>
      <c r="K6" s="104">
        <v>83.1</v>
      </c>
      <c r="L6" s="104">
        <v>83.3</v>
      </c>
      <c r="M6" s="104">
        <v>83.2</v>
      </c>
    </row>
    <row r="7" spans="1:13" ht="15" customHeight="1">
      <c r="A7" s="116" t="s">
        <v>168</v>
      </c>
      <c r="B7" s="104">
        <v>80.7</v>
      </c>
      <c r="C7" s="104">
        <v>81</v>
      </c>
      <c r="D7" s="104">
        <v>81</v>
      </c>
      <c r="E7" s="104">
        <v>81.2</v>
      </c>
      <c r="F7" s="104">
        <v>81.2</v>
      </c>
      <c r="G7" s="117">
        <v>81.1</v>
      </c>
      <c r="H7" s="104">
        <v>81.9</v>
      </c>
      <c r="I7" s="104">
        <v>81.9</v>
      </c>
      <c r="J7" s="104">
        <v>82.3</v>
      </c>
      <c r="K7" s="104">
        <v>82.6</v>
      </c>
      <c r="L7" s="104">
        <v>82.6</v>
      </c>
      <c r="M7" s="104">
        <v>82.8</v>
      </c>
    </row>
    <row r="8" spans="1:13" ht="15" customHeight="1">
      <c r="A8" s="116" t="s">
        <v>178</v>
      </c>
      <c r="B8" s="104">
        <v>74.6</v>
      </c>
      <c r="C8" s="104">
        <v>75</v>
      </c>
      <c r="D8" s="104">
        <v>75</v>
      </c>
      <c r="E8" s="104">
        <v>75.4</v>
      </c>
      <c r="F8" s="104">
        <v>75.5</v>
      </c>
      <c r="G8" s="117">
        <v>75.9</v>
      </c>
      <c r="H8" s="104">
        <v>76.2</v>
      </c>
      <c r="I8" s="104">
        <v>76.2</v>
      </c>
      <c r="J8" s="104">
        <v>76.3</v>
      </c>
      <c r="K8" s="104">
        <v>76.7</v>
      </c>
      <c r="L8" s="104">
        <v>77</v>
      </c>
      <c r="M8" s="104">
        <v>77.4</v>
      </c>
    </row>
    <row r="9" spans="1:13" ht="15" customHeight="1">
      <c r="A9" s="116" t="s">
        <v>158</v>
      </c>
      <c r="B9" s="104">
        <v>79.8</v>
      </c>
      <c r="C9" s="104">
        <v>79.9</v>
      </c>
      <c r="D9" s="104">
        <v>80.1</v>
      </c>
      <c r="E9" s="104">
        <v>81.4</v>
      </c>
      <c r="F9" s="104">
        <v>81</v>
      </c>
      <c r="G9" s="104">
        <v>81.2</v>
      </c>
      <c r="H9" s="104">
        <v>81.9</v>
      </c>
      <c r="I9" s="104">
        <v>80.9</v>
      </c>
      <c r="J9" s="104">
        <v>82.2</v>
      </c>
      <c r="K9" s="104">
        <v>82.2</v>
      </c>
      <c r="L9" s="104">
        <v>83.1</v>
      </c>
      <c r="M9" s="104">
        <v>83.6</v>
      </c>
    </row>
    <row r="10" spans="1:13" ht="24" customHeight="1">
      <c r="A10" s="116" t="s">
        <v>174</v>
      </c>
      <c r="B10" s="104">
        <v>78.2</v>
      </c>
      <c r="C10" s="104">
        <v>78.3</v>
      </c>
      <c r="D10" s="104">
        <v>78.5</v>
      </c>
      <c r="E10" s="104">
        <v>78.6</v>
      </c>
      <c r="F10" s="104">
        <v>78.7</v>
      </c>
      <c r="G10" s="104">
        <v>78.6</v>
      </c>
      <c r="H10" s="104">
        <v>79.2</v>
      </c>
      <c r="I10" s="104">
        <v>79.2</v>
      </c>
      <c r="J10" s="104">
        <v>79.9</v>
      </c>
      <c r="K10" s="104">
        <v>80.2</v>
      </c>
      <c r="L10" s="104">
        <v>80.5</v>
      </c>
      <c r="M10" s="104">
        <v>80.5</v>
      </c>
    </row>
    <row r="11" spans="1:13" ht="15" customHeight="1">
      <c r="A11" s="116" t="s">
        <v>170</v>
      </c>
      <c r="B11" s="104">
        <v>79</v>
      </c>
      <c r="C11" s="104">
        <v>79</v>
      </c>
      <c r="D11" s="104">
        <v>79.2</v>
      </c>
      <c r="E11" s="104">
        <v>79.3</v>
      </c>
      <c r="F11" s="104">
        <v>79.4</v>
      </c>
      <c r="G11" s="104">
        <v>79.8</v>
      </c>
      <c r="H11" s="104">
        <v>80.2</v>
      </c>
      <c r="I11" s="104">
        <v>80.5</v>
      </c>
      <c r="J11" s="104">
        <v>80.7</v>
      </c>
      <c r="K11" s="104">
        <v>80.6</v>
      </c>
      <c r="L11" s="104">
        <v>81</v>
      </c>
      <c r="M11" s="104">
        <v>81.1</v>
      </c>
    </row>
    <row r="12" spans="1:13" ht="15" customHeight="1">
      <c r="A12" s="116" t="s">
        <v>289</v>
      </c>
      <c r="B12" s="104">
        <v>79.9</v>
      </c>
      <c r="C12" s="104">
        <v>80.12</v>
      </c>
      <c r="D12" s="104">
        <v>80.34</v>
      </c>
      <c r="E12" s="104">
        <v>80.57</v>
      </c>
      <c r="F12" s="104">
        <v>80.68</v>
      </c>
      <c r="G12" s="104">
        <v>80.9</v>
      </c>
      <c r="H12" s="104">
        <v>81.14</v>
      </c>
      <c r="I12" s="104">
        <v>81.49</v>
      </c>
      <c r="J12" s="104">
        <v>81.7</v>
      </c>
      <c r="K12" s="104">
        <v>81.88</v>
      </c>
      <c r="L12" s="104">
        <v>82.13</v>
      </c>
      <c r="M12" s="104">
        <v>82.6</v>
      </c>
    </row>
    <row r="13" spans="1:13" s="7" customFormat="1" ht="15">
      <c r="A13" s="116" t="s">
        <v>180</v>
      </c>
      <c r="B13" s="104">
        <v>75.4</v>
      </c>
      <c r="C13" s="104">
        <v>76</v>
      </c>
      <c r="D13" s="104">
        <v>76.2</v>
      </c>
      <c r="E13" s="104">
        <v>76.4</v>
      </c>
      <c r="F13" s="104">
        <v>77</v>
      </c>
      <c r="G13" s="104">
        <v>77.1</v>
      </c>
      <c r="H13" s="104">
        <v>77.8</v>
      </c>
      <c r="I13" s="104">
        <v>78.1</v>
      </c>
      <c r="J13" s="104">
        <v>78.6</v>
      </c>
      <c r="K13" s="104">
        <v>78.8</v>
      </c>
      <c r="L13" s="104">
        <v>79.5</v>
      </c>
      <c r="M13" s="104">
        <v>80.2</v>
      </c>
    </row>
    <row r="14" spans="1:13" ht="15" customHeight="1">
      <c r="A14" s="116" t="s">
        <v>171</v>
      </c>
      <c r="B14" s="104">
        <v>81</v>
      </c>
      <c r="C14" s="104">
        <v>81.2</v>
      </c>
      <c r="D14" s="104">
        <v>81.2</v>
      </c>
      <c r="E14" s="104">
        <v>81.7</v>
      </c>
      <c r="F14" s="104">
        <v>81.6</v>
      </c>
      <c r="G14" s="104">
        <v>81.9</v>
      </c>
      <c r="H14" s="104">
        <v>82.5</v>
      </c>
      <c r="I14" s="104">
        <v>82.5</v>
      </c>
      <c r="J14" s="104">
        <v>83.1</v>
      </c>
      <c r="K14" s="104">
        <v>83.1</v>
      </c>
      <c r="L14" s="104">
        <v>83.3</v>
      </c>
      <c r="M14" s="104">
        <v>83.5</v>
      </c>
    </row>
    <row r="15" spans="1:13" ht="24" customHeight="1">
      <c r="A15" s="116" t="s">
        <v>162</v>
      </c>
      <c r="B15" s="104">
        <v>82.6</v>
      </c>
      <c r="C15" s="104">
        <v>82.7</v>
      </c>
      <c r="D15" s="104">
        <v>83</v>
      </c>
      <c r="E15" s="104">
        <v>83</v>
      </c>
      <c r="F15" s="104">
        <v>83</v>
      </c>
      <c r="G15" s="104">
        <v>82.7</v>
      </c>
      <c r="H15" s="104">
        <v>83.8</v>
      </c>
      <c r="I15" s="104">
        <v>83.8</v>
      </c>
      <c r="J15" s="104">
        <v>84.5</v>
      </c>
      <c r="K15" s="104">
        <v>84.8</v>
      </c>
      <c r="L15" s="104">
        <v>84.8</v>
      </c>
      <c r="M15" s="104">
        <v>85</v>
      </c>
    </row>
    <row r="16" spans="1:13" ht="15" customHeight="1">
      <c r="A16" s="116" t="s">
        <v>306</v>
      </c>
      <c r="B16" s="104">
        <v>80.8</v>
      </c>
      <c r="C16" s="104">
        <v>81</v>
      </c>
      <c r="D16" s="104">
        <v>81.2</v>
      </c>
      <c r="E16" s="104">
        <v>81.4</v>
      </c>
      <c r="F16" s="104">
        <v>81.3</v>
      </c>
      <c r="G16" s="104">
        <v>81.3</v>
      </c>
      <c r="H16" s="104">
        <v>81.9</v>
      </c>
      <c r="I16" s="104">
        <v>82</v>
      </c>
      <c r="J16" s="104">
        <v>82.4</v>
      </c>
      <c r="K16" s="104">
        <v>82.7</v>
      </c>
      <c r="L16" s="104">
        <v>82.7</v>
      </c>
      <c r="M16" s="104">
        <v>82.8</v>
      </c>
    </row>
    <row r="17" spans="1:13" ht="15" customHeight="1">
      <c r="A17" s="116" t="s">
        <v>167</v>
      </c>
      <c r="B17" s="104">
        <v>80.3</v>
      </c>
      <c r="C17" s="104">
        <v>80.5</v>
      </c>
      <c r="D17" s="104">
        <v>80.6</v>
      </c>
      <c r="E17" s="104">
        <v>81</v>
      </c>
      <c r="F17" s="104">
        <v>81.1</v>
      </c>
      <c r="G17" s="104">
        <v>81.2</v>
      </c>
      <c r="H17" s="104">
        <v>81.3</v>
      </c>
      <c r="I17" s="104">
        <v>81.6</v>
      </c>
      <c r="J17" s="104">
        <v>81.9</v>
      </c>
      <c r="K17" s="104">
        <v>81.8</v>
      </c>
      <c r="L17" s="104">
        <v>82.3</v>
      </c>
      <c r="M17" s="104">
        <v>82.7</v>
      </c>
    </row>
    <row r="18" spans="1:13" ht="15" customHeight="1">
      <c r="A18" s="116" t="s">
        <v>179</v>
      </c>
      <c r="B18" s="104">
        <v>75.6</v>
      </c>
      <c r="C18" s="104">
        <v>75.6</v>
      </c>
      <c r="D18" s="104">
        <v>76.2</v>
      </c>
      <c r="E18" s="104">
        <v>76.7</v>
      </c>
      <c r="F18" s="104">
        <v>76.7</v>
      </c>
      <c r="G18" s="104">
        <v>76.7</v>
      </c>
      <c r="H18" s="104">
        <v>77.2</v>
      </c>
      <c r="I18" s="104">
        <v>77.2</v>
      </c>
      <c r="J18" s="104">
        <v>77.8</v>
      </c>
      <c r="K18" s="104">
        <v>77.8</v>
      </c>
      <c r="L18" s="104">
        <v>78.3</v>
      </c>
      <c r="M18" s="104">
        <v>78.4</v>
      </c>
    </row>
    <row r="19" spans="1:13" ht="15" customHeight="1">
      <c r="A19" s="116" t="s">
        <v>166</v>
      </c>
      <c r="B19" s="104">
        <v>79.1</v>
      </c>
      <c r="C19" s="104">
        <v>78.9</v>
      </c>
      <c r="D19" s="104">
        <v>79.2</v>
      </c>
      <c r="E19" s="104">
        <v>79.9</v>
      </c>
      <c r="F19" s="104">
        <v>80.5</v>
      </c>
      <c r="G19" s="104">
        <v>80.8</v>
      </c>
      <c r="H19" s="104">
        <v>81.3</v>
      </c>
      <c r="I19" s="104">
        <v>81.6</v>
      </c>
      <c r="J19" s="104">
        <v>82.1</v>
      </c>
      <c r="K19" s="104">
        <v>82.1</v>
      </c>
      <c r="L19" s="104">
        <v>82.4</v>
      </c>
      <c r="M19" s="104">
        <v>82.5</v>
      </c>
    </row>
    <row r="20" spans="1:13" ht="24" customHeight="1">
      <c r="A20" s="116" t="s">
        <v>159</v>
      </c>
      <c r="B20" s="104">
        <v>82.1</v>
      </c>
      <c r="C20" s="104">
        <v>82.6</v>
      </c>
      <c r="D20" s="104">
        <v>82.8</v>
      </c>
      <c r="E20" s="104">
        <v>83.1</v>
      </c>
      <c r="F20" s="104">
        <v>83.2</v>
      </c>
      <c r="G20" s="104">
        <v>82.8</v>
      </c>
      <c r="H20" s="104">
        <v>83.8</v>
      </c>
      <c r="I20" s="104">
        <v>83.6</v>
      </c>
      <c r="J20" s="104">
        <v>84.2</v>
      </c>
      <c r="K20" s="104">
        <v>84.2</v>
      </c>
      <c r="L20" s="104">
        <v>84.5</v>
      </c>
      <c r="M20" s="104" t="s">
        <v>292</v>
      </c>
    </row>
    <row r="21" spans="1:13" ht="15" customHeight="1">
      <c r="A21" s="116" t="s">
        <v>181</v>
      </c>
      <c r="B21" s="104" t="s">
        <v>292</v>
      </c>
      <c r="C21" s="104" t="s">
        <v>292</v>
      </c>
      <c r="D21" s="104" t="s">
        <v>292</v>
      </c>
      <c r="E21" s="104" t="s">
        <v>292</v>
      </c>
      <c r="F21" s="104">
        <v>76</v>
      </c>
      <c r="G21" s="104">
        <v>75.8</v>
      </c>
      <c r="H21" s="104">
        <v>76.2</v>
      </c>
      <c r="I21" s="104">
        <v>76.5</v>
      </c>
      <c r="J21" s="104">
        <v>76.3</v>
      </c>
      <c r="K21" s="104">
        <v>76.5</v>
      </c>
      <c r="L21" s="104">
        <v>77.8</v>
      </c>
      <c r="M21" s="104">
        <v>78</v>
      </c>
    </row>
    <row r="22" spans="1:13" ht="15" customHeight="1">
      <c r="A22" s="116" t="s">
        <v>182</v>
      </c>
      <c r="B22" s="104">
        <v>76.7</v>
      </c>
      <c r="C22" s="104">
        <v>77</v>
      </c>
      <c r="D22" s="104">
        <v>77.5</v>
      </c>
      <c r="E22" s="104">
        <v>77.6</v>
      </c>
      <c r="F22" s="104">
        <v>77.5</v>
      </c>
      <c r="G22" s="104">
        <v>77.8</v>
      </c>
      <c r="H22" s="104">
        <v>77.7</v>
      </c>
      <c r="I22" s="104">
        <v>77.3</v>
      </c>
      <c r="J22" s="104">
        <v>77</v>
      </c>
      <c r="K22" s="104">
        <v>77.2</v>
      </c>
      <c r="L22" s="104">
        <v>77.6</v>
      </c>
      <c r="M22" s="104">
        <v>78.7</v>
      </c>
    </row>
    <row r="23" spans="1:13" ht="15" customHeight="1">
      <c r="A23" s="116" t="s">
        <v>169</v>
      </c>
      <c r="B23" s="104">
        <v>80.8</v>
      </c>
      <c r="C23" s="104">
        <v>81.4</v>
      </c>
      <c r="D23" s="104">
        <v>81.3</v>
      </c>
      <c r="E23" s="104">
        <v>80.7</v>
      </c>
      <c r="F23" s="104">
        <v>81.5</v>
      </c>
      <c r="G23" s="104">
        <v>80.8</v>
      </c>
      <c r="H23" s="104">
        <v>82.4</v>
      </c>
      <c r="I23" s="104">
        <v>82.3</v>
      </c>
      <c r="J23" s="104">
        <v>81.9</v>
      </c>
      <c r="K23" s="104">
        <v>82.2</v>
      </c>
      <c r="L23" s="104">
        <v>83.1</v>
      </c>
      <c r="M23" s="104">
        <v>83.3</v>
      </c>
    </row>
    <row r="24" spans="1:13" ht="15" customHeight="1">
      <c r="A24" s="116" t="s">
        <v>163</v>
      </c>
      <c r="B24" s="104">
        <v>80</v>
      </c>
      <c r="C24" s="104">
        <v>79.4</v>
      </c>
      <c r="D24" s="104">
        <v>80.3</v>
      </c>
      <c r="E24" s="104">
        <v>81.2</v>
      </c>
      <c r="F24" s="104">
        <v>81.3</v>
      </c>
      <c r="G24" s="104">
        <v>80.8</v>
      </c>
      <c r="H24" s="104">
        <v>81.2</v>
      </c>
      <c r="I24" s="104">
        <v>81.4</v>
      </c>
      <c r="J24" s="104">
        <v>81.9</v>
      </c>
      <c r="K24" s="104">
        <v>82.2</v>
      </c>
      <c r="L24" s="104">
        <v>82.3</v>
      </c>
      <c r="M24" s="104">
        <v>82.7</v>
      </c>
    </row>
    <row r="25" spans="1:13" ht="24" customHeight="1">
      <c r="A25" s="116" t="s">
        <v>160</v>
      </c>
      <c r="B25" s="104">
        <v>80.8</v>
      </c>
      <c r="C25" s="104">
        <v>80.5</v>
      </c>
      <c r="D25" s="104">
        <v>80.7</v>
      </c>
      <c r="E25" s="104">
        <v>80.8</v>
      </c>
      <c r="F25" s="104">
        <v>80.7</v>
      </c>
      <c r="G25" s="104">
        <v>81</v>
      </c>
      <c r="H25" s="104">
        <v>81.5</v>
      </c>
      <c r="I25" s="104">
        <v>81.7</v>
      </c>
      <c r="J25" s="104">
        <v>82</v>
      </c>
      <c r="K25" s="104">
        <v>82.5</v>
      </c>
      <c r="L25" s="104">
        <v>82.5</v>
      </c>
      <c r="M25" s="104">
        <v>82.9</v>
      </c>
    </row>
    <row r="26" spans="1:13" ht="15" customHeight="1">
      <c r="A26" s="116" t="s">
        <v>307</v>
      </c>
      <c r="B26" s="104">
        <v>79.46</v>
      </c>
      <c r="C26" s="104">
        <v>79.55</v>
      </c>
      <c r="D26" s="104">
        <v>79.75</v>
      </c>
      <c r="E26" s="104">
        <v>80.13</v>
      </c>
      <c r="F26" s="104">
        <v>80.43</v>
      </c>
      <c r="G26" s="104">
        <v>80.55</v>
      </c>
      <c r="H26" s="104">
        <v>80.83</v>
      </c>
      <c r="I26" s="104">
        <v>80.96</v>
      </c>
      <c r="J26" s="104">
        <v>81.18</v>
      </c>
      <c r="K26" s="104">
        <v>81.18</v>
      </c>
      <c r="L26" s="104">
        <v>81.3</v>
      </c>
      <c r="M26" s="104">
        <v>81.5</v>
      </c>
    </row>
    <row r="27" spans="1:13" s="118" customFormat="1" ht="15">
      <c r="A27" s="116" t="s">
        <v>175</v>
      </c>
      <c r="B27" s="104">
        <v>77.4</v>
      </c>
      <c r="C27" s="104">
        <v>77.5</v>
      </c>
      <c r="D27" s="104">
        <v>78</v>
      </c>
      <c r="E27" s="104">
        <v>78.4</v>
      </c>
      <c r="F27" s="104">
        <v>78.8</v>
      </c>
      <c r="G27" s="104">
        <v>78.8</v>
      </c>
      <c r="H27" s="104">
        <v>79.2</v>
      </c>
      <c r="I27" s="104">
        <v>79.3</v>
      </c>
      <c r="J27" s="104">
        <v>79.7</v>
      </c>
      <c r="K27" s="104">
        <v>79.8</v>
      </c>
      <c r="L27" s="104">
        <v>80</v>
      </c>
      <c r="M27" s="104">
        <v>80.1</v>
      </c>
    </row>
    <row r="28" spans="1:13" ht="15" customHeight="1">
      <c r="A28" s="116" t="s">
        <v>172</v>
      </c>
      <c r="B28" s="104">
        <v>79.5</v>
      </c>
      <c r="C28" s="104">
        <v>79.7</v>
      </c>
      <c r="D28" s="104">
        <v>80.2</v>
      </c>
      <c r="E28" s="104">
        <v>80.5</v>
      </c>
      <c r="F28" s="104">
        <v>80.6</v>
      </c>
      <c r="G28" s="104">
        <v>80.6</v>
      </c>
      <c r="H28" s="104">
        <v>81.5</v>
      </c>
      <c r="I28" s="104">
        <v>81.3</v>
      </c>
      <c r="J28" s="104">
        <v>82.3</v>
      </c>
      <c r="K28" s="104">
        <v>82.2</v>
      </c>
      <c r="L28" s="104">
        <v>82.4</v>
      </c>
      <c r="M28" s="104">
        <v>82.6</v>
      </c>
    </row>
    <row r="29" spans="1:13" ht="15" customHeight="1">
      <c r="A29" s="116" t="s">
        <v>177</v>
      </c>
      <c r="B29" s="104">
        <v>73.8</v>
      </c>
      <c r="C29" s="104">
        <v>74.2</v>
      </c>
      <c r="D29" s="104">
        <v>74.8</v>
      </c>
      <c r="E29" s="104">
        <v>74.9</v>
      </c>
      <c r="F29" s="104">
        <v>74.7</v>
      </c>
      <c r="G29" s="104">
        <v>75</v>
      </c>
      <c r="H29" s="104">
        <v>75.5</v>
      </c>
      <c r="I29" s="104">
        <v>75.7</v>
      </c>
      <c r="J29" s="104">
        <v>76.2</v>
      </c>
      <c r="K29" s="104">
        <v>76.9</v>
      </c>
      <c r="L29" s="104">
        <v>77.2</v>
      </c>
      <c r="M29" s="104">
        <v>77.4</v>
      </c>
    </row>
    <row r="30" spans="1:13" ht="24" customHeight="1">
      <c r="A30" s="116" t="s">
        <v>290</v>
      </c>
      <c r="B30" s="104">
        <v>78.18</v>
      </c>
      <c r="C30" s="104">
        <v>78.35</v>
      </c>
      <c r="D30" s="104">
        <v>78.56</v>
      </c>
      <c r="E30" s="104">
        <v>78.78</v>
      </c>
      <c r="F30" s="104">
        <v>78.87</v>
      </c>
      <c r="G30" s="104">
        <v>79.07</v>
      </c>
      <c r="H30" s="104">
        <v>79.27</v>
      </c>
      <c r="I30" s="104">
        <v>79.57</v>
      </c>
      <c r="J30" s="104">
        <v>79.71</v>
      </c>
      <c r="K30" s="104">
        <v>79.86</v>
      </c>
      <c r="L30" s="104">
        <v>80.07</v>
      </c>
      <c r="M30" s="104">
        <v>80.43</v>
      </c>
    </row>
    <row r="31" spans="1:13" s="7" customFormat="1" ht="15">
      <c r="A31" s="116" t="s">
        <v>176</v>
      </c>
      <c r="B31" s="104">
        <v>77</v>
      </c>
      <c r="C31" s="104">
        <v>77.4</v>
      </c>
      <c r="D31" s="104">
        <v>77.5</v>
      </c>
      <c r="E31" s="104">
        <v>77.7</v>
      </c>
      <c r="F31" s="104">
        <v>77.7</v>
      </c>
      <c r="G31" s="104">
        <v>77.7</v>
      </c>
      <c r="H31" s="104">
        <v>78</v>
      </c>
      <c r="I31" s="104">
        <v>78.1</v>
      </c>
      <c r="J31" s="104">
        <v>78.4</v>
      </c>
      <c r="K31" s="104">
        <v>78.4</v>
      </c>
      <c r="L31" s="104">
        <v>79</v>
      </c>
      <c r="M31" s="104">
        <v>79.1</v>
      </c>
    </row>
    <row r="32" spans="1:13" ht="15" customHeight="1">
      <c r="A32" s="116" t="s">
        <v>173</v>
      </c>
      <c r="B32" s="104">
        <v>79.2</v>
      </c>
      <c r="C32" s="104">
        <v>79.5</v>
      </c>
      <c r="D32" s="104">
        <v>79.9</v>
      </c>
      <c r="E32" s="104">
        <v>80.4</v>
      </c>
      <c r="F32" s="104">
        <v>80.5</v>
      </c>
      <c r="G32" s="104">
        <v>80.3</v>
      </c>
      <c r="H32" s="104">
        <v>80.8</v>
      </c>
      <c r="I32" s="104">
        <v>80.9</v>
      </c>
      <c r="J32" s="104">
        <v>82</v>
      </c>
      <c r="K32" s="104">
        <v>82</v>
      </c>
      <c r="L32" s="104">
        <v>82.6</v>
      </c>
      <c r="M32" s="104">
        <v>82.7</v>
      </c>
    </row>
    <row r="33" spans="1:13" ht="15" customHeight="1">
      <c r="A33" s="116" t="s">
        <v>161</v>
      </c>
      <c r="B33" s="104">
        <v>82.4</v>
      </c>
      <c r="C33" s="104">
        <v>82.4</v>
      </c>
      <c r="D33" s="104">
        <v>82.9</v>
      </c>
      <c r="E33" s="104">
        <v>83.2</v>
      </c>
      <c r="F33" s="104">
        <v>83.2</v>
      </c>
      <c r="G33" s="104">
        <v>83</v>
      </c>
      <c r="H33" s="104">
        <v>83.7</v>
      </c>
      <c r="I33" s="104">
        <v>83.7</v>
      </c>
      <c r="J33" s="104">
        <v>84.4</v>
      </c>
      <c r="K33" s="104">
        <v>84.3</v>
      </c>
      <c r="L33" s="104">
        <v>84.5</v>
      </c>
      <c r="M33" s="104">
        <v>84.9</v>
      </c>
    </row>
    <row r="34" spans="1:13" ht="15" customHeight="1">
      <c r="A34" s="116" t="s">
        <v>157</v>
      </c>
      <c r="B34" s="104">
        <v>82.1</v>
      </c>
      <c r="C34" s="104">
        <v>82</v>
      </c>
      <c r="D34" s="104">
        <v>82</v>
      </c>
      <c r="E34" s="104">
        <v>82.2</v>
      </c>
      <c r="F34" s="104">
        <v>82.1</v>
      </c>
      <c r="G34" s="104">
        <v>82.5</v>
      </c>
      <c r="H34" s="104">
        <v>82.8</v>
      </c>
      <c r="I34" s="104">
        <v>82.9</v>
      </c>
      <c r="J34" s="104">
        <v>83.1</v>
      </c>
      <c r="K34" s="104">
        <v>83.1</v>
      </c>
      <c r="L34" s="104">
        <v>83.3</v>
      </c>
      <c r="M34" s="104">
        <v>83.5</v>
      </c>
    </row>
    <row r="35" spans="1:13" ht="24" customHeight="1">
      <c r="A35" s="116" t="s">
        <v>164</v>
      </c>
      <c r="B35" s="104">
        <v>79.7</v>
      </c>
      <c r="C35" s="104">
        <v>79.91</v>
      </c>
      <c r="D35" s="104">
        <v>80.12</v>
      </c>
      <c r="E35" s="104">
        <v>80.36</v>
      </c>
      <c r="F35" s="104">
        <v>80.48</v>
      </c>
      <c r="G35" s="104">
        <v>80.69</v>
      </c>
      <c r="H35" s="104">
        <v>80.93</v>
      </c>
      <c r="I35" s="104">
        <v>81.26</v>
      </c>
      <c r="J35" s="104">
        <v>81.47</v>
      </c>
      <c r="K35" s="104">
        <v>81.63</v>
      </c>
      <c r="L35" s="104">
        <v>81.88</v>
      </c>
      <c r="M35" s="104">
        <v>82.3</v>
      </c>
    </row>
    <row r="36" spans="1:13" ht="15" customHeight="1">
      <c r="A36" s="119" t="s">
        <v>291</v>
      </c>
      <c r="B36" s="41">
        <v>79.34</v>
      </c>
      <c r="C36" s="41">
        <v>79.58</v>
      </c>
      <c r="D36" s="41">
        <v>79.73</v>
      </c>
      <c r="E36" s="41">
        <v>80.01</v>
      </c>
      <c r="F36" s="41">
        <v>80.12</v>
      </c>
      <c r="G36" s="41">
        <v>80.33</v>
      </c>
      <c r="H36" s="41">
        <v>80.57</v>
      </c>
      <c r="I36" s="41">
        <v>80.94</v>
      </c>
      <c r="J36" s="41">
        <v>81.1</v>
      </c>
      <c r="K36" s="41">
        <v>81.24</v>
      </c>
      <c r="L36" s="41">
        <v>81.42</v>
      </c>
      <c r="M36" s="119">
        <v>81.8</v>
      </c>
    </row>
    <row r="38" spans="1:7" s="6" customFormat="1" ht="15">
      <c r="A38" s="32" t="s">
        <v>255</v>
      </c>
      <c r="B38" s="32"/>
      <c r="C38" s="32"/>
      <c r="D38" s="33"/>
      <c r="E38" s="32"/>
      <c r="G38" s="37"/>
    </row>
    <row r="39" spans="1:7" s="6" customFormat="1" ht="15">
      <c r="A39" s="32"/>
      <c r="B39" s="32"/>
      <c r="C39" s="32"/>
      <c r="D39" s="33"/>
      <c r="E39" s="32"/>
      <c r="G39" s="37"/>
    </row>
    <row r="40" spans="1:7" s="6" customFormat="1" ht="15">
      <c r="A40" s="6" t="s">
        <v>275</v>
      </c>
      <c r="B40" s="32"/>
      <c r="C40" s="32"/>
      <c r="D40" s="33"/>
      <c r="E40" s="32"/>
      <c r="G40" s="37"/>
    </row>
  </sheetData>
  <hyperlinks>
    <hyperlink ref="M3" location="Contents!A1" display="Back to contents page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workbookViewId="0" topLeftCell="A1">
      <selection activeCell="A2" sqref="A2"/>
    </sheetView>
  </sheetViews>
  <sheetFormatPr defaultColWidth="9.140625" defaultRowHeight="12.75"/>
  <cols>
    <col min="1" max="1" width="22.57421875" style="19" customWidth="1"/>
    <col min="2" max="2" width="14.00390625" style="19" customWidth="1"/>
    <col min="3" max="4" width="11.00390625" style="19" customWidth="1"/>
    <col min="5" max="5" width="2.7109375" style="19" customWidth="1"/>
    <col min="6" max="6" width="14.140625" style="19" customWidth="1"/>
    <col min="7" max="8" width="12.8515625" style="19" customWidth="1"/>
    <col min="9" max="9" width="9.140625" style="19" customWidth="1"/>
    <col min="10" max="10" width="22.28125" style="82" customWidth="1"/>
    <col min="11" max="14" width="20.7109375" style="82" customWidth="1"/>
    <col min="15" max="15" width="9.140625" style="19" customWidth="1"/>
    <col min="16" max="17" width="9.140625" style="7" customWidth="1"/>
    <col min="18" max="16384" width="9.140625" style="19" customWidth="1"/>
  </cols>
  <sheetData>
    <row r="1" spans="1:17" s="32" customFormat="1" ht="15" customHeight="1">
      <c r="A1" s="31" t="s">
        <v>277</v>
      </c>
      <c r="B1" s="19"/>
      <c r="C1" s="19"/>
      <c r="D1" s="19"/>
      <c r="E1" s="19"/>
      <c r="F1" s="19"/>
      <c r="G1" s="19"/>
      <c r="H1" s="19"/>
      <c r="I1" s="19"/>
      <c r="J1" s="82"/>
      <c r="K1" s="69"/>
      <c r="L1" s="69"/>
      <c r="M1" s="69"/>
      <c r="N1" s="69"/>
      <c r="P1" s="7"/>
      <c r="Q1" s="7"/>
    </row>
    <row r="2" spans="2:17" s="32" customFormat="1" ht="15" customHeight="1">
      <c r="B2" s="19"/>
      <c r="C2" s="19"/>
      <c r="D2" s="19"/>
      <c r="E2" s="19"/>
      <c r="F2" s="19"/>
      <c r="G2" s="19"/>
      <c r="H2" s="122" t="s">
        <v>10</v>
      </c>
      <c r="I2" s="19"/>
      <c r="J2" s="82"/>
      <c r="K2" s="69"/>
      <c r="L2" s="69"/>
      <c r="M2" s="69"/>
      <c r="N2" s="69"/>
      <c r="P2" s="7"/>
      <c r="Q2" s="7"/>
    </row>
    <row r="3" spans="1:17" s="32" customFormat="1" ht="15.75">
      <c r="A3" s="79"/>
      <c r="B3" s="136" t="s">
        <v>183</v>
      </c>
      <c r="C3" s="136"/>
      <c r="D3" s="136"/>
      <c r="E3" s="35"/>
      <c r="F3" s="136" t="s">
        <v>184</v>
      </c>
      <c r="G3" s="136"/>
      <c r="H3" s="136"/>
      <c r="I3" s="19"/>
      <c r="J3" s="69"/>
      <c r="K3" s="69"/>
      <c r="L3" s="69"/>
      <c r="M3" s="69"/>
      <c r="N3" s="69"/>
      <c r="P3" s="7"/>
      <c r="Q3" s="7"/>
    </row>
    <row r="4" spans="1:17" s="32" customFormat="1" ht="47.25">
      <c r="A4" s="38"/>
      <c r="B4" s="75" t="s">
        <v>185</v>
      </c>
      <c r="C4" s="75" t="s">
        <v>186</v>
      </c>
      <c r="D4" s="75" t="s">
        <v>187</v>
      </c>
      <c r="E4" s="76"/>
      <c r="F4" s="75" t="s">
        <v>185</v>
      </c>
      <c r="G4" s="75" t="s">
        <v>186</v>
      </c>
      <c r="H4" s="75" t="s">
        <v>187</v>
      </c>
      <c r="I4" s="19"/>
      <c r="J4" s="69"/>
      <c r="K4" s="70" t="s">
        <v>219</v>
      </c>
      <c r="L4" s="70" t="s">
        <v>220</v>
      </c>
      <c r="M4" s="70" t="s">
        <v>221</v>
      </c>
      <c r="N4" s="70" t="s">
        <v>222</v>
      </c>
      <c r="P4" s="7"/>
      <c r="Q4" s="7"/>
    </row>
    <row r="5" spans="1:17" s="32" customFormat="1" ht="15" customHeight="1">
      <c r="A5" s="35" t="s">
        <v>332</v>
      </c>
      <c r="B5" s="27">
        <v>75.84557827649233</v>
      </c>
      <c r="C5" s="27">
        <v>75.74793386923083</v>
      </c>
      <c r="D5" s="27">
        <v>75.94322268375383</v>
      </c>
      <c r="E5" s="36"/>
      <c r="F5" s="27">
        <v>80.43269286567434</v>
      </c>
      <c r="G5" s="27">
        <v>80.34511610382256</v>
      </c>
      <c r="H5" s="27">
        <v>80.52026962752612</v>
      </c>
      <c r="I5" s="19"/>
      <c r="J5" s="69"/>
      <c r="K5" s="69"/>
      <c r="L5" s="69"/>
      <c r="M5" s="69"/>
      <c r="N5" s="69"/>
      <c r="P5" s="7"/>
      <c r="Q5" s="7"/>
    </row>
    <row r="6" spans="1:17" s="32" customFormat="1" ht="24" customHeight="1">
      <c r="A6" s="19" t="s">
        <v>188</v>
      </c>
      <c r="B6" s="39">
        <v>76.29883769530663</v>
      </c>
      <c r="C6" s="39">
        <v>75.82075396891402</v>
      </c>
      <c r="D6" s="39">
        <v>76.77692142169924</v>
      </c>
      <c r="E6" s="40"/>
      <c r="F6" s="39">
        <v>80.85637993055133</v>
      </c>
      <c r="G6" s="39">
        <v>80.44395146972839</v>
      </c>
      <c r="H6" s="39">
        <v>81.26880839137426</v>
      </c>
      <c r="I6" s="19"/>
      <c r="J6" s="69" t="s">
        <v>202</v>
      </c>
      <c r="K6" s="81">
        <v>71.35070668690919</v>
      </c>
      <c r="L6" s="81">
        <v>0.5874787257842797</v>
      </c>
      <c r="M6" s="81">
        <v>5.7545735683328445</v>
      </c>
      <c r="N6" s="81">
        <v>0.5538657015807189</v>
      </c>
      <c r="P6" s="7"/>
      <c r="Q6" s="7"/>
    </row>
    <row r="7" spans="1:17" s="32" customFormat="1" ht="15" customHeight="1">
      <c r="A7" s="19" t="s">
        <v>189</v>
      </c>
      <c r="B7" s="39">
        <v>78.15098588147875</v>
      </c>
      <c r="C7" s="39">
        <v>77.70363654804946</v>
      </c>
      <c r="D7" s="39">
        <v>78.59833521490803</v>
      </c>
      <c r="E7" s="40"/>
      <c r="F7" s="39">
        <v>81.65216169759275</v>
      </c>
      <c r="G7" s="39">
        <v>81.25658101882283</v>
      </c>
      <c r="H7" s="39">
        <v>82.04774237636266</v>
      </c>
      <c r="I7" s="19"/>
      <c r="J7" s="69" t="s">
        <v>204</v>
      </c>
      <c r="K7" s="81">
        <v>72.1700957920123</v>
      </c>
      <c r="L7" s="81">
        <v>1.6138569341019888</v>
      </c>
      <c r="M7" s="81">
        <v>4.562137388818627</v>
      </c>
      <c r="N7" s="81">
        <v>1.6027098957964938</v>
      </c>
      <c r="P7" s="7"/>
      <c r="Q7" s="7"/>
    </row>
    <row r="8" spans="1:17" s="32" customFormat="1" ht="15" customHeight="1">
      <c r="A8" s="19" t="s">
        <v>190</v>
      </c>
      <c r="B8" s="39">
        <v>77.5876067715036</v>
      </c>
      <c r="C8" s="39">
        <v>76.8679766317614</v>
      </c>
      <c r="D8" s="39">
        <v>78.30723691124581</v>
      </c>
      <c r="E8" s="40"/>
      <c r="F8" s="39">
        <v>80.26943308534237</v>
      </c>
      <c r="G8" s="39">
        <v>79.62486683046619</v>
      </c>
      <c r="H8" s="39">
        <v>80.91399934021855</v>
      </c>
      <c r="I8" s="19"/>
      <c r="J8" s="69" t="s">
        <v>217</v>
      </c>
      <c r="K8" s="81">
        <v>72.8646285923808</v>
      </c>
      <c r="L8" s="81">
        <v>1.4834008227111894</v>
      </c>
      <c r="M8" s="81">
        <v>3.2548025462835994</v>
      </c>
      <c r="N8" s="81">
        <v>1.3797841643310562</v>
      </c>
      <c r="P8" s="7"/>
      <c r="Q8" s="7"/>
    </row>
    <row r="9" spans="1:17" s="32" customFormat="1" ht="15" customHeight="1">
      <c r="A9" s="19" t="s">
        <v>191</v>
      </c>
      <c r="B9" s="39">
        <v>77.0331754270153</v>
      </c>
      <c r="C9" s="39">
        <v>76.3245461730518</v>
      </c>
      <c r="D9" s="39">
        <v>77.74180468097879</v>
      </c>
      <c r="E9" s="40"/>
      <c r="F9" s="39">
        <v>80.90906644048917</v>
      </c>
      <c r="G9" s="39">
        <v>80.26626375566883</v>
      </c>
      <c r="H9" s="39">
        <v>81.55186912530951</v>
      </c>
      <c r="I9" s="19"/>
      <c r="J9" s="69" t="s">
        <v>211</v>
      </c>
      <c r="K9" s="81">
        <v>73.24252274547958</v>
      </c>
      <c r="L9" s="81">
        <v>1.147348004195436</v>
      </c>
      <c r="M9" s="81">
        <v>4.6676533701686225</v>
      </c>
      <c r="N9" s="81">
        <v>0.9015633338846669</v>
      </c>
      <c r="P9" s="7"/>
      <c r="Q9" s="7"/>
    </row>
    <row r="10" spans="1:17" s="32" customFormat="1" ht="15" customHeight="1">
      <c r="A10" s="19" t="s">
        <v>48</v>
      </c>
      <c r="B10" s="39">
        <v>75.6152784709537</v>
      </c>
      <c r="C10" s="39">
        <v>74.64596814121015</v>
      </c>
      <c r="D10" s="39">
        <v>76.58458880069725</v>
      </c>
      <c r="E10" s="40"/>
      <c r="F10" s="39">
        <v>80.61274282345629</v>
      </c>
      <c r="G10" s="39">
        <v>79.76130623731946</v>
      </c>
      <c r="H10" s="39">
        <v>81.46417940959311</v>
      </c>
      <c r="I10" s="19"/>
      <c r="J10" s="69" t="s">
        <v>246</v>
      </c>
      <c r="K10" s="81">
        <v>73.18047450912951</v>
      </c>
      <c r="L10" s="81">
        <v>1.3397874954835913</v>
      </c>
      <c r="M10" s="81">
        <v>4.124082263629873</v>
      </c>
      <c r="N10" s="81">
        <v>1.1522261935822655</v>
      </c>
      <c r="P10" s="7"/>
      <c r="Q10" s="7"/>
    </row>
    <row r="11" spans="1:17" s="32" customFormat="1" ht="24" customHeight="1">
      <c r="A11" s="19" t="s">
        <v>192</v>
      </c>
      <c r="B11" s="39">
        <v>76.70175471065869</v>
      </c>
      <c r="C11" s="39">
        <v>76.1034239862902</v>
      </c>
      <c r="D11" s="39">
        <v>77.30008543502719</v>
      </c>
      <c r="E11" s="40"/>
      <c r="F11" s="39">
        <v>81.50463510461907</v>
      </c>
      <c r="G11" s="39">
        <v>80.9916761365669</v>
      </c>
      <c r="H11" s="39">
        <v>82.01759407267124</v>
      </c>
      <c r="I11" s="19"/>
      <c r="J11" s="82" t="s">
        <v>199</v>
      </c>
      <c r="K11" s="83">
        <v>72.57900636958209</v>
      </c>
      <c r="L11" s="83">
        <v>2.79114789191172</v>
      </c>
      <c r="M11" s="83">
        <v>5.428856432586755</v>
      </c>
      <c r="N11" s="83">
        <v>2.3826904764396204</v>
      </c>
      <c r="P11" s="7"/>
      <c r="Q11" s="7"/>
    </row>
    <row r="12" spans="1:17" s="32" customFormat="1" ht="15" customHeight="1">
      <c r="A12" s="19" t="s">
        <v>246</v>
      </c>
      <c r="B12" s="39">
        <v>73.8503682568713</v>
      </c>
      <c r="C12" s="39">
        <v>73.18047450912951</v>
      </c>
      <c r="D12" s="39">
        <v>74.5202620046131</v>
      </c>
      <c r="E12" s="40"/>
      <c r="F12" s="39">
        <v>79.22045736503411</v>
      </c>
      <c r="G12" s="39">
        <v>78.64434426824297</v>
      </c>
      <c r="H12" s="39">
        <v>79.79657046182524</v>
      </c>
      <c r="I12" s="19"/>
      <c r="J12" s="69" t="s">
        <v>208</v>
      </c>
      <c r="K12" s="81">
        <v>73.89024573558608</v>
      </c>
      <c r="L12" s="81">
        <v>0.7709624120904266</v>
      </c>
      <c r="M12" s="81">
        <v>3.742428719804721</v>
      </c>
      <c r="N12" s="81">
        <v>0.6937717700763528</v>
      </c>
      <c r="P12" s="7"/>
      <c r="Q12" s="7"/>
    </row>
    <row r="13" spans="1:17" s="32" customFormat="1" ht="15" customHeight="1">
      <c r="A13" s="19" t="s">
        <v>194</v>
      </c>
      <c r="B13" s="39">
        <v>75.38974283549473</v>
      </c>
      <c r="C13" s="39">
        <v>74.75439622693258</v>
      </c>
      <c r="D13" s="39">
        <v>76.02508944405687</v>
      </c>
      <c r="E13" s="40"/>
      <c r="F13" s="39">
        <v>79.54590176184614</v>
      </c>
      <c r="G13" s="39">
        <v>78.95743680757484</v>
      </c>
      <c r="H13" s="39">
        <v>80.13436671611744</v>
      </c>
      <c r="I13" s="19"/>
      <c r="J13" s="69" t="s">
        <v>207</v>
      </c>
      <c r="K13" s="81">
        <v>74.39962651639587</v>
      </c>
      <c r="L13" s="81">
        <v>1.2643702550483624</v>
      </c>
      <c r="M13" s="81">
        <v>3.3183658048026246</v>
      </c>
      <c r="N13" s="81">
        <v>1.102771018206255</v>
      </c>
      <c r="P13" s="7"/>
      <c r="Q13" s="7"/>
    </row>
    <row r="14" spans="1:17" s="32" customFormat="1" ht="15" customHeight="1">
      <c r="A14" s="19" t="s">
        <v>195</v>
      </c>
      <c r="B14" s="39">
        <v>79.39201674616336</v>
      </c>
      <c r="C14" s="39">
        <v>78.73290186305874</v>
      </c>
      <c r="D14" s="39">
        <v>80.05113162926799</v>
      </c>
      <c r="E14" s="40"/>
      <c r="F14" s="39">
        <v>82.70265287467919</v>
      </c>
      <c r="G14" s="39">
        <v>82.04971381630143</v>
      </c>
      <c r="H14" s="39">
        <v>83.35559193305694</v>
      </c>
      <c r="I14" s="19"/>
      <c r="J14" s="69" t="s">
        <v>194</v>
      </c>
      <c r="K14" s="81">
        <v>74.75439622693258</v>
      </c>
      <c r="L14" s="81">
        <v>1.2706932171242897</v>
      </c>
      <c r="M14" s="81">
        <v>2.9323473635179624</v>
      </c>
      <c r="N14" s="81">
        <v>1.1769299085426042</v>
      </c>
      <c r="P14" s="7"/>
      <c r="Q14" s="7"/>
    </row>
    <row r="15" spans="1:17" s="32" customFormat="1" ht="15" customHeight="1">
      <c r="A15" s="19" t="s">
        <v>196</v>
      </c>
      <c r="B15" s="39">
        <v>77.2623318340508</v>
      </c>
      <c r="C15" s="39">
        <v>76.53683838800279</v>
      </c>
      <c r="D15" s="39">
        <v>77.9878252800988</v>
      </c>
      <c r="E15" s="40"/>
      <c r="F15" s="39">
        <v>81.15654978747305</v>
      </c>
      <c r="G15" s="39">
        <v>80.5295137906561</v>
      </c>
      <c r="H15" s="39">
        <v>81.78358578429001</v>
      </c>
      <c r="I15" s="19"/>
      <c r="J15" s="69" t="s">
        <v>48</v>
      </c>
      <c r="K15" s="81">
        <v>74.64596814121015</v>
      </c>
      <c r="L15" s="81">
        <v>1.9386206594870998</v>
      </c>
      <c r="M15" s="81">
        <v>3.176717436622212</v>
      </c>
      <c r="N15" s="81">
        <v>1.7028731722736552</v>
      </c>
      <c r="P15" s="7"/>
      <c r="Q15" s="7"/>
    </row>
    <row r="16" spans="1:17" s="32" customFormat="1" ht="24" customHeight="1">
      <c r="A16" s="19" t="s">
        <v>197</v>
      </c>
      <c r="B16" s="39">
        <v>78.27202003791733</v>
      </c>
      <c r="C16" s="39">
        <v>77.51206037883225</v>
      </c>
      <c r="D16" s="39">
        <v>79.03197969700241</v>
      </c>
      <c r="E16" s="40"/>
      <c r="F16" s="39">
        <v>82.25848323330018</v>
      </c>
      <c r="G16" s="39">
        <v>81.59446665652384</v>
      </c>
      <c r="H16" s="39">
        <v>82.92249981007653</v>
      </c>
      <c r="I16" s="19"/>
      <c r="J16" s="69" t="s">
        <v>215</v>
      </c>
      <c r="K16" s="81">
        <v>75.34601558184413</v>
      </c>
      <c r="L16" s="81">
        <v>0.7793938407511973</v>
      </c>
      <c r="M16" s="81">
        <v>3.80032528510165</v>
      </c>
      <c r="N16" s="81">
        <v>0.670440491042342</v>
      </c>
      <c r="P16" s="7"/>
      <c r="Q16" s="7"/>
    </row>
    <row r="17" spans="1:17" s="32" customFormat="1" ht="15" customHeight="1">
      <c r="A17" s="19" t="s">
        <v>198</v>
      </c>
      <c r="B17" s="39">
        <v>77.16578695974759</v>
      </c>
      <c r="C17" s="39">
        <v>76.83597765003343</v>
      </c>
      <c r="D17" s="39">
        <v>77.49559626946176</v>
      </c>
      <c r="E17" s="40"/>
      <c r="F17" s="39">
        <v>81.8469317074452</v>
      </c>
      <c r="G17" s="39">
        <v>81.54450030839068</v>
      </c>
      <c r="H17" s="39">
        <v>82.1493631064997</v>
      </c>
      <c r="I17" s="19"/>
      <c r="J17" s="69" t="s">
        <v>218</v>
      </c>
      <c r="K17" s="81">
        <v>75.68101604749785</v>
      </c>
      <c r="L17" s="81">
        <v>1.031857589460742</v>
      </c>
      <c r="M17" s="81">
        <v>2.798641579784203</v>
      </c>
      <c r="N17" s="81">
        <v>0.961660850453427</v>
      </c>
      <c r="P17" s="7"/>
      <c r="Q17" s="7"/>
    </row>
    <row r="18" spans="1:17" s="32" customFormat="1" ht="15" customHeight="1">
      <c r="A18" s="19" t="s">
        <v>199</v>
      </c>
      <c r="B18" s="39">
        <v>73.97458031553795</v>
      </c>
      <c r="C18" s="39">
        <v>72.57900636958209</v>
      </c>
      <c r="D18" s="39">
        <v>75.37015426149381</v>
      </c>
      <c r="E18" s="40"/>
      <c r="F18" s="39">
        <v>81.99035593230037</v>
      </c>
      <c r="G18" s="39">
        <v>80.79901069408056</v>
      </c>
      <c r="H18" s="39">
        <v>83.18170117052018</v>
      </c>
      <c r="I18" s="19"/>
      <c r="J18" s="69" t="s">
        <v>188</v>
      </c>
      <c r="K18" s="81">
        <v>75.82075396891402</v>
      </c>
      <c r="L18" s="81">
        <v>0.9561674527852233</v>
      </c>
      <c r="M18" s="81">
        <v>3.6670300480291473</v>
      </c>
      <c r="N18" s="81">
        <v>0.8248569216458748</v>
      </c>
      <c r="P18" s="7"/>
      <c r="Q18" s="7"/>
    </row>
    <row r="19" spans="1:17" s="32" customFormat="1" ht="15" customHeight="1">
      <c r="A19" s="19" t="s">
        <v>200</v>
      </c>
      <c r="B19" s="39">
        <v>76.36969384180799</v>
      </c>
      <c r="C19" s="39">
        <v>75.82150628026574</v>
      </c>
      <c r="D19" s="39">
        <v>76.91788140335024</v>
      </c>
      <c r="E19" s="40"/>
      <c r="F19" s="39">
        <v>80.34947385583784</v>
      </c>
      <c r="G19" s="39">
        <v>79.86212867339836</v>
      </c>
      <c r="H19" s="39">
        <v>80.83681903827733</v>
      </c>
      <c r="I19" s="19"/>
      <c r="J19" s="69" t="s">
        <v>201</v>
      </c>
      <c r="K19" s="81">
        <v>75.94101630214361</v>
      </c>
      <c r="L19" s="81">
        <v>0.7443481510001391</v>
      </c>
      <c r="M19" s="81">
        <v>3.705031594530169</v>
      </c>
      <c r="N19" s="81">
        <v>0.6812434129660403</v>
      </c>
      <c r="P19" s="7"/>
      <c r="Q19" s="7"/>
    </row>
    <row r="20" spans="1:17" s="32" customFormat="1" ht="15" customHeight="1">
      <c r="A20" s="19" t="s">
        <v>201</v>
      </c>
      <c r="B20" s="39">
        <v>76.31319037764368</v>
      </c>
      <c r="C20" s="39">
        <v>75.94101630214361</v>
      </c>
      <c r="D20" s="39">
        <v>76.68536445314375</v>
      </c>
      <c r="E20" s="40"/>
      <c r="F20" s="39">
        <v>80.73101775415694</v>
      </c>
      <c r="G20" s="39">
        <v>80.39039604767392</v>
      </c>
      <c r="H20" s="39">
        <v>81.07163946063996</v>
      </c>
      <c r="I20" s="19"/>
      <c r="J20" s="69" t="s">
        <v>214</v>
      </c>
      <c r="K20" s="81">
        <v>75.68847602846472</v>
      </c>
      <c r="L20" s="81">
        <v>1.3431286492951813</v>
      </c>
      <c r="M20" s="81">
        <v>3.5241918042378444</v>
      </c>
      <c r="N20" s="81">
        <v>1.1456871074782384</v>
      </c>
      <c r="P20" s="7"/>
      <c r="Q20" s="7"/>
    </row>
    <row r="21" spans="1:17" s="32" customFormat="1" ht="24" customHeight="1">
      <c r="A21" s="19" t="s">
        <v>202</v>
      </c>
      <c r="B21" s="39">
        <v>71.64444604980133</v>
      </c>
      <c r="C21" s="39">
        <v>71.35070668690919</v>
      </c>
      <c r="D21" s="39">
        <v>71.93818541269347</v>
      </c>
      <c r="E21" s="40"/>
      <c r="F21" s="39">
        <v>77.96969183181668</v>
      </c>
      <c r="G21" s="39">
        <v>77.69275898102632</v>
      </c>
      <c r="H21" s="39">
        <v>78.24662468260703</v>
      </c>
      <c r="I21" s="19"/>
      <c r="J21" s="69" t="s">
        <v>200</v>
      </c>
      <c r="K21" s="81">
        <v>75.82150628026574</v>
      </c>
      <c r="L21" s="81">
        <v>1.0963751230844991</v>
      </c>
      <c r="M21" s="81">
        <v>2.9442472700481233</v>
      </c>
      <c r="N21" s="81">
        <v>0.9746903648789669</v>
      </c>
      <c r="P21" s="7"/>
      <c r="Q21" s="7"/>
    </row>
    <row r="22" spans="1:17" s="32" customFormat="1" ht="15" customHeight="1">
      <c r="A22" s="19" t="s">
        <v>203</v>
      </c>
      <c r="B22" s="39">
        <v>76.39983525665349</v>
      </c>
      <c r="C22" s="39">
        <v>75.90276007447639</v>
      </c>
      <c r="D22" s="39">
        <v>76.89691043883059</v>
      </c>
      <c r="E22" s="40"/>
      <c r="F22" s="39">
        <v>81.54697844124279</v>
      </c>
      <c r="G22" s="39">
        <v>81.11478425932819</v>
      </c>
      <c r="H22" s="39">
        <v>81.97917262315738</v>
      </c>
      <c r="I22" s="19"/>
      <c r="J22" s="69" t="s">
        <v>203</v>
      </c>
      <c r="K22" s="81">
        <v>75.90276007447639</v>
      </c>
      <c r="L22" s="81">
        <v>0.9941503643541978</v>
      </c>
      <c r="M22" s="81">
        <v>4.217873820497601</v>
      </c>
      <c r="N22" s="81">
        <v>0.8643883638291925</v>
      </c>
      <c r="P22" s="7"/>
      <c r="Q22" s="7"/>
    </row>
    <row r="23" spans="1:17" s="32" customFormat="1" ht="15" customHeight="1">
      <c r="A23" s="19" t="s">
        <v>204</v>
      </c>
      <c r="B23" s="39">
        <v>72.9770242590633</v>
      </c>
      <c r="C23" s="39">
        <v>72.1700957920123</v>
      </c>
      <c r="D23" s="39">
        <v>73.7839527261143</v>
      </c>
      <c r="E23" s="40"/>
      <c r="F23" s="39">
        <v>79.14744506283117</v>
      </c>
      <c r="G23" s="39">
        <v>78.34609011493292</v>
      </c>
      <c r="H23" s="39">
        <v>79.94880001072941</v>
      </c>
      <c r="I23" s="19"/>
      <c r="J23" s="69" t="s">
        <v>205</v>
      </c>
      <c r="K23" s="81">
        <v>75.84164087317525</v>
      </c>
      <c r="L23" s="81">
        <v>1.535032762605823</v>
      </c>
      <c r="M23" s="81">
        <v>3.4567512626070425</v>
      </c>
      <c r="N23" s="81">
        <v>1.210030810963758</v>
      </c>
      <c r="P23" s="7"/>
      <c r="Q23" s="7"/>
    </row>
    <row r="24" spans="1:17" s="32" customFormat="1" ht="15" customHeight="1">
      <c r="A24" s="19" t="s">
        <v>205</v>
      </c>
      <c r="B24" s="39">
        <v>76.60915725447816</v>
      </c>
      <c r="C24" s="39">
        <v>75.84164087317525</v>
      </c>
      <c r="D24" s="39">
        <v>77.37667363578107</v>
      </c>
      <c r="E24" s="40"/>
      <c r="F24" s="39">
        <v>81.43844030387</v>
      </c>
      <c r="G24" s="39">
        <v>80.83342489838812</v>
      </c>
      <c r="H24" s="39">
        <v>82.04345570935187</v>
      </c>
      <c r="I24" s="19"/>
      <c r="J24" s="69" t="s">
        <v>192</v>
      </c>
      <c r="K24" s="81">
        <v>76.1034239862902</v>
      </c>
      <c r="L24" s="81">
        <v>1.1966614487369895</v>
      </c>
      <c r="M24" s="81">
        <v>3.6915907015397096</v>
      </c>
      <c r="N24" s="81">
        <v>1.0259179361043493</v>
      </c>
      <c r="P24" s="7"/>
      <c r="Q24" s="7"/>
    </row>
    <row r="25" spans="1:17" s="32" customFormat="1" ht="15" customHeight="1">
      <c r="A25" s="19" t="s">
        <v>206</v>
      </c>
      <c r="B25" s="39">
        <v>76.88746150855665</v>
      </c>
      <c r="C25" s="39">
        <v>76.13869584214756</v>
      </c>
      <c r="D25" s="39">
        <v>77.63622717496575</v>
      </c>
      <c r="E25" s="40"/>
      <c r="F25" s="39">
        <v>81.26801128638995</v>
      </c>
      <c r="G25" s="39">
        <v>80.57806085080131</v>
      </c>
      <c r="H25" s="39">
        <v>81.95796172197859</v>
      </c>
      <c r="I25" s="19"/>
      <c r="J25" s="69" t="s">
        <v>206</v>
      </c>
      <c r="K25" s="81">
        <v>76.13869584214756</v>
      </c>
      <c r="L25" s="81">
        <v>1.4975313328181983</v>
      </c>
      <c r="M25" s="81">
        <v>2.9418336758355537</v>
      </c>
      <c r="N25" s="81">
        <v>1.3799008711772842</v>
      </c>
      <c r="P25" s="7"/>
      <c r="Q25" s="7"/>
    </row>
    <row r="26" spans="1:17" s="32" customFormat="1" ht="24" customHeight="1">
      <c r="A26" s="19" t="s">
        <v>207</v>
      </c>
      <c r="B26" s="39">
        <v>75.03181164392005</v>
      </c>
      <c r="C26" s="39">
        <v>74.39962651639587</v>
      </c>
      <c r="D26" s="39">
        <v>75.66399677144423</v>
      </c>
      <c r="E26" s="40"/>
      <c r="F26" s="39">
        <v>79.53374808534998</v>
      </c>
      <c r="G26" s="39">
        <v>78.98236257624686</v>
      </c>
      <c r="H26" s="39">
        <v>80.08513359445311</v>
      </c>
      <c r="I26" s="19"/>
      <c r="J26" s="69" t="s">
        <v>191</v>
      </c>
      <c r="K26" s="81">
        <v>76.3245461730518</v>
      </c>
      <c r="L26" s="81">
        <v>1.417258507926988</v>
      </c>
      <c r="M26" s="81">
        <v>2.524459074690043</v>
      </c>
      <c r="N26" s="81">
        <v>1.2856053696406775</v>
      </c>
      <c r="P26" s="7"/>
      <c r="Q26" s="7"/>
    </row>
    <row r="27" spans="1:17" s="32" customFormat="1" ht="15" customHeight="1">
      <c r="A27" s="19" t="s">
        <v>208</v>
      </c>
      <c r="B27" s="39">
        <v>74.27572694163129</v>
      </c>
      <c r="C27" s="39">
        <v>73.89024573558608</v>
      </c>
      <c r="D27" s="39">
        <v>74.6612081476765</v>
      </c>
      <c r="E27" s="40"/>
      <c r="F27" s="39">
        <v>78.7505227525194</v>
      </c>
      <c r="G27" s="39">
        <v>78.40363686748123</v>
      </c>
      <c r="H27" s="39">
        <v>79.09740863755758</v>
      </c>
      <c r="I27" s="19"/>
      <c r="J27" s="69" t="s">
        <v>198</v>
      </c>
      <c r="K27" s="81">
        <v>76.83597765003343</v>
      </c>
      <c r="L27" s="81">
        <v>0.6596186194283291</v>
      </c>
      <c r="M27" s="81">
        <v>4.048904038928924</v>
      </c>
      <c r="N27" s="81">
        <v>0.6048627981090249</v>
      </c>
      <c r="P27" s="7"/>
      <c r="Q27" s="7"/>
    </row>
    <row r="28" spans="1:17" s="32" customFormat="1" ht="15" customHeight="1">
      <c r="A28" s="19" t="s">
        <v>209</v>
      </c>
      <c r="B28" s="39">
        <v>77.3029772695891</v>
      </c>
      <c r="C28" s="39">
        <v>75.64232889087575</v>
      </c>
      <c r="D28" s="39">
        <v>78.96362564830247</v>
      </c>
      <c r="E28" s="40"/>
      <c r="F28" s="39">
        <v>81.38893813819243</v>
      </c>
      <c r="G28" s="39">
        <v>80.02079237125415</v>
      </c>
      <c r="H28" s="39">
        <v>82.75708390513071</v>
      </c>
      <c r="I28" s="19"/>
      <c r="J28" s="69" t="s">
        <v>213</v>
      </c>
      <c r="K28" s="81">
        <v>75.73997398814556</v>
      </c>
      <c r="L28" s="81">
        <v>2.98335452775882</v>
      </c>
      <c r="M28" s="81">
        <v>0.269897084898858</v>
      </c>
      <c r="N28" s="81">
        <v>3.321071661172482</v>
      </c>
      <c r="P28" s="7"/>
      <c r="Q28" s="7"/>
    </row>
    <row r="29" spans="1:17" s="32" customFormat="1" ht="15" customHeight="1">
      <c r="A29" s="19" t="s">
        <v>210</v>
      </c>
      <c r="B29" s="39">
        <v>79.0569614773988</v>
      </c>
      <c r="C29" s="39">
        <v>78.50703093519002</v>
      </c>
      <c r="D29" s="39">
        <v>79.60689201960759</v>
      </c>
      <c r="E29" s="40"/>
      <c r="F29" s="39">
        <v>82.34159133939866</v>
      </c>
      <c r="G29" s="39">
        <v>81.83644040842181</v>
      </c>
      <c r="H29" s="39">
        <v>82.84674227037551</v>
      </c>
      <c r="I29" s="19"/>
      <c r="J29" s="69" t="s">
        <v>196</v>
      </c>
      <c r="K29" s="81">
        <v>76.53683838800279</v>
      </c>
      <c r="L29" s="81">
        <v>1.4509868920960116</v>
      </c>
      <c r="M29" s="81">
        <v>2.541688510557293</v>
      </c>
      <c r="N29" s="81">
        <v>1.2540719936339144</v>
      </c>
      <c r="P29" s="7"/>
      <c r="Q29" s="7"/>
    </row>
    <row r="30" spans="1:17" s="32" customFormat="1" ht="15" customHeight="1">
      <c r="A30" s="19" t="s">
        <v>211</v>
      </c>
      <c r="B30" s="39">
        <v>73.8161967475773</v>
      </c>
      <c r="C30" s="39">
        <v>73.24252274547958</v>
      </c>
      <c r="D30" s="39">
        <v>74.38987074967501</v>
      </c>
      <c r="E30" s="40"/>
      <c r="F30" s="39">
        <v>79.50830578678597</v>
      </c>
      <c r="G30" s="39">
        <v>79.05752411984363</v>
      </c>
      <c r="H30" s="39">
        <v>79.9590874537283</v>
      </c>
      <c r="I30" s="19"/>
      <c r="J30" s="69" t="s">
        <v>209</v>
      </c>
      <c r="K30" s="81">
        <v>75.64232889087575</v>
      </c>
      <c r="L30" s="81">
        <v>3.3212967574267225</v>
      </c>
      <c r="M30" s="81">
        <v>1.0571667229516777</v>
      </c>
      <c r="N30" s="81">
        <v>2.7362915338765674</v>
      </c>
      <c r="P30" s="7"/>
      <c r="Q30" s="7"/>
    </row>
    <row r="31" spans="1:17" s="32" customFormat="1" ht="24" customHeight="1">
      <c r="A31" s="19" t="s">
        <v>212</v>
      </c>
      <c r="B31" s="39">
        <v>77.4901276081643</v>
      </c>
      <c r="C31" s="39">
        <v>76.81541260969982</v>
      </c>
      <c r="D31" s="39">
        <v>78.16484260662878</v>
      </c>
      <c r="E31" s="40"/>
      <c r="F31" s="39">
        <v>81.23708847492556</v>
      </c>
      <c r="G31" s="39">
        <v>80.65887255236564</v>
      </c>
      <c r="H31" s="39">
        <v>81.81530439748548</v>
      </c>
      <c r="I31" s="19"/>
      <c r="J31" s="69" t="s">
        <v>212</v>
      </c>
      <c r="K31" s="81">
        <v>76.81541260969982</v>
      </c>
      <c r="L31" s="81">
        <v>1.3494299969289614</v>
      </c>
      <c r="M31" s="81">
        <v>2.4940299457368553</v>
      </c>
      <c r="N31" s="81">
        <v>1.1564318451198403</v>
      </c>
      <c r="P31" s="7"/>
      <c r="Q31" s="7"/>
    </row>
    <row r="32" spans="1:17" s="32" customFormat="1" ht="15" customHeight="1">
      <c r="A32" s="19" t="s">
        <v>213</v>
      </c>
      <c r="B32" s="39">
        <v>77.23165125202497</v>
      </c>
      <c r="C32" s="39">
        <v>75.73997398814556</v>
      </c>
      <c r="D32" s="39">
        <v>78.72332851590438</v>
      </c>
      <c r="E32" s="40"/>
      <c r="F32" s="39">
        <v>80.65376143138948</v>
      </c>
      <c r="G32" s="39">
        <v>78.99322560080324</v>
      </c>
      <c r="H32" s="39">
        <v>82.31429726197572</v>
      </c>
      <c r="I32" s="19"/>
      <c r="J32" s="69" t="s">
        <v>190</v>
      </c>
      <c r="K32" s="81">
        <v>76.8679766317614</v>
      </c>
      <c r="L32" s="81">
        <v>1.4392602794844152</v>
      </c>
      <c r="M32" s="81">
        <v>1.31762991922038</v>
      </c>
      <c r="N32" s="81">
        <v>1.2891325097523634</v>
      </c>
      <c r="P32" s="7"/>
      <c r="Q32" s="7"/>
    </row>
    <row r="33" spans="1:17" s="32" customFormat="1" ht="15" customHeight="1">
      <c r="A33" s="19" t="s">
        <v>214</v>
      </c>
      <c r="B33" s="39">
        <v>76.36004035311231</v>
      </c>
      <c r="C33" s="39">
        <v>75.68847602846472</v>
      </c>
      <c r="D33" s="39">
        <v>77.0316046777599</v>
      </c>
      <c r="E33" s="40"/>
      <c r="F33" s="39">
        <v>81.12864003573686</v>
      </c>
      <c r="G33" s="39">
        <v>80.55579648199775</v>
      </c>
      <c r="H33" s="39">
        <v>81.70148358947598</v>
      </c>
      <c r="I33" s="19"/>
      <c r="J33" s="69" t="s">
        <v>216</v>
      </c>
      <c r="K33" s="81">
        <v>77.05585931003723</v>
      </c>
      <c r="L33" s="81">
        <v>1.5155264067272753</v>
      </c>
      <c r="M33" s="81">
        <v>2.6893741648345895</v>
      </c>
      <c r="N33" s="81">
        <v>1.3180143188616853</v>
      </c>
      <c r="P33" s="7"/>
      <c r="Q33" s="7"/>
    </row>
    <row r="34" spans="1:17" s="32" customFormat="1" ht="15" customHeight="1">
      <c r="A34" s="19" t="s">
        <v>215</v>
      </c>
      <c r="B34" s="39">
        <v>75.73571250221973</v>
      </c>
      <c r="C34" s="39">
        <v>75.34601558184413</v>
      </c>
      <c r="D34" s="39">
        <v>76.12540942259533</v>
      </c>
      <c r="E34" s="40"/>
      <c r="F34" s="39">
        <v>80.26095495321815</v>
      </c>
      <c r="G34" s="39">
        <v>79.92573470769698</v>
      </c>
      <c r="H34" s="39">
        <v>80.59617519873932</v>
      </c>
      <c r="I34" s="19"/>
      <c r="J34" s="69" t="s">
        <v>189</v>
      </c>
      <c r="K34" s="81">
        <v>77.70363654804946</v>
      </c>
      <c r="L34" s="81">
        <v>0.8946986668585737</v>
      </c>
      <c r="M34" s="81">
        <v>2.658245803914795</v>
      </c>
      <c r="N34" s="81">
        <v>0.7911613575398349</v>
      </c>
      <c r="P34" s="7"/>
      <c r="Q34" s="7"/>
    </row>
    <row r="35" spans="1:17" s="32" customFormat="1" ht="15" customHeight="1">
      <c r="A35" s="19" t="s">
        <v>216</v>
      </c>
      <c r="B35" s="39">
        <v>77.81362251340087</v>
      </c>
      <c r="C35" s="39">
        <v>77.05585931003723</v>
      </c>
      <c r="D35" s="39">
        <v>78.57138571676451</v>
      </c>
      <c r="E35" s="40"/>
      <c r="F35" s="39">
        <v>81.91976704102994</v>
      </c>
      <c r="G35" s="39">
        <v>81.2607598815991</v>
      </c>
      <c r="H35" s="39">
        <v>82.57877420046078</v>
      </c>
      <c r="I35" s="19"/>
      <c r="J35" s="69" t="s">
        <v>197</v>
      </c>
      <c r="K35" s="81">
        <v>77.51206037883225</v>
      </c>
      <c r="L35" s="81">
        <v>1.5199193181701673</v>
      </c>
      <c r="M35" s="81">
        <v>2.562486959521422</v>
      </c>
      <c r="N35" s="81">
        <v>1.3280331535526955</v>
      </c>
      <c r="P35" s="7"/>
      <c r="Q35" s="7"/>
    </row>
    <row r="36" spans="1:14" ht="24" customHeight="1">
      <c r="A36" s="19" t="s">
        <v>217</v>
      </c>
      <c r="B36" s="39">
        <v>73.60632900373639</v>
      </c>
      <c r="C36" s="39">
        <v>72.8646285923808</v>
      </c>
      <c r="D36" s="39">
        <v>74.34802941509199</v>
      </c>
      <c r="E36" s="40"/>
      <c r="F36" s="39">
        <v>78.29272404354111</v>
      </c>
      <c r="G36" s="39">
        <v>77.60283196137559</v>
      </c>
      <c r="H36" s="39">
        <v>78.98261612570664</v>
      </c>
      <c r="J36" s="69" t="s">
        <v>210</v>
      </c>
      <c r="K36" s="81">
        <v>78.50703093519002</v>
      </c>
      <c r="L36" s="81">
        <v>1.0998610844175687</v>
      </c>
      <c r="M36" s="81">
        <v>2.229548388814223</v>
      </c>
      <c r="N36" s="81">
        <v>1.0103018619537067</v>
      </c>
    </row>
    <row r="37" spans="1:14" ht="15" customHeight="1">
      <c r="A37" s="38" t="s">
        <v>218</v>
      </c>
      <c r="B37" s="41">
        <v>76.19694484222822</v>
      </c>
      <c r="C37" s="41">
        <v>75.68101604749785</v>
      </c>
      <c r="D37" s="41">
        <v>76.71287363695859</v>
      </c>
      <c r="E37" s="40"/>
      <c r="F37" s="41">
        <v>79.99234564196951</v>
      </c>
      <c r="G37" s="41">
        <v>79.5115152167428</v>
      </c>
      <c r="H37" s="41">
        <v>80.47317606719622</v>
      </c>
      <c r="J37" s="69" t="s">
        <v>195</v>
      </c>
      <c r="K37" s="81">
        <v>78.73290186305874</v>
      </c>
      <c r="L37" s="81">
        <v>1.3182297662092424</v>
      </c>
      <c r="M37" s="81">
        <v>1.998582187033449</v>
      </c>
      <c r="N37" s="81">
        <v>1.3058781167555082</v>
      </c>
    </row>
    <row r="38" ht="15">
      <c r="A38" s="6" t="s">
        <v>275</v>
      </c>
    </row>
    <row r="39" spans="1:23" s="6" customFormat="1" ht="15" customHeight="1">
      <c r="A39" s="127" t="s">
        <v>302</v>
      </c>
      <c r="B39" s="7"/>
      <c r="C39" s="8"/>
      <c r="D39" s="7"/>
      <c r="E39" s="7"/>
      <c r="F39" s="7"/>
      <c r="G39" s="7"/>
      <c r="H39" s="7"/>
      <c r="I39" s="7"/>
      <c r="J39" s="86"/>
      <c r="K39" s="86"/>
      <c r="L39" s="86"/>
      <c r="M39" s="86"/>
      <c r="N39" s="86"/>
      <c r="O39" s="7"/>
      <c r="P39" s="7"/>
      <c r="Q39" s="7"/>
      <c r="R39" s="7"/>
      <c r="S39" s="7"/>
      <c r="T39" s="7"/>
      <c r="U39" s="7"/>
      <c r="V39" s="7"/>
      <c r="W39" s="7"/>
    </row>
    <row r="40" spans="1:23" s="6" customFormat="1" ht="15" customHeight="1">
      <c r="A40" s="6" t="s">
        <v>304</v>
      </c>
      <c r="B40" s="7"/>
      <c r="C40" s="7"/>
      <c r="D40" s="7"/>
      <c r="E40" s="7"/>
      <c r="F40" s="7"/>
      <c r="G40" s="7"/>
      <c r="H40" s="7"/>
      <c r="I40" s="7"/>
      <c r="J40" s="86"/>
      <c r="K40" s="86"/>
      <c r="L40" s="86"/>
      <c r="M40" s="86"/>
      <c r="N40" s="86"/>
      <c r="O40" s="7"/>
      <c r="P40" s="7"/>
      <c r="Q40" s="7"/>
      <c r="R40" s="7"/>
      <c r="S40" s="7"/>
      <c r="T40" s="7"/>
      <c r="U40" s="7"/>
      <c r="V40" s="7"/>
      <c r="W40" s="7"/>
    </row>
    <row r="41" spans="1:23" s="6" customFormat="1" ht="15" customHeight="1">
      <c r="A41" s="6" t="s">
        <v>303</v>
      </c>
      <c r="B41" s="7"/>
      <c r="C41" s="7"/>
      <c r="D41" s="7"/>
      <c r="E41" s="7"/>
      <c r="F41" s="7"/>
      <c r="G41" s="7"/>
      <c r="H41" s="7"/>
      <c r="I41" s="7"/>
      <c r="J41" s="128"/>
      <c r="K41" s="128"/>
      <c r="L41" s="128"/>
      <c r="M41" s="128"/>
      <c r="N41" s="128"/>
      <c r="O41" s="7"/>
      <c r="P41" s="7"/>
      <c r="Q41" s="7"/>
      <c r="R41" s="7"/>
      <c r="S41" s="7"/>
      <c r="T41" s="7"/>
      <c r="U41" s="7"/>
      <c r="V41" s="7"/>
      <c r="W41" s="7"/>
    </row>
    <row r="42" spans="1:23" s="6" customFormat="1" ht="15" customHeight="1">
      <c r="A42" s="9" t="s">
        <v>155</v>
      </c>
      <c r="B42" s="7"/>
      <c r="C42" s="7"/>
      <c r="D42" s="7"/>
      <c r="E42" s="7"/>
      <c r="F42" s="7"/>
      <c r="G42" s="7"/>
      <c r="H42" s="7"/>
      <c r="I42" s="7"/>
      <c r="J42" s="128"/>
      <c r="K42" s="128"/>
      <c r="L42" s="128"/>
      <c r="M42" s="128"/>
      <c r="N42" s="128"/>
      <c r="O42" s="7"/>
      <c r="P42" s="7"/>
      <c r="Q42" s="7"/>
      <c r="R42" s="7"/>
      <c r="S42" s="7"/>
      <c r="T42" s="7"/>
      <c r="U42" s="7"/>
      <c r="V42" s="7"/>
      <c r="W42" s="7"/>
    </row>
  </sheetData>
  <mergeCells count="2">
    <mergeCell ref="B3:D3"/>
    <mergeCell ref="F3:H3"/>
  </mergeCells>
  <hyperlinks>
    <hyperlink ref="H2" location="Contents!A1" display="Back to contents page"/>
    <hyperlink ref="A42" r:id="rId1" display="National Statistics Online - Interim Life tables"/>
  </hyperlinks>
  <printOptions/>
  <pageMargins left="0.75" right="0.75" top="1" bottom="1" header="0.5" footer="0.5"/>
  <pageSetup fitToHeight="1" fitToWidth="1" horizontalDpi="600" verticalDpi="600" orientation="portrait" paperSize="9" scale="87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1">
      <selection activeCell="A2" sqref="A2"/>
    </sheetView>
  </sheetViews>
  <sheetFormatPr defaultColWidth="9.140625" defaultRowHeight="12.75"/>
  <cols>
    <col min="1" max="1" width="27.28125" style="32" customWidth="1"/>
    <col min="2" max="2" width="14.57421875" style="32" customWidth="1"/>
    <col min="3" max="4" width="10.421875" style="32" customWidth="1"/>
    <col min="5" max="5" width="2.7109375" style="32" customWidth="1"/>
    <col min="6" max="6" width="14.140625" style="32" customWidth="1"/>
    <col min="7" max="7" width="10.421875" style="32" customWidth="1"/>
    <col min="8" max="8" width="10.7109375" style="32" customWidth="1"/>
    <col min="9" max="9" width="9.140625" style="32" customWidth="1"/>
    <col min="10" max="10" width="26.7109375" style="69" customWidth="1"/>
    <col min="11" max="14" width="20.7109375" style="69" customWidth="1"/>
    <col min="15" max="16384" width="9.140625" style="32" customWidth="1"/>
  </cols>
  <sheetData>
    <row r="1" ht="15.75">
      <c r="A1" s="31" t="s">
        <v>316</v>
      </c>
    </row>
    <row r="2" ht="15">
      <c r="H2" s="122" t="s">
        <v>10</v>
      </c>
    </row>
    <row r="3" spans="1:9" ht="17.25" customHeight="1">
      <c r="A3" s="79"/>
      <c r="B3" s="137" t="s">
        <v>183</v>
      </c>
      <c r="C3" s="137"/>
      <c r="D3" s="137"/>
      <c r="E3" s="35"/>
      <c r="F3" s="137" t="s">
        <v>184</v>
      </c>
      <c r="G3" s="137"/>
      <c r="H3" s="137"/>
      <c r="I3" s="19"/>
    </row>
    <row r="4" spans="1:15" ht="47.25">
      <c r="A4" s="38"/>
      <c r="B4" s="75" t="s">
        <v>185</v>
      </c>
      <c r="C4" s="75" t="s">
        <v>186</v>
      </c>
      <c r="D4" s="75" t="s">
        <v>187</v>
      </c>
      <c r="E4" s="76"/>
      <c r="F4" s="75" t="s">
        <v>185</v>
      </c>
      <c r="G4" s="75" t="s">
        <v>186</v>
      </c>
      <c r="H4" s="75" t="s">
        <v>187</v>
      </c>
      <c r="I4" s="19"/>
      <c r="K4" s="70" t="s">
        <v>219</v>
      </c>
      <c r="L4" s="70" t="s">
        <v>220</v>
      </c>
      <c r="M4" s="70" t="s">
        <v>221</v>
      </c>
      <c r="N4" s="70" t="s">
        <v>222</v>
      </c>
      <c r="O4" s="68"/>
    </row>
    <row r="5" spans="1:14" s="31" customFormat="1" ht="15" customHeight="1">
      <c r="A5" s="35" t="s">
        <v>332</v>
      </c>
      <c r="B5" s="42">
        <v>75.84557827649233</v>
      </c>
      <c r="C5" s="42">
        <v>75.74793386923083</v>
      </c>
      <c r="D5" s="42">
        <v>75.94322268375383</v>
      </c>
      <c r="E5" s="36"/>
      <c r="F5" s="42">
        <v>80.43269286567434</v>
      </c>
      <c r="G5" s="42">
        <v>80.34511610382256</v>
      </c>
      <c r="H5" s="42">
        <v>80.52026962752612</v>
      </c>
      <c r="I5" s="35"/>
      <c r="J5" s="71"/>
      <c r="K5" s="71"/>
      <c r="L5" s="71"/>
      <c r="M5" s="71"/>
      <c r="N5" s="71"/>
    </row>
    <row r="6" spans="1:16" ht="24" customHeight="1">
      <c r="A6" s="19" t="s">
        <v>223</v>
      </c>
      <c r="B6" s="39">
        <v>75.56228344274446</v>
      </c>
      <c r="C6" s="39">
        <v>75.18891474381822</v>
      </c>
      <c r="D6" s="39">
        <v>75.9356521416707</v>
      </c>
      <c r="E6" s="40"/>
      <c r="F6" s="39">
        <v>80.02966084962452</v>
      </c>
      <c r="G6" s="39">
        <v>79.69911071743586</v>
      </c>
      <c r="H6" s="39">
        <v>80.36021098181318</v>
      </c>
      <c r="I6" s="19"/>
      <c r="J6" s="69" t="s">
        <v>227</v>
      </c>
      <c r="K6" s="81">
        <v>73.41151129889529</v>
      </c>
      <c r="L6" s="81">
        <v>0.4115940282709971</v>
      </c>
      <c r="M6" s="81">
        <v>5.219791766496357</v>
      </c>
      <c r="N6" s="81">
        <v>0.37502251969593203</v>
      </c>
      <c r="O6" s="7"/>
      <c r="P6" s="7"/>
    </row>
    <row r="7" spans="1:16" ht="15" customHeight="1">
      <c r="A7" s="19" t="s">
        <v>224</v>
      </c>
      <c r="B7" s="39">
        <v>77.4901276081643</v>
      </c>
      <c r="C7" s="39">
        <v>76.81541260969982</v>
      </c>
      <c r="D7" s="39">
        <v>78.16484260662878</v>
      </c>
      <c r="E7" s="40"/>
      <c r="F7" s="39">
        <v>81.23708847492556</v>
      </c>
      <c r="G7" s="39">
        <v>80.65887255236564</v>
      </c>
      <c r="H7" s="39">
        <v>81.81530439748548</v>
      </c>
      <c r="I7" s="19"/>
      <c r="J7" s="69" t="s">
        <v>233</v>
      </c>
      <c r="K7" s="81">
        <v>72.57900636958209</v>
      </c>
      <c r="L7" s="81">
        <v>2.79114789191172</v>
      </c>
      <c r="M7" s="81">
        <v>5.428856432586755</v>
      </c>
      <c r="N7" s="81">
        <v>2.3826904764396204</v>
      </c>
      <c r="O7" s="7"/>
      <c r="P7" s="7"/>
    </row>
    <row r="8" spans="1:16" ht="15" customHeight="1">
      <c r="A8" s="19" t="s">
        <v>192</v>
      </c>
      <c r="B8" s="39">
        <v>76.70175471065869</v>
      </c>
      <c r="C8" s="39">
        <v>76.1034239862902</v>
      </c>
      <c r="D8" s="39">
        <v>77.30008543502719</v>
      </c>
      <c r="E8" s="40"/>
      <c r="F8" s="39">
        <v>81.50463510461907</v>
      </c>
      <c r="G8" s="39">
        <v>80.9916761365669</v>
      </c>
      <c r="H8" s="39">
        <v>82.01759407267124</v>
      </c>
      <c r="I8" s="19"/>
      <c r="J8" s="69" t="s">
        <v>228</v>
      </c>
      <c r="K8" s="81">
        <v>74.73049163419307</v>
      </c>
      <c r="L8" s="81">
        <v>0.5847299131883403</v>
      </c>
      <c r="M8" s="81">
        <v>3.815127448973783</v>
      </c>
      <c r="N8" s="81">
        <v>0.5177433716155235</v>
      </c>
      <c r="O8" s="7"/>
      <c r="P8" s="7"/>
    </row>
    <row r="9" spans="1:16" ht="15" customHeight="1">
      <c r="A9" s="19" t="s">
        <v>201</v>
      </c>
      <c r="B9" s="39">
        <v>76.310062441208</v>
      </c>
      <c r="C9" s="39">
        <v>75.93788010682806</v>
      </c>
      <c r="D9" s="39">
        <v>76.68224477558795</v>
      </c>
      <c r="E9" s="40"/>
      <c r="F9" s="39">
        <v>80.72873087923416</v>
      </c>
      <c r="G9" s="39">
        <v>80.38807911516749</v>
      </c>
      <c r="H9" s="39">
        <v>81.06938264330084</v>
      </c>
      <c r="I9" s="19"/>
      <c r="J9" s="69" t="s">
        <v>223</v>
      </c>
      <c r="K9" s="81">
        <v>75.18891474381822</v>
      </c>
      <c r="L9" s="81">
        <v>0.7467373978524847</v>
      </c>
      <c r="M9" s="81">
        <v>3.7634585757651564</v>
      </c>
      <c r="N9" s="81">
        <v>0.6611002643773247</v>
      </c>
      <c r="O9" s="7"/>
      <c r="P9" s="7"/>
    </row>
    <row r="10" spans="1:16" ht="15" customHeight="1">
      <c r="A10" s="19" t="s">
        <v>225</v>
      </c>
      <c r="B10" s="39">
        <v>76.63398444507385</v>
      </c>
      <c r="C10" s="39">
        <v>76.23074273422827</v>
      </c>
      <c r="D10" s="39">
        <v>77.03722615591943</v>
      </c>
      <c r="E10" s="40"/>
      <c r="F10" s="39">
        <v>80.82638925185157</v>
      </c>
      <c r="G10" s="39">
        <v>80.47293615729437</v>
      </c>
      <c r="H10" s="39">
        <v>81.17984234640876</v>
      </c>
      <c r="I10" s="19"/>
      <c r="J10" s="69" t="s">
        <v>201</v>
      </c>
      <c r="K10" s="81">
        <v>75.93788010682806</v>
      </c>
      <c r="L10" s="81">
        <v>0.7443646687598857</v>
      </c>
      <c r="M10" s="81">
        <v>3.705834339579539</v>
      </c>
      <c r="N10" s="81">
        <v>0.6813035281333555</v>
      </c>
      <c r="O10" s="7"/>
      <c r="P10" s="7"/>
    </row>
    <row r="11" spans="1:16" ht="24" customHeight="1">
      <c r="A11" s="19" t="s">
        <v>226</v>
      </c>
      <c r="B11" s="39">
        <v>77.26867937225109</v>
      </c>
      <c r="C11" s="39">
        <v>76.97188622505526</v>
      </c>
      <c r="D11" s="39">
        <v>77.56547251944691</v>
      </c>
      <c r="E11" s="40"/>
      <c r="F11" s="39">
        <v>81.29669124504088</v>
      </c>
      <c r="G11" s="39">
        <v>81.03426121573426</v>
      </c>
      <c r="H11" s="39">
        <v>81.55912127434749</v>
      </c>
      <c r="I11" s="19"/>
      <c r="J11" s="69" t="s">
        <v>203</v>
      </c>
      <c r="K11" s="81">
        <v>76.15514925239842</v>
      </c>
      <c r="L11" s="81">
        <v>0.8187968825252199</v>
      </c>
      <c r="M11" s="81">
        <v>3.998332154169063</v>
      </c>
      <c r="N11" s="81">
        <v>0.7190775107525837</v>
      </c>
      <c r="O11" s="7"/>
      <c r="P11" s="7"/>
    </row>
    <row r="12" spans="1:16" ht="15" customHeight="1">
      <c r="A12" s="19" t="s">
        <v>227</v>
      </c>
      <c r="B12" s="39">
        <v>73.61730831303079</v>
      </c>
      <c r="C12" s="39">
        <v>73.41151129889529</v>
      </c>
      <c r="D12" s="39">
        <v>73.82310532716629</v>
      </c>
      <c r="E12" s="40"/>
      <c r="F12" s="39">
        <v>79.23040835351061</v>
      </c>
      <c r="G12" s="39">
        <v>79.04289709366265</v>
      </c>
      <c r="H12" s="39">
        <v>79.41791961335858</v>
      </c>
      <c r="I12" s="19"/>
      <c r="J12" s="69" t="s">
        <v>225</v>
      </c>
      <c r="K12" s="81">
        <v>76.23074273422827</v>
      </c>
      <c r="L12" s="81">
        <v>0.806483421691155</v>
      </c>
      <c r="M12" s="81">
        <v>3.435710001374943</v>
      </c>
      <c r="N12" s="81">
        <v>0.7069061891143917</v>
      </c>
      <c r="O12" s="7"/>
      <c r="P12" s="7"/>
    </row>
    <row r="13" spans="1:16" ht="15" customHeight="1">
      <c r="A13" s="19" t="s">
        <v>203</v>
      </c>
      <c r="B13" s="39">
        <v>76.56454769366103</v>
      </c>
      <c r="C13" s="39">
        <v>76.15514925239842</v>
      </c>
      <c r="D13" s="39">
        <v>76.97394613492364</v>
      </c>
      <c r="E13" s="40"/>
      <c r="F13" s="39">
        <v>81.33181704446899</v>
      </c>
      <c r="G13" s="39">
        <v>80.9722782890927</v>
      </c>
      <c r="H13" s="39">
        <v>81.69135579984528</v>
      </c>
      <c r="I13" s="19"/>
      <c r="J13" s="69" t="s">
        <v>192</v>
      </c>
      <c r="K13" s="81">
        <v>76.1034239862902</v>
      </c>
      <c r="L13" s="81">
        <v>1.1966614487369895</v>
      </c>
      <c r="M13" s="81">
        <v>3.6915907015397096</v>
      </c>
      <c r="N13" s="81">
        <v>1.0259179361043493</v>
      </c>
      <c r="O13" s="7"/>
      <c r="P13" s="7"/>
    </row>
    <row r="14" spans="1:16" ht="15" customHeight="1">
      <c r="A14" s="19" t="s">
        <v>228</v>
      </c>
      <c r="B14" s="39">
        <v>75.02285659078724</v>
      </c>
      <c r="C14" s="39">
        <v>74.73049163419307</v>
      </c>
      <c r="D14" s="39">
        <v>75.31522154738141</v>
      </c>
      <c r="E14" s="40"/>
      <c r="F14" s="39">
        <v>79.38922068216296</v>
      </c>
      <c r="G14" s="39">
        <v>79.1303489963552</v>
      </c>
      <c r="H14" s="39">
        <v>79.64809236797072</v>
      </c>
      <c r="I14" s="19"/>
      <c r="J14" s="69" t="s">
        <v>232</v>
      </c>
      <c r="K14" s="81">
        <v>76.45404305692527</v>
      </c>
      <c r="L14" s="81">
        <v>0.7452219143657715</v>
      </c>
      <c r="M14" s="81">
        <v>3.150149685030428</v>
      </c>
      <c r="N14" s="81">
        <v>0.65566074231225</v>
      </c>
      <c r="O14" s="7"/>
      <c r="P14" s="7"/>
    </row>
    <row r="15" spans="1:16" ht="15" customHeight="1">
      <c r="A15" s="19" t="s">
        <v>229</v>
      </c>
      <c r="B15" s="39">
        <v>77.01938899278096</v>
      </c>
      <c r="C15" s="39">
        <v>76.77844138438057</v>
      </c>
      <c r="D15" s="39">
        <v>77.26033660118135</v>
      </c>
      <c r="E15" s="40"/>
      <c r="F15" s="39">
        <v>81.36569277796822</v>
      </c>
      <c r="G15" s="39">
        <v>81.14560906339787</v>
      </c>
      <c r="H15" s="39">
        <v>81.58577649253857</v>
      </c>
      <c r="I15" s="19"/>
      <c r="J15" s="69" t="s">
        <v>229</v>
      </c>
      <c r="K15" s="81">
        <v>76.77844138438057</v>
      </c>
      <c r="L15" s="81">
        <v>0.48189521680077974</v>
      </c>
      <c r="M15" s="81">
        <v>3.88527246221652</v>
      </c>
      <c r="N15" s="81">
        <v>0.4401674291407005</v>
      </c>
      <c r="O15" s="7"/>
      <c r="P15" s="7"/>
    </row>
    <row r="16" spans="1:16" ht="24" customHeight="1">
      <c r="A16" s="19" t="s">
        <v>230</v>
      </c>
      <c r="B16" s="39">
        <v>77.3029772695891</v>
      </c>
      <c r="C16" s="39">
        <v>75.64232889087575</v>
      </c>
      <c r="D16" s="39">
        <v>78.96362564830247</v>
      </c>
      <c r="E16" s="40"/>
      <c r="F16" s="39">
        <v>81.38893813819243</v>
      </c>
      <c r="G16" s="39">
        <v>80.02079237125415</v>
      </c>
      <c r="H16" s="39">
        <v>82.75708390513071</v>
      </c>
      <c r="I16" s="19"/>
      <c r="J16" s="69" t="s">
        <v>231</v>
      </c>
      <c r="K16" s="81">
        <v>75.73997398814556</v>
      </c>
      <c r="L16" s="81">
        <v>2.98335452775882</v>
      </c>
      <c r="M16" s="81">
        <v>0.269897084898858</v>
      </c>
      <c r="N16" s="81">
        <v>3.321071661172482</v>
      </c>
      <c r="O16" s="7"/>
      <c r="P16" s="7"/>
    </row>
    <row r="17" spans="1:16" ht="15" customHeight="1">
      <c r="A17" s="19" t="s">
        <v>231</v>
      </c>
      <c r="B17" s="39">
        <v>77.23165125202497</v>
      </c>
      <c r="C17" s="39">
        <v>75.73997398814556</v>
      </c>
      <c r="D17" s="39">
        <v>78.72332851590438</v>
      </c>
      <c r="E17" s="40"/>
      <c r="F17" s="39">
        <v>80.65376143138948</v>
      </c>
      <c r="G17" s="39">
        <v>78.99322560080324</v>
      </c>
      <c r="H17" s="39">
        <v>82.31429726197572</v>
      </c>
      <c r="I17" s="19"/>
      <c r="J17" s="69" t="s">
        <v>226</v>
      </c>
      <c r="K17" s="81">
        <v>76.97188622505526</v>
      </c>
      <c r="L17" s="81">
        <v>0.5935862943916561</v>
      </c>
      <c r="M17" s="81">
        <v>3.4687886962873478</v>
      </c>
      <c r="N17" s="81">
        <v>0.5248600586132284</v>
      </c>
      <c r="O17" s="7"/>
      <c r="P17" s="7"/>
    </row>
    <row r="18" spans="1:16" ht="15" customHeight="1">
      <c r="A18" s="19" t="s">
        <v>232</v>
      </c>
      <c r="B18" s="39">
        <v>76.82665401410816</v>
      </c>
      <c r="C18" s="39">
        <v>76.45404305692527</v>
      </c>
      <c r="D18" s="39">
        <v>77.19926497129104</v>
      </c>
      <c r="E18" s="40"/>
      <c r="F18" s="39">
        <v>80.6772450274776</v>
      </c>
      <c r="G18" s="39">
        <v>80.34941465632147</v>
      </c>
      <c r="H18" s="39">
        <v>81.00507539863372</v>
      </c>
      <c r="I18" s="19"/>
      <c r="J18" s="69" t="s">
        <v>230</v>
      </c>
      <c r="K18" s="81">
        <v>75.64232889087575</v>
      </c>
      <c r="L18" s="81">
        <v>3.3212967574267225</v>
      </c>
      <c r="M18" s="81">
        <v>1.0571667229516777</v>
      </c>
      <c r="N18" s="81">
        <v>2.7362915338765674</v>
      </c>
      <c r="O18" s="7"/>
      <c r="P18" s="7"/>
    </row>
    <row r="19" spans="1:16" ht="15" customHeight="1">
      <c r="A19" s="38" t="s">
        <v>233</v>
      </c>
      <c r="B19" s="41">
        <v>73.97458031553795</v>
      </c>
      <c r="C19" s="41">
        <v>72.57900636958209</v>
      </c>
      <c r="D19" s="41">
        <v>75.37015426149381</v>
      </c>
      <c r="E19" s="40"/>
      <c r="F19" s="41">
        <v>81.99035593230037</v>
      </c>
      <c r="G19" s="41">
        <v>80.79901069408056</v>
      </c>
      <c r="H19" s="41">
        <v>83.18170117052018</v>
      </c>
      <c r="I19" s="19"/>
      <c r="J19" s="69" t="s">
        <v>224</v>
      </c>
      <c r="K19" s="81">
        <v>76.81541260969982</v>
      </c>
      <c r="L19" s="81">
        <v>1.3494299969289614</v>
      </c>
      <c r="M19" s="81">
        <v>2.4940299457368553</v>
      </c>
      <c r="N19" s="81">
        <v>1.1564318451198403</v>
      </c>
      <c r="O19" s="7"/>
      <c r="P19" s="7"/>
    </row>
    <row r="20" ht="15">
      <c r="A20" s="6" t="s">
        <v>275</v>
      </c>
    </row>
    <row r="21" spans="1:23" s="6" customFormat="1" ht="15" customHeight="1">
      <c r="A21" s="127" t="s">
        <v>302</v>
      </c>
      <c r="B21" s="7"/>
      <c r="C21" s="8"/>
      <c r="D21" s="7"/>
      <c r="E21" s="7"/>
      <c r="F21" s="7"/>
      <c r="G21" s="7"/>
      <c r="H21" s="7"/>
      <c r="I21" s="7"/>
      <c r="J21" s="86"/>
      <c r="K21" s="86"/>
      <c r="L21" s="86"/>
      <c r="M21" s="86"/>
      <c r="N21" s="86"/>
      <c r="O21" s="7"/>
      <c r="P21" s="7"/>
      <c r="Q21" s="7"/>
      <c r="R21" s="7"/>
      <c r="S21" s="7"/>
      <c r="T21" s="7"/>
      <c r="U21" s="7"/>
      <c r="V21" s="7"/>
      <c r="W21" s="7"/>
    </row>
    <row r="22" spans="1:23" s="6" customFormat="1" ht="15" customHeight="1">
      <c r="A22" s="6" t="s">
        <v>304</v>
      </c>
      <c r="B22" s="7"/>
      <c r="C22" s="7"/>
      <c r="D22" s="7"/>
      <c r="E22" s="7"/>
      <c r="F22" s="7"/>
      <c r="G22" s="7"/>
      <c r="H22" s="7"/>
      <c r="I22" s="7"/>
      <c r="J22" s="86"/>
      <c r="K22" s="86"/>
      <c r="L22" s="86"/>
      <c r="M22" s="86"/>
      <c r="N22" s="86"/>
      <c r="O22" s="7"/>
      <c r="P22" s="7"/>
      <c r="Q22" s="7"/>
      <c r="R22" s="7"/>
      <c r="S22" s="7"/>
      <c r="T22" s="7"/>
      <c r="U22" s="7"/>
      <c r="V22" s="7"/>
      <c r="W22" s="7"/>
    </row>
    <row r="23" spans="1:23" s="6" customFormat="1" ht="15" customHeight="1">
      <c r="A23" s="6" t="s">
        <v>303</v>
      </c>
      <c r="B23" s="7"/>
      <c r="C23" s="7"/>
      <c r="D23" s="7"/>
      <c r="E23" s="7"/>
      <c r="F23" s="7"/>
      <c r="G23" s="7"/>
      <c r="H23" s="7"/>
      <c r="I23" s="7"/>
      <c r="J23" s="128"/>
      <c r="K23" s="128"/>
      <c r="L23" s="128"/>
      <c r="M23" s="128"/>
      <c r="N23" s="128"/>
      <c r="O23" s="7"/>
      <c r="P23" s="7"/>
      <c r="Q23" s="7"/>
      <c r="R23" s="7"/>
      <c r="S23" s="7"/>
      <c r="T23" s="7"/>
      <c r="U23" s="7"/>
      <c r="V23" s="7"/>
      <c r="W23" s="7"/>
    </row>
    <row r="24" spans="1:23" s="6" customFormat="1" ht="15" customHeight="1">
      <c r="A24" s="9" t="s">
        <v>155</v>
      </c>
      <c r="B24" s="7"/>
      <c r="C24" s="7"/>
      <c r="D24" s="7"/>
      <c r="E24" s="7"/>
      <c r="F24" s="7"/>
      <c r="G24" s="7"/>
      <c r="H24" s="7"/>
      <c r="I24" s="7"/>
      <c r="J24" s="128"/>
      <c r="K24" s="128"/>
      <c r="L24" s="128"/>
      <c r="M24" s="128"/>
      <c r="N24" s="128"/>
      <c r="O24" s="7"/>
      <c r="P24" s="7"/>
      <c r="Q24" s="7"/>
      <c r="R24" s="7"/>
      <c r="S24" s="7"/>
      <c r="T24" s="7"/>
      <c r="U24" s="7"/>
      <c r="V24" s="7"/>
      <c r="W24" s="7"/>
    </row>
  </sheetData>
  <mergeCells count="2">
    <mergeCell ref="B3:D3"/>
    <mergeCell ref="F3:H3"/>
  </mergeCells>
  <hyperlinks>
    <hyperlink ref="H2" location="Contents!A1" display="Back to contents page"/>
    <hyperlink ref="A24" r:id="rId1" display="National Statistics Online - Interim Life tables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O89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29.7109375" style="2" customWidth="1"/>
    <col min="2" max="2" width="14.7109375" style="2" customWidth="1"/>
    <col min="3" max="4" width="12.7109375" style="2" customWidth="1"/>
    <col min="5" max="5" width="2.7109375" style="2" customWidth="1"/>
    <col min="6" max="6" width="14.7109375" style="2" customWidth="1"/>
    <col min="7" max="8" width="12.7109375" style="2" customWidth="1"/>
    <col min="9" max="9" width="12.57421875" style="2" customWidth="1"/>
    <col min="10" max="10" width="26.7109375" style="74" customWidth="1"/>
    <col min="11" max="14" width="20.7109375" style="74" customWidth="1"/>
    <col min="15" max="15" width="12.57421875" style="2" customWidth="1"/>
    <col min="24" max="16384" width="12.57421875" style="2" customWidth="1"/>
  </cols>
  <sheetData>
    <row r="1" ht="15.75">
      <c r="A1" s="43" t="s">
        <v>272</v>
      </c>
    </row>
    <row r="2" ht="15.75">
      <c r="A2" s="43" t="s">
        <v>318</v>
      </c>
    </row>
    <row r="3" ht="15">
      <c r="H3" s="123" t="s">
        <v>234</v>
      </c>
    </row>
    <row r="4" spans="1:8" ht="15.75">
      <c r="A4" s="45"/>
      <c r="B4" s="138" t="s">
        <v>121</v>
      </c>
      <c r="C4" s="138"/>
      <c r="D4" s="138"/>
      <c r="E4" s="77"/>
      <c r="F4" s="138" t="s">
        <v>122</v>
      </c>
      <c r="G4" s="138"/>
      <c r="H4" s="138"/>
    </row>
    <row r="5" spans="1:14" ht="47.25">
      <c r="A5" s="47"/>
      <c r="B5" s="48" t="s">
        <v>235</v>
      </c>
      <c r="C5" s="48" t="s">
        <v>186</v>
      </c>
      <c r="D5" s="48" t="s">
        <v>187</v>
      </c>
      <c r="E5" s="49"/>
      <c r="F5" s="48" t="s">
        <v>235</v>
      </c>
      <c r="G5" s="48" t="s">
        <v>186</v>
      </c>
      <c r="H5" s="48" t="s">
        <v>187</v>
      </c>
      <c r="K5" s="72" t="s">
        <v>219</v>
      </c>
      <c r="L5" s="72" t="s">
        <v>220</v>
      </c>
      <c r="M5" s="72" t="s">
        <v>242</v>
      </c>
      <c r="N5" s="72" t="s">
        <v>222</v>
      </c>
    </row>
    <row r="6" spans="1:14" ht="15.75">
      <c r="A6" s="58"/>
      <c r="B6" s="63" t="s">
        <v>39</v>
      </c>
      <c r="C6" s="63" t="s">
        <v>39</v>
      </c>
      <c r="D6" s="63" t="s">
        <v>39</v>
      </c>
      <c r="E6" s="52"/>
      <c r="F6" s="63" t="s">
        <v>39</v>
      </c>
      <c r="G6" s="63" t="s">
        <v>39</v>
      </c>
      <c r="H6" s="63" t="s">
        <v>39</v>
      </c>
      <c r="K6" s="73"/>
      <c r="L6" s="73"/>
      <c r="M6" s="73"/>
      <c r="N6" s="73"/>
    </row>
    <row r="7" spans="1:14" ht="15" customHeight="1">
      <c r="A7" s="28" t="s">
        <v>332</v>
      </c>
      <c r="B7" s="53">
        <v>75.39478672278186</v>
      </c>
      <c r="C7" s="53">
        <v>75.29620454847067</v>
      </c>
      <c r="D7" s="53">
        <v>75.49336889709305</v>
      </c>
      <c r="E7" s="54"/>
      <c r="F7" s="55">
        <v>80.14882214748442</v>
      </c>
      <c r="G7" s="53">
        <v>80.06072481575701</v>
      </c>
      <c r="H7" s="53">
        <v>80.23691947921183</v>
      </c>
      <c r="K7" s="73"/>
      <c r="L7" s="73"/>
      <c r="M7" s="73"/>
      <c r="N7" s="73"/>
    </row>
    <row r="8" spans="1:14" ht="15.75">
      <c r="A8" s="28" t="s">
        <v>154</v>
      </c>
      <c r="B8" s="47"/>
      <c r="C8" s="47"/>
      <c r="D8" s="47"/>
      <c r="E8" s="47"/>
      <c r="F8" s="47"/>
      <c r="G8" s="47"/>
      <c r="H8" s="47"/>
      <c r="K8" s="73"/>
      <c r="L8" s="73"/>
      <c r="M8" s="73"/>
      <c r="N8" s="73"/>
    </row>
    <row r="9" spans="1:14" ht="24" customHeight="1">
      <c r="A9" s="105" t="s">
        <v>188</v>
      </c>
      <c r="B9" s="113">
        <v>76.29883769530663</v>
      </c>
      <c r="C9" s="113">
        <v>75.82075396891402</v>
      </c>
      <c r="D9" s="113">
        <v>76.77692142169924</v>
      </c>
      <c r="E9"/>
      <c r="F9" s="113">
        <v>80.85637993055133</v>
      </c>
      <c r="G9" s="113">
        <v>80.44395146972839</v>
      </c>
      <c r="H9" s="113">
        <v>81.26880839137426</v>
      </c>
      <c r="I9" s="54"/>
      <c r="J9" s="115" t="s">
        <v>202</v>
      </c>
      <c r="K9" s="73">
        <v>71.35859077359909</v>
      </c>
      <c r="L9" s="73">
        <v>0.5866870414111531</v>
      </c>
      <c r="M9" s="73">
        <v>5.765482983924727</v>
      </c>
      <c r="N9" s="73">
        <v>0.5527818376997686</v>
      </c>
    </row>
    <row r="10" spans="1:14" ht="15" customHeight="1">
      <c r="A10" s="105" t="s">
        <v>189</v>
      </c>
      <c r="B10" s="113">
        <v>78.15098588147875</v>
      </c>
      <c r="C10" s="113">
        <v>77.70363654804946</v>
      </c>
      <c r="D10" s="113">
        <v>78.59833521490803</v>
      </c>
      <c r="E10"/>
      <c r="F10" s="113">
        <v>81.65216169759275</v>
      </c>
      <c r="G10" s="113">
        <v>81.25658101882283</v>
      </c>
      <c r="H10" s="113">
        <v>82.04774237636266</v>
      </c>
      <c r="I10" s="54"/>
      <c r="J10" s="115" t="s">
        <v>244</v>
      </c>
      <c r="K10" s="73">
        <v>72.1700957920123</v>
      </c>
      <c r="L10" s="73">
        <v>1.6138569341019888</v>
      </c>
      <c r="M10" s="73">
        <v>4.562137388818627</v>
      </c>
      <c r="N10" s="73">
        <v>1.6027098957964938</v>
      </c>
    </row>
    <row r="11" spans="1:14" ht="15" customHeight="1">
      <c r="A11" s="105" t="s">
        <v>190</v>
      </c>
      <c r="B11" s="113">
        <v>77.56855793305256</v>
      </c>
      <c r="C11" s="113">
        <v>76.84939608392624</v>
      </c>
      <c r="D11" s="113">
        <v>78.28771978217888</v>
      </c>
      <c r="E11"/>
      <c r="F11" s="113">
        <v>80.2627563373078</v>
      </c>
      <c r="G11" s="113">
        <v>79.6183893170296</v>
      </c>
      <c r="H11" s="113">
        <v>80.90712335758602</v>
      </c>
      <c r="I11" s="54"/>
      <c r="J11" s="115" t="s">
        <v>305</v>
      </c>
      <c r="K11" s="73">
        <v>72.86870608840204</v>
      </c>
      <c r="L11" s="73">
        <v>1.4830625768286723</v>
      </c>
      <c r="M11" s="73">
        <v>3.2510632961448778</v>
      </c>
      <c r="N11" s="73">
        <v>1.3797841643310562</v>
      </c>
    </row>
    <row r="12" spans="1:14" ht="15" customHeight="1">
      <c r="A12" s="105" t="s">
        <v>191</v>
      </c>
      <c r="B12" s="113">
        <v>77.02206664849952</v>
      </c>
      <c r="C12" s="113">
        <v>76.31335193622182</v>
      </c>
      <c r="D12" s="113">
        <v>77.73078136077721</v>
      </c>
      <c r="E12"/>
      <c r="F12" s="113">
        <v>80.90906644048917</v>
      </c>
      <c r="G12" s="113">
        <v>80.26626375566883</v>
      </c>
      <c r="H12" s="113">
        <v>81.55186912530951</v>
      </c>
      <c r="I12" s="54"/>
      <c r="J12" s="115" t="s">
        <v>211</v>
      </c>
      <c r="K12" s="73">
        <v>73.24252274547958</v>
      </c>
      <c r="L12" s="73">
        <v>1.147348004195436</v>
      </c>
      <c r="M12" s="73">
        <v>4.6676533701686225</v>
      </c>
      <c r="N12" s="73">
        <v>0.9015633338846669</v>
      </c>
    </row>
    <row r="13" spans="1:14" ht="15" customHeight="1">
      <c r="A13" s="105" t="s">
        <v>48</v>
      </c>
      <c r="B13" s="113">
        <v>75.6152784709537</v>
      </c>
      <c r="C13" s="113">
        <v>74.64596814121015</v>
      </c>
      <c r="D13" s="113">
        <v>76.58458880069725</v>
      </c>
      <c r="E13"/>
      <c r="F13" s="113">
        <v>80.61274282345629</v>
      </c>
      <c r="G13" s="113">
        <v>79.76130623731946</v>
      </c>
      <c r="H13" s="113">
        <v>81.46417940959311</v>
      </c>
      <c r="I13" s="54"/>
      <c r="J13" s="115" t="s">
        <v>246</v>
      </c>
      <c r="K13" s="73">
        <v>73.19429003010048</v>
      </c>
      <c r="L13" s="73">
        <v>1.3404963810902757</v>
      </c>
      <c r="M13" s="73">
        <v>4.115233671017791</v>
      </c>
      <c r="N13" s="73">
        <v>1.1525215229594608</v>
      </c>
    </row>
    <row r="14" spans="1:14" ht="24" customHeight="1">
      <c r="A14" s="105" t="s">
        <v>192</v>
      </c>
      <c r="B14" s="113">
        <v>76.70175471065869</v>
      </c>
      <c r="C14" s="113">
        <v>76.1034239862902</v>
      </c>
      <c r="D14" s="113">
        <v>77.30008543502719</v>
      </c>
      <c r="E14"/>
      <c r="F14" s="113">
        <v>81.50463510461907</v>
      </c>
      <c r="G14" s="113">
        <v>80.9916761365669</v>
      </c>
      <c r="H14" s="113">
        <v>82.01759407267124</v>
      </c>
      <c r="I14" s="54"/>
      <c r="J14" s="115" t="s">
        <v>245</v>
      </c>
      <c r="K14" s="73">
        <v>72.57900636958209</v>
      </c>
      <c r="L14" s="73">
        <v>2.79114789191172</v>
      </c>
      <c r="M14" s="73">
        <v>5.428856432586755</v>
      </c>
      <c r="N14" s="73">
        <v>2.3826904764396204</v>
      </c>
    </row>
    <row r="15" spans="1:14" ht="15" customHeight="1">
      <c r="A15" s="105" t="s">
        <v>246</v>
      </c>
      <c r="B15" s="113">
        <v>73.86453822064561</v>
      </c>
      <c r="C15" s="113">
        <v>73.19429003010048</v>
      </c>
      <c r="D15" s="113">
        <v>74.53478641119075</v>
      </c>
      <c r="E15"/>
      <c r="F15" s="113">
        <v>79.22628084368827</v>
      </c>
      <c r="G15" s="113">
        <v>78.65002008220854</v>
      </c>
      <c r="H15" s="113">
        <v>79.802541605168</v>
      </c>
      <c r="I15" s="54"/>
      <c r="J15" s="115" t="s">
        <v>208</v>
      </c>
      <c r="K15" s="73">
        <v>73.89024573558608</v>
      </c>
      <c r="L15" s="73">
        <v>0.7709624120904266</v>
      </c>
      <c r="M15" s="73">
        <v>3.742428719804721</v>
      </c>
      <c r="N15" s="73">
        <v>0.6937717700763528</v>
      </c>
    </row>
    <row r="16" spans="1:14" ht="15" customHeight="1">
      <c r="A16" s="105" t="s">
        <v>296</v>
      </c>
      <c r="B16" s="113">
        <v>76.1967637887692</v>
      </c>
      <c r="C16" s="113">
        <v>75.62110108561302</v>
      </c>
      <c r="D16" s="113">
        <v>76.77242649192539</v>
      </c>
      <c r="E16"/>
      <c r="F16" s="113">
        <v>80.74998937383549</v>
      </c>
      <c r="G16" s="113">
        <v>80.2244456467507</v>
      </c>
      <c r="H16" s="113">
        <v>81.27553310092028</v>
      </c>
      <c r="I16" s="54"/>
      <c r="J16" s="115" t="s">
        <v>207</v>
      </c>
      <c r="K16" s="73">
        <v>74.39962651639587</v>
      </c>
      <c r="L16" s="73">
        <v>1.2643702550483624</v>
      </c>
      <c r="M16" s="73">
        <v>3.3183658048026246</v>
      </c>
      <c r="N16" s="73">
        <v>1.102771018206255</v>
      </c>
    </row>
    <row r="17" spans="1:14" ht="15" customHeight="1">
      <c r="A17" s="105" t="s">
        <v>194</v>
      </c>
      <c r="B17" s="113">
        <v>75.38974283549473</v>
      </c>
      <c r="C17" s="113">
        <v>74.75439622693258</v>
      </c>
      <c r="D17" s="113">
        <v>76.02508944405687</v>
      </c>
      <c r="E17"/>
      <c r="F17" s="113">
        <v>79.54590176184614</v>
      </c>
      <c r="G17" s="113">
        <v>78.95743680757484</v>
      </c>
      <c r="H17" s="113">
        <v>80.13436671611744</v>
      </c>
      <c r="I17" s="54"/>
      <c r="J17" s="115" t="s">
        <v>298</v>
      </c>
      <c r="K17" s="73">
        <v>74.41191398767067</v>
      </c>
      <c r="L17" s="73">
        <v>1.5104945600964754</v>
      </c>
      <c r="M17" s="73">
        <v>2.86659220233706</v>
      </c>
      <c r="N17" s="73">
        <v>1.3675291618290544</v>
      </c>
    </row>
    <row r="18" spans="1:14" ht="15" customHeight="1">
      <c r="A18" s="105" t="s">
        <v>195</v>
      </c>
      <c r="B18" s="113">
        <v>79.39201674616336</v>
      </c>
      <c r="C18" s="113">
        <v>78.73290186305874</v>
      </c>
      <c r="D18" s="113">
        <v>80.05113162926799</v>
      </c>
      <c r="E18"/>
      <c r="F18" s="113">
        <v>82.70265287467919</v>
      </c>
      <c r="G18" s="113">
        <v>82.04971381630143</v>
      </c>
      <c r="H18" s="113">
        <v>83.35559193305694</v>
      </c>
      <c r="I18" s="54"/>
      <c r="J18" s="115" t="s">
        <v>194</v>
      </c>
      <c r="K18" s="73">
        <v>74.75439622693258</v>
      </c>
      <c r="L18" s="73">
        <v>1.2706932171242897</v>
      </c>
      <c r="M18" s="73">
        <v>2.9323473635179624</v>
      </c>
      <c r="N18" s="73">
        <v>1.1769299085426042</v>
      </c>
    </row>
    <row r="19" spans="1:14" ht="24" customHeight="1">
      <c r="A19" s="105" t="s">
        <v>196</v>
      </c>
      <c r="B19" s="113">
        <v>77.2623318340508</v>
      </c>
      <c r="C19" s="113">
        <v>76.53683838800279</v>
      </c>
      <c r="D19" s="113">
        <v>77.9878252800988</v>
      </c>
      <c r="E19"/>
      <c r="F19" s="113">
        <v>81.15654978747305</v>
      </c>
      <c r="G19" s="113">
        <v>80.5295137906561</v>
      </c>
      <c r="H19" s="113">
        <v>81.78358578429001</v>
      </c>
      <c r="I19" s="54"/>
      <c r="J19" s="115" t="s">
        <v>247</v>
      </c>
      <c r="K19" s="73">
        <v>74.79848939794257</v>
      </c>
      <c r="L19" s="73">
        <v>1.606242715277972</v>
      </c>
      <c r="M19" s="73">
        <v>4.64085290254198</v>
      </c>
      <c r="N19" s="73">
        <v>1.4059944466429783</v>
      </c>
    </row>
    <row r="20" spans="1:14" ht="15" customHeight="1">
      <c r="A20" s="105" t="s">
        <v>253</v>
      </c>
      <c r="B20" s="113">
        <v>78.27202003791733</v>
      </c>
      <c r="C20" s="113">
        <v>77.51206037883225</v>
      </c>
      <c r="D20" s="113">
        <v>79.03197969700241</v>
      </c>
      <c r="E20"/>
      <c r="F20" s="113">
        <v>82.25848323330018</v>
      </c>
      <c r="G20" s="113">
        <v>81.59446665652384</v>
      </c>
      <c r="H20" s="113">
        <v>82.92249981007653</v>
      </c>
      <c r="I20" s="54"/>
      <c r="J20" s="115" t="s">
        <v>48</v>
      </c>
      <c r="K20" s="73">
        <v>74.64596814121015</v>
      </c>
      <c r="L20" s="73">
        <v>1.9386206594870998</v>
      </c>
      <c r="M20" s="73">
        <v>3.176717436622212</v>
      </c>
      <c r="N20" s="73">
        <v>1.7028731722736552</v>
      </c>
    </row>
    <row r="21" spans="1:14" ht="15" customHeight="1">
      <c r="A21" s="105" t="s">
        <v>250</v>
      </c>
      <c r="B21" s="113">
        <v>77.16578695974759</v>
      </c>
      <c r="C21" s="113">
        <v>76.83597765003343</v>
      </c>
      <c r="D21" s="113">
        <v>77.49559626946176</v>
      </c>
      <c r="E21"/>
      <c r="F21" s="113">
        <v>81.8469317074452</v>
      </c>
      <c r="G21" s="113">
        <v>81.54450030839068</v>
      </c>
      <c r="H21" s="113">
        <v>82.1493631064997</v>
      </c>
      <c r="I21" s="54"/>
      <c r="J21" s="115" t="s">
        <v>215</v>
      </c>
      <c r="K21" s="73">
        <v>75.36709863854047</v>
      </c>
      <c r="L21" s="73">
        <v>0.7799325163601623</v>
      </c>
      <c r="M21" s="73">
        <v>3.7590738442417404</v>
      </c>
      <c r="N21" s="73">
        <v>0.6726577060318846</v>
      </c>
    </row>
    <row r="22" spans="1:14" ht="15" customHeight="1">
      <c r="A22" s="105" t="s">
        <v>200</v>
      </c>
      <c r="B22" s="113">
        <v>76.36969384180799</v>
      </c>
      <c r="C22" s="113">
        <v>75.82150628026574</v>
      </c>
      <c r="D22" s="113">
        <v>76.91788140335024</v>
      </c>
      <c r="E22"/>
      <c r="F22" s="113">
        <v>80.34947385583784</v>
      </c>
      <c r="G22" s="113">
        <v>79.86212867339836</v>
      </c>
      <c r="H22" s="113">
        <v>80.83681903827733</v>
      </c>
      <c r="I22" s="54"/>
      <c r="J22" s="115" t="s">
        <v>296</v>
      </c>
      <c r="K22" s="73">
        <v>75.62110108561302</v>
      </c>
      <c r="L22" s="73">
        <v>1.1513254063123668</v>
      </c>
      <c r="M22" s="73">
        <v>3.452019154825308</v>
      </c>
      <c r="N22" s="73">
        <v>1.0510874541695898</v>
      </c>
    </row>
    <row r="23" spans="1:14" ht="15" customHeight="1">
      <c r="A23" s="105" t="s">
        <v>202</v>
      </c>
      <c r="B23" s="113">
        <v>71.65193429430467</v>
      </c>
      <c r="C23" s="113">
        <v>71.35859077359909</v>
      </c>
      <c r="D23" s="113">
        <v>71.94527781501024</v>
      </c>
      <c r="E23"/>
      <c r="F23" s="113">
        <v>77.98715171778485</v>
      </c>
      <c r="G23" s="113">
        <v>77.71076079893497</v>
      </c>
      <c r="H23" s="113">
        <v>78.26354263663474</v>
      </c>
      <c r="I23" s="54"/>
      <c r="J23" s="115" t="s">
        <v>248</v>
      </c>
      <c r="K23" s="73">
        <v>75.68101604749785</v>
      </c>
      <c r="L23" s="73">
        <v>1.031857589460742</v>
      </c>
      <c r="M23" s="73">
        <v>2.798641579784203</v>
      </c>
      <c r="N23" s="73">
        <v>0.961660850453427</v>
      </c>
    </row>
    <row r="24" spans="1:14" ht="24" customHeight="1">
      <c r="A24" s="105" t="s">
        <v>297</v>
      </c>
      <c r="B24" s="113">
        <v>77.33698833502893</v>
      </c>
      <c r="C24" s="113">
        <v>76.69614878415561</v>
      </c>
      <c r="D24" s="113">
        <v>77.97782788590226</v>
      </c>
      <c r="E24"/>
      <c r="F24" s="113">
        <v>81.75027227457754</v>
      </c>
      <c r="G24" s="113">
        <v>81.1649392144245</v>
      </c>
      <c r="H24" s="113">
        <v>82.33560533473057</v>
      </c>
      <c r="I24" s="54"/>
      <c r="J24" s="115" t="s">
        <v>188</v>
      </c>
      <c r="K24" s="73">
        <v>75.82075396891402</v>
      </c>
      <c r="L24" s="73">
        <v>0.9561674527852233</v>
      </c>
      <c r="M24" s="73">
        <v>3.6670300480291473</v>
      </c>
      <c r="N24" s="73">
        <v>0.8248569216458748</v>
      </c>
    </row>
    <row r="25" spans="1:14" ht="15" customHeight="1">
      <c r="A25" s="105" t="s">
        <v>244</v>
      </c>
      <c r="B25" s="113">
        <v>72.9770242590633</v>
      </c>
      <c r="C25" s="113">
        <v>72.1700957920123</v>
      </c>
      <c r="D25" s="113">
        <v>73.7839527261143</v>
      </c>
      <c r="E25"/>
      <c r="F25" s="113">
        <v>79.14744506283117</v>
      </c>
      <c r="G25" s="113">
        <v>78.34609011493292</v>
      </c>
      <c r="H25" s="113">
        <v>79.94880001072941</v>
      </c>
      <c r="I25" s="54"/>
      <c r="J25" s="115" t="s">
        <v>214</v>
      </c>
      <c r="K25" s="73">
        <v>75.68847602846472</v>
      </c>
      <c r="L25" s="73">
        <v>1.3431286492951813</v>
      </c>
      <c r="M25" s="73">
        <v>3.5241918042378444</v>
      </c>
      <c r="N25" s="73">
        <v>1.1456871074782384</v>
      </c>
    </row>
    <row r="26" spans="1:14" ht="15" customHeight="1">
      <c r="A26" s="105" t="s">
        <v>298</v>
      </c>
      <c r="B26" s="113">
        <v>75.16716126771891</v>
      </c>
      <c r="C26" s="113">
        <v>74.41191398767067</v>
      </c>
      <c r="D26" s="113">
        <v>75.92240854776715</v>
      </c>
      <c r="E26"/>
      <c r="F26" s="113">
        <v>79.47276533101873</v>
      </c>
      <c r="G26" s="113">
        <v>78.78900075010421</v>
      </c>
      <c r="H26" s="113">
        <v>80.15652991193326</v>
      </c>
      <c r="I26" s="54"/>
      <c r="J26" s="115" t="s">
        <v>200</v>
      </c>
      <c r="K26" s="73">
        <v>75.82150628026574</v>
      </c>
      <c r="L26" s="73">
        <v>1.0963751230844991</v>
      </c>
      <c r="M26" s="73">
        <v>2.9442472700481233</v>
      </c>
      <c r="N26" s="73">
        <v>0.9746903648789669</v>
      </c>
    </row>
    <row r="27" spans="1:14" ht="15" customHeight="1">
      <c r="A27" s="105" t="s">
        <v>251</v>
      </c>
      <c r="B27" s="113">
        <v>77.08189331912955</v>
      </c>
      <c r="C27" s="113">
        <v>76.31854545014946</v>
      </c>
      <c r="D27" s="113">
        <v>77.84524118810964</v>
      </c>
      <c r="E27"/>
      <c r="F27" s="113">
        <v>81.64981526138806</v>
      </c>
      <c r="G27" s="113">
        <v>81.00002017297058</v>
      </c>
      <c r="H27" s="113">
        <v>82.29961034980553</v>
      </c>
      <c r="I27" s="54"/>
      <c r="J27" s="115" t="s">
        <v>205</v>
      </c>
      <c r="K27" s="73">
        <v>75.84164087317525</v>
      </c>
      <c r="L27" s="73">
        <v>1.535032762605823</v>
      </c>
      <c r="M27" s="73">
        <v>3.4567512626070425</v>
      </c>
      <c r="N27" s="73">
        <v>1.210030810963758</v>
      </c>
    </row>
    <row r="28" spans="1:14" ht="15" customHeight="1">
      <c r="A28" s="105" t="s">
        <v>205</v>
      </c>
      <c r="B28" s="113">
        <v>76.60915725447816</v>
      </c>
      <c r="C28" s="113">
        <v>75.84164087317525</v>
      </c>
      <c r="D28" s="113">
        <v>77.37667363578107</v>
      </c>
      <c r="E28"/>
      <c r="F28" s="113">
        <v>81.43844030387</v>
      </c>
      <c r="G28" s="113">
        <v>80.83342489838812</v>
      </c>
      <c r="H28" s="113">
        <v>82.04345570935187</v>
      </c>
      <c r="I28" s="54"/>
      <c r="J28" s="115" t="s">
        <v>192</v>
      </c>
      <c r="K28" s="73">
        <v>76.1034239862902</v>
      </c>
      <c r="L28" s="73">
        <v>1.1966614487369895</v>
      </c>
      <c r="M28" s="73">
        <v>3.6915907015397096</v>
      </c>
      <c r="N28" s="73">
        <v>1.0259179361043493</v>
      </c>
    </row>
    <row r="29" spans="1:14" ht="24" customHeight="1">
      <c r="A29" s="105" t="s">
        <v>249</v>
      </c>
      <c r="B29" s="113">
        <v>76.88746150855665</v>
      </c>
      <c r="C29" s="113">
        <v>76.13869584214756</v>
      </c>
      <c r="D29" s="113">
        <v>77.63622717496575</v>
      </c>
      <c r="E29"/>
      <c r="F29" s="113">
        <v>81.26801128638995</v>
      </c>
      <c r="G29" s="113">
        <v>80.57806085080131</v>
      </c>
      <c r="H29" s="113">
        <v>81.95796172197859</v>
      </c>
      <c r="I29" s="54"/>
      <c r="J29" s="115" t="s">
        <v>249</v>
      </c>
      <c r="K29" s="73">
        <v>76.13869584214756</v>
      </c>
      <c r="L29" s="73">
        <v>1.4975313328181983</v>
      </c>
      <c r="M29" s="73">
        <v>2.9418336758355537</v>
      </c>
      <c r="N29" s="73">
        <v>1.3799008711772842</v>
      </c>
    </row>
    <row r="30" spans="1:14" ht="15" customHeight="1">
      <c r="A30" s="105" t="s">
        <v>207</v>
      </c>
      <c r="B30" s="113">
        <v>75.03181164392005</v>
      </c>
      <c r="C30" s="113">
        <v>74.39962651639587</v>
      </c>
      <c r="D30" s="113">
        <v>75.66399677144423</v>
      </c>
      <c r="E30"/>
      <c r="F30" s="113">
        <v>79.53374808534998</v>
      </c>
      <c r="G30" s="113">
        <v>78.98236257624686</v>
      </c>
      <c r="H30" s="113">
        <v>80.08513359445311</v>
      </c>
      <c r="I30" s="54"/>
      <c r="J30" s="115" t="s">
        <v>191</v>
      </c>
      <c r="K30" s="73">
        <v>76.31335193622182</v>
      </c>
      <c r="L30" s="73">
        <v>1.4174294245553938</v>
      </c>
      <c r="M30" s="73">
        <v>2.5354823948916163</v>
      </c>
      <c r="N30" s="73">
        <v>1.2856053696406775</v>
      </c>
    </row>
    <row r="31" spans="1:14" ht="15" customHeight="1">
      <c r="A31" s="105" t="s">
        <v>299</v>
      </c>
      <c r="B31" s="113">
        <v>77.03004269714067</v>
      </c>
      <c r="C31" s="113">
        <v>75.96957700756312</v>
      </c>
      <c r="D31" s="113">
        <v>78.09050838671823</v>
      </c>
      <c r="E31"/>
      <c r="F31" s="113">
        <v>81.02105535084733</v>
      </c>
      <c r="G31" s="113">
        <v>80.01447601055435</v>
      </c>
      <c r="H31" s="113">
        <v>82.02763469114032</v>
      </c>
      <c r="I31" s="54"/>
      <c r="J31" s="115" t="s">
        <v>299</v>
      </c>
      <c r="K31" s="73">
        <v>75.96957700756312</v>
      </c>
      <c r="L31" s="73">
        <v>2.1209313791551097</v>
      </c>
      <c r="M31" s="73">
        <v>1.9239676238361199</v>
      </c>
      <c r="N31" s="73">
        <v>2.013158680585974</v>
      </c>
    </row>
    <row r="32" spans="1:14" ht="15" customHeight="1">
      <c r="A32" s="105" t="s">
        <v>208</v>
      </c>
      <c r="B32" s="113">
        <v>74.27572694163129</v>
      </c>
      <c r="C32" s="113">
        <v>73.89024573558608</v>
      </c>
      <c r="D32" s="113">
        <v>74.6612081476765</v>
      </c>
      <c r="E32"/>
      <c r="F32" s="113">
        <v>78.7505227525194</v>
      </c>
      <c r="G32" s="113">
        <v>78.40363686748123</v>
      </c>
      <c r="H32" s="113">
        <v>79.09740863755758</v>
      </c>
      <c r="I32" s="54"/>
      <c r="J32" s="115" t="s">
        <v>251</v>
      </c>
      <c r="K32" s="73">
        <v>76.31854545014946</v>
      </c>
      <c r="L32" s="73">
        <v>1.526695737960182</v>
      </c>
      <c r="M32" s="73">
        <v>3.1547789848609398</v>
      </c>
      <c r="N32" s="73">
        <v>1.299590176834954</v>
      </c>
    </row>
    <row r="33" spans="1:14" ht="15" customHeight="1">
      <c r="A33" s="105" t="s">
        <v>230</v>
      </c>
      <c r="B33" s="113">
        <v>77.3029772695891</v>
      </c>
      <c r="C33" s="113">
        <v>75.64232889087575</v>
      </c>
      <c r="D33" s="113">
        <v>78.96362564830247</v>
      </c>
      <c r="E33"/>
      <c r="F33" s="113">
        <v>81.38893813819243</v>
      </c>
      <c r="G33" s="113">
        <v>80.02079237125415</v>
      </c>
      <c r="H33" s="113">
        <v>82.75708390513071</v>
      </c>
      <c r="I33" s="54"/>
      <c r="J33" s="115" t="s">
        <v>250</v>
      </c>
      <c r="K33" s="73">
        <v>76.83597765003343</v>
      </c>
      <c r="L33" s="73">
        <v>0.6596186194283291</v>
      </c>
      <c r="M33" s="73">
        <v>4.048904038928924</v>
      </c>
      <c r="N33" s="73">
        <v>0.6048627981090249</v>
      </c>
    </row>
    <row r="34" spans="1:14" ht="24" customHeight="1">
      <c r="A34" s="105" t="s">
        <v>210</v>
      </c>
      <c r="B34" s="113">
        <v>79.0569614773988</v>
      </c>
      <c r="C34" s="113">
        <v>78.50703093519002</v>
      </c>
      <c r="D34" s="113">
        <v>79.60689201960759</v>
      </c>
      <c r="E34"/>
      <c r="F34" s="113">
        <v>82.34159133939866</v>
      </c>
      <c r="G34" s="113">
        <v>81.83644040842181</v>
      </c>
      <c r="H34" s="113">
        <v>82.84674227037551</v>
      </c>
      <c r="I34" s="54"/>
      <c r="J34" s="115" t="s">
        <v>231</v>
      </c>
      <c r="K34" s="73">
        <v>75.73997398814556</v>
      </c>
      <c r="L34" s="73">
        <v>2.98335452775882</v>
      </c>
      <c r="M34" s="73">
        <v>0.269897084898858</v>
      </c>
      <c r="N34" s="73">
        <v>3.321071661172482</v>
      </c>
    </row>
    <row r="35" spans="1:14" ht="15" customHeight="1">
      <c r="A35" s="105" t="s">
        <v>211</v>
      </c>
      <c r="B35" s="113">
        <v>73.8161967475773</v>
      </c>
      <c r="C35" s="113">
        <v>73.24252274547958</v>
      </c>
      <c r="D35" s="113">
        <v>74.38987074967501</v>
      </c>
      <c r="E35"/>
      <c r="F35" s="113">
        <v>79.50830578678597</v>
      </c>
      <c r="G35" s="113">
        <v>79.05752411984363</v>
      </c>
      <c r="H35" s="113">
        <v>79.9590874537283</v>
      </c>
      <c r="I35" s="54"/>
      <c r="J35" s="115" t="s">
        <v>196</v>
      </c>
      <c r="K35" s="73">
        <v>76.53683838800279</v>
      </c>
      <c r="L35" s="73">
        <v>1.4509868920960116</v>
      </c>
      <c r="M35" s="73">
        <v>2.541688510557293</v>
      </c>
      <c r="N35" s="73">
        <v>1.2540719936339144</v>
      </c>
    </row>
    <row r="36" spans="1:14" ht="15" customHeight="1">
      <c r="A36" s="105" t="s">
        <v>252</v>
      </c>
      <c r="B36" s="113">
        <v>77.4901276081643</v>
      </c>
      <c r="C36" s="113">
        <v>76.81541260969982</v>
      </c>
      <c r="D36" s="113">
        <v>78.16484260662878</v>
      </c>
      <c r="E36"/>
      <c r="F36" s="113">
        <v>81.23708847492556</v>
      </c>
      <c r="G36" s="113">
        <v>80.65887255236564</v>
      </c>
      <c r="H36" s="113">
        <v>81.81530439748548</v>
      </c>
      <c r="I36" s="54"/>
      <c r="J36" s="115" t="s">
        <v>230</v>
      </c>
      <c r="K36" s="73">
        <v>75.64232889087575</v>
      </c>
      <c r="L36" s="73">
        <v>3.3212967574267225</v>
      </c>
      <c r="M36" s="73">
        <v>1.0571667229516777</v>
      </c>
      <c r="N36" s="73">
        <v>2.7362915338765674</v>
      </c>
    </row>
    <row r="37" spans="1:14" ht="15" customHeight="1">
      <c r="A37" s="105" t="s">
        <v>231</v>
      </c>
      <c r="B37" s="113">
        <v>77.23165125202497</v>
      </c>
      <c r="C37" s="113">
        <v>75.73997398814556</v>
      </c>
      <c r="D37" s="113">
        <v>78.72332851590438</v>
      </c>
      <c r="E37"/>
      <c r="F37" s="113">
        <v>80.65376143138948</v>
      </c>
      <c r="G37" s="113">
        <v>78.99322560080324</v>
      </c>
      <c r="H37" s="113">
        <v>82.31429726197572</v>
      </c>
      <c r="I37" s="54"/>
      <c r="J37" s="115" t="s">
        <v>297</v>
      </c>
      <c r="K37" s="73">
        <v>76.69614878415561</v>
      </c>
      <c r="L37" s="73">
        <v>1.2816791017466471</v>
      </c>
      <c r="M37" s="73">
        <v>3.187111328522249</v>
      </c>
      <c r="N37" s="73">
        <v>1.1706661203060662</v>
      </c>
    </row>
    <row r="38" spans="1:14" ht="15" customHeight="1">
      <c r="A38" s="105" t="s">
        <v>214</v>
      </c>
      <c r="B38" s="113">
        <v>76.36004035311231</v>
      </c>
      <c r="C38" s="113">
        <v>75.68847602846472</v>
      </c>
      <c r="D38" s="113">
        <v>77.0316046777599</v>
      </c>
      <c r="E38"/>
      <c r="F38" s="113">
        <v>81.12864003573686</v>
      </c>
      <c r="G38" s="113">
        <v>80.55579648199775</v>
      </c>
      <c r="H38" s="113">
        <v>81.70148358947598</v>
      </c>
      <c r="I38" s="54"/>
      <c r="J38" s="115" t="s">
        <v>252</v>
      </c>
      <c r="K38" s="73">
        <v>76.81541260969982</v>
      </c>
      <c r="L38" s="73">
        <v>1.3494299969289614</v>
      </c>
      <c r="M38" s="73">
        <v>2.4940299457368553</v>
      </c>
      <c r="N38" s="73">
        <v>1.1564318451198403</v>
      </c>
    </row>
    <row r="39" spans="1:14" ht="24" customHeight="1">
      <c r="A39" s="105" t="s">
        <v>247</v>
      </c>
      <c r="B39" s="113">
        <v>75.60161075558156</v>
      </c>
      <c r="C39" s="113">
        <v>74.79848939794257</v>
      </c>
      <c r="D39" s="113">
        <v>76.40473211322055</v>
      </c>
      <c r="E39"/>
      <c r="F39" s="113">
        <v>81.74858223908402</v>
      </c>
      <c r="G39" s="113">
        <v>81.04558501576253</v>
      </c>
      <c r="H39" s="113">
        <v>82.4515794624055</v>
      </c>
      <c r="I39" s="54"/>
      <c r="J39" s="115" t="s">
        <v>190</v>
      </c>
      <c r="K39" s="73">
        <v>76.84939608392624</v>
      </c>
      <c r="L39" s="73">
        <v>1.4383236982526455</v>
      </c>
      <c r="M39" s="73">
        <v>1.3306695348507134</v>
      </c>
      <c r="N39" s="73">
        <v>1.2887340405564203</v>
      </c>
    </row>
    <row r="40" spans="1:14" ht="15" customHeight="1">
      <c r="A40" s="105" t="s">
        <v>215</v>
      </c>
      <c r="B40" s="113">
        <v>75.75706489672055</v>
      </c>
      <c r="C40" s="113">
        <v>75.36709863854047</v>
      </c>
      <c r="D40" s="113">
        <v>76.14703115490063</v>
      </c>
      <c r="E40"/>
      <c r="F40" s="113">
        <v>80.24243385215831</v>
      </c>
      <c r="G40" s="113">
        <v>79.90610499914237</v>
      </c>
      <c r="H40" s="113">
        <v>80.57876270517426</v>
      </c>
      <c r="I40" s="54"/>
      <c r="J40" s="115" t="s">
        <v>216</v>
      </c>
      <c r="K40" s="73">
        <v>77.06443781742456</v>
      </c>
      <c r="L40" s="73">
        <v>1.515754144339354</v>
      </c>
      <c r="M40" s="73">
        <v>2.680567919835184</v>
      </c>
      <c r="N40" s="73">
        <v>1.3180143188616853</v>
      </c>
    </row>
    <row r="41" spans="1:14" ht="15" customHeight="1">
      <c r="A41" s="105" t="s">
        <v>216</v>
      </c>
      <c r="B41" s="113">
        <v>77.82231488959424</v>
      </c>
      <c r="C41" s="113">
        <v>77.06443781742456</v>
      </c>
      <c r="D41" s="113">
        <v>78.58019196176392</v>
      </c>
      <c r="E41"/>
      <c r="F41" s="113">
        <v>81.91976704102994</v>
      </c>
      <c r="G41" s="113">
        <v>81.2607598815991</v>
      </c>
      <c r="H41" s="113">
        <v>82.57877420046078</v>
      </c>
      <c r="I41" s="54"/>
      <c r="J41" s="115" t="s">
        <v>189</v>
      </c>
      <c r="K41" s="73">
        <v>77.70363654804946</v>
      </c>
      <c r="L41" s="73">
        <v>0.8946986668585737</v>
      </c>
      <c r="M41" s="73">
        <v>2.658245803914795</v>
      </c>
      <c r="N41" s="73">
        <v>0.7911613575398349</v>
      </c>
    </row>
    <row r="42" spans="1:14" ht="15" customHeight="1">
      <c r="A42" s="105" t="s">
        <v>305</v>
      </c>
      <c r="B42" s="113">
        <v>73.61023737681637</v>
      </c>
      <c r="C42" s="113">
        <v>72.86870608840204</v>
      </c>
      <c r="D42" s="113">
        <v>74.35176866523071</v>
      </c>
      <c r="E42"/>
      <c r="F42" s="113">
        <v>78.29272404354111</v>
      </c>
      <c r="G42" s="113">
        <v>77.60283196137559</v>
      </c>
      <c r="H42" s="113">
        <v>78.98261612570664</v>
      </c>
      <c r="I42" s="54"/>
      <c r="J42" s="115" t="s">
        <v>253</v>
      </c>
      <c r="K42" s="73">
        <v>77.51206037883225</v>
      </c>
      <c r="L42" s="73">
        <v>1.5199193181701673</v>
      </c>
      <c r="M42" s="73">
        <v>2.562486959521422</v>
      </c>
      <c r="N42" s="73">
        <v>1.3280331535526955</v>
      </c>
    </row>
    <row r="43" spans="1:14" ht="15" customHeight="1">
      <c r="A43" s="105" t="s">
        <v>248</v>
      </c>
      <c r="B43" s="113">
        <v>76.19694484222822</v>
      </c>
      <c r="C43" s="113">
        <v>75.68101604749785</v>
      </c>
      <c r="D43" s="113">
        <v>76.71287363695859</v>
      </c>
      <c r="E43"/>
      <c r="F43" s="113">
        <v>79.99234564196951</v>
      </c>
      <c r="G43" s="113">
        <v>79.5115152167428</v>
      </c>
      <c r="H43" s="113">
        <v>80.47317606719622</v>
      </c>
      <c r="I43" s="54"/>
      <c r="J43" s="115" t="s">
        <v>210</v>
      </c>
      <c r="K43" s="73">
        <v>78.50703093519002</v>
      </c>
      <c r="L43" s="73">
        <v>1.0998610844175687</v>
      </c>
      <c r="M43" s="73">
        <v>2.229548388814223</v>
      </c>
      <c r="N43" s="73">
        <v>1.0103018619537067</v>
      </c>
    </row>
    <row r="44" spans="1:14" ht="24" customHeight="1">
      <c r="A44" s="106" t="s">
        <v>245</v>
      </c>
      <c r="B44" s="114">
        <v>73.97458031553795</v>
      </c>
      <c r="C44" s="114">
        <v>72.57900636958209</v>
      </c>
      <c r="D44" s="114">
        <v>75.37015426149381</v>
      </c>
      <c r="E44" s="107"/>
      <c r="F44" s="114">
        <v>81.99035593230037</v>
      </c>
      <c r="G44" s="114">
        <v>80.79901069408056</v>
      </c>
      <c r="H44" s="114">
        <v>83.18170117052018</v>
      </c>
      <c r="I44" s="54"/>
      <c r="J44" s="115" t="s">
        <v>195</v>
      </c>
      <c r="K44" s="73">
        <v>78.73290186305874</v>
      </c>
      <c r="L44" s="73">
        <v>1.3182297662092424</v>
      </c>
      <c r="M44" s="73">
        <v>1.998582187033449</v>
      </c>
      <c r="N44" s="73">
        <v>1.3058781167555082</v>
      </c>
    </row>
    <row r="45" spans="1:15" ht="15" customHeight="1">
      <c r="A45" s="108" t="s">
        <v>275</v>
      </c>
      <c r="B45" s="56"/>
      <c r="C45" s="109"/>
      <c r="D45"/>
      <c r="E45" s="110"/>
      <c r="F45" s="111"/>
      <c r="G45"/>
      <c r="H45"/>
      <c r="I45"/>
      <c r="J45" s="126"/>
      <c r="K45" s="126"/>
      <c r="L45" s="126"/>
      <c r="M45" s="126"/>
      <c r="N45" s="126"/>
      <c r="O45"/>
    </row>
    <row r="46" spans="1:15" ht="15" customHeight="1">
      <c r="A46" s="112" t="s">
        <v>302</v>
      </c>
      <c r="B46"/>
      <c r="C46" s="107"/>
      <c r="D46"/>
      <c r="E46"/>
      <c r="F46"/>
      <c r="G46"/>
      <c r="H46"/>
      <c r="I46"/>
      <c r="O46"/>
    </row>
    <row r="47" spans="1:15" ht="15" customHeight="1">
      <c r="A47" s="2" t="s">
        <v>304</v>
      </c>
      <c r="B47"/>
      <c r="C47"/>
      <c r="D47"/>
      <c r="E47"/>
      <c r="F47"/>
      <c r="G47"/>
      <c r="H47"/>
      <c r="I47"/>
      <c r="O47"/>
    </row>
    <row r="48" spans="1:15" ht="15" customHeight="1">
      <c r="A48" s="2" t="s">
        <v>303</v>
      </c>
      <c r="B48"/>
      <c r="C48"/>
      <c r="D48"/>
      <c r="E48"/>
      <c r="F48"/>
      <c r="G48"/>
      <c r="H48"/>
      <c r="I48"/>
      <c r="J48" s="126"/>
      <c r="K48" s="126"/>
      <c r="L48" s="126"/>
      <c r="M48" s="126"/>
      <c r="N48" s="126"/>
      <c r="O48"/>
    </row>
    <row r="49" spans="1:15" ht="15" customHeight="1">
      <c r="A49" s="9" t="s">
        <v>155</v>
      </c>
      <c r="B49"/>
      <c r="C49"/>
      <c r="D49"/>
      <c r="E49"/>
      <c r="F49"/>
      <c r="G49"/>
      <c r="H49"/>
      <c r="I49"/>
      <c r="J49" s="126"/>
      <c r="K49" s="126"/>
      <c r="L49" s="126"/>
      <c r="M49" s="126"/>
      <c r="N49" s="126"/>
      <c r="O49"/>
    </row>
    <row r="50" spans="1:15" ht="15" customHeight="1">
      <c r="A50" s="29" t="s">
        <v>300</v>
      </c>
      <c r="B50"/>
      <c r="C50"/>
      <c r="D50"/>
      <c r="E50"/>
      <c r="F50"/>
      <c r="G50"/>
      <c r="H50"/>
      <c r="I50"/>
      <c r="J50" s="126"/>
      <c r="K50" s="126"/>
      <c r="L50" s="126"/>
      <c r="M50" s="126"/>
      <c r="N50" s="126"/>
      <c r="O50"/>
    </row>
    <row r="51" spans="1:15" ht="15" customHeight="1">
      <c r="A51" s="29" t="s">
        <v>301</v>
      </c>
      <c r="B51"/>
      <c r="C51"/>
      <c r="D51"/>
      <c r="E51"/>
      <c r="F51"/>
      <c r="G51"/>
      <c r="H51"/>
      <c r="I51"/>
      <c r="J51" s="126"/>
      <c r="K51" s="126"/>
      <c r="L51" s="126"/>
      <c r="M51" s="126"/>
      <c r="N51" s="126"/>
      <c r="O51"/>
    </row>
    <row r="52" spans="1:15" ht="15" customHeight="1">
      <c r="A52"/>
      <c r="B52"/>
      <c r="C52"/>
      <c r="D52"/>
      <c r="E52"/>
      <c r="F52"/>
      <c r="G52"/>
      <c r="H52"/>
      <c r="I52"/>
      <c r="J52" s="126"/>
      <c r="K52" s="126"/>
      <c r="L52" s="126"/>
      <c r="M52" s="126"/>
      <c r="N52" s="126"/>
      <c r="O52"/>
    </row>
    <row r="53" spans="1:15" ht="15" customHeight="1">
      <c r="A53"/>
      <c r="B53"/>
      <c r="C53"/>
      <c r="D53"/>
      <c r="E53"/>
      <c r="F53"/>
      <c r="G53"/>
      <c r="H53"/>
      <c r="I53"/>
      <c r="J53" s="126"/>
      <c r="K53" s="126"/>
      <c r="L53" s="126"/>
      <c r="M53" s="126"/>
      <c r="N53" s="126"/>
      <c r="O53"/>
    </row>
    <row r="54" spans="1:8" ht="15">
      <c r="A54"/>
      <c r="B54"/>
      <c r="C54"/>
      <c r="D54"/>
      <c r="E54"/>
      <c r="F54"/>
      <c r="G54"/>
      <c r="H54"/>
    </row>
    <row r="55" spans="1:8" ht="15">
      <c r="A55"/>
      <c r="B55"/>
      <c r="C55"/>
      <c r="D55"/>
      <c r="E55"/>
      <c r="F55"/>
      <c r="G55"/>
      <c r="H55"/>
    </row>
    <row r="56" spans="1:8" ht="15">
      <c r="A56"/>
      <c r="B56"/>
      <c r="C56"/>
      <c r="D56"/>
      <c r="E56"/>
      <c r="F56"/>
      <c r="G56"/>
      <c r="H56"/>
    </row>
    <row r="57" spans="1:8" ht="15">
      <c r="A57"/>
      <c r="B57"/>
      <c r="C57"/>
      <c r="D57"/>
      <c r="E57"/>
      <c r="F57"/>
      <c r="G57"/>
      <c r="H57"/>
    </row>
    <row r="58" spans="1:8" ht="15">
      <c r="A58"/>
      <c r="B58"/>
      <c r="C58"/>
      <c r="D58"/>
      <c r="E58"/>
      <c r="F58"/>
      <c r="G58"/>
      <c r="H58"/>
    </row>
    <row r="59" spans="1:8" ht="15">
      <c r="A59"/>
      <c r="B59"/>
      <c r="C59"/>
      <c r="D59"/>
      <c r="E59"/>
      <c r="F59"/>
      <c r="G59"/>
      <c r="H59"/>
    </row>
    <row r="60" spans="1:8" ht="15">
      <c r="A60"/>
      <c r="B60"/>
      <c r="C60"/>
      <c r="D60"/>
      <c r="E60"/>
      <c r="F60"/>
      <c r="G60"/>
      <c r="H60"/>
    </row>
    <row r="61" spans="1:8" ht="15">
      <c r="A61"/>
      <c r="B61"/>
      <c r="C61"/>
      <c r="D61"/>
      <c r="E61"/>
      <c r="F61"/>
      <c r="G61"/>
      <c r="H61"/>
    </row>
    <row r="62" spans="1:8" ht="15">
      <c r="A62"/>
      <c r="B62"/>
      <c r="C62"/>
      <c r="D62"/>
      <c r="E62"/>
      <c r="F62"/>
      <c r="G62"/>
      <c r="H62"/>
    </row>
    <row r="63" spans="1:8" ht="15">
      <c r="A63"/>
      <c r="B63"/>
      <c r="C63"/>
      <c r="D63"/>
      <c r="E63"/>
      <c r="F63"/>
      <c r="G63"/>
      <c r="H63"/>
    </row>
    <row r="64" spans="1:8" ht="15">
      <c r="A64"/>
      <c r="B64"/>
      <c r="C64"/>
      <c r="D64"/>
      <c r="E64"/>
      <c r="F64"/>
      <c r="G64"/>
      <c r="H64"/>
    </row>
    <row r="65" spans="1:8" ht="15">
      <c r="A65"/>
      <c r="B65"/>
      <c r="C65"/>
      <c r="D65"/>
      <c r="E65"/>
      <c r="F65"/>
      <c r="G65"/>
      <c r="H65"/>
    </row>
    <row r="66" spans="1:8" ht="15">
      <c r="A66"/>
      <c r="B66"/>
      <c r="C66"/>
      <c r="D66"/>
      <c r="E66"/>
      <c r="F66"/>
      <c r="G66"/>
      <c r="H66"/>
    </row>
    <row r="67" spans="1:8" ht="15">
      <c r="A67"/>
      <c r="B67"/>
      <c r="C67"/>
      <c r="D67"/>
      <c r="E67"/>
      <c r="F67"/>
      <c r="G67"/>
      <c r="H67"/>
    </row>
    <row r="68" spans="1:8" ht="15">
      <c r="A68"/>
      <c r="B68"/>
      <c r="C68"/>
      <c r="D68"/>
      <c r="E68"/>
      <c r="F68"/>
      <c r="G68"/>
      <c r="H68"/>
    </row>
    <row r="69" spans="1:8" ht="15">
      <c r="A69"/>
      <c r="B69"/>
      <c r="C69"/>
      <c r="D69"/>
      <c r="E69"/>
      <c r="F69"/>
      <c r="G69"/>
      <c r="H69"/>
    </row>
    <row r="70" spans="1:8" ht="15">
      <c r="A70"/>
      <c r="B70"/>
      <c r="C70"/>
      <c r="D70"/>
      <c r="E70"/>
      <c r="F70"/>
      <c r="G70"/>
      <c r="H70"/>
    </row>
    <row r="71" spans="1:8" ht="15">
      <c r="A71"/>
      <c r="B71"/>
      <c r="C71"/>
      <c r="D71"/>
      <c r="E71"/>
      <c r="F71"/>
      <c r="G71"/>
      <c r="H71"/>
    </row>
    <row r="72" spans="1:8" ht="15">
      <c r="A72"/>
      <c r="B72"/>
      <c r="C72"/>
      <c r="D72"/>
      <c r="E72"/>
      <c r="F72"/>
      <c r="G72"/>
      <c r="H72"/>
    </row>
    <row r="73" spans="1:8" ht="15">
      <c r="A73"/>
      <c r="B73"/>
      <c r="C73"/>
      <c r="D73"/>
      <c r="E73"/>
      <c r="F73"/>
      <c r="G73"/>
      <c r="H73"/>
    </row>
    <row r="74" spans="1:8" ht="15">
      <c r="A74"/>
      <c r="B74"/>
      <c r="C74"/>
      <c r="D74"/>
      <c r="E74"/>
      <c r="F74"/>
      <c r="G74"/>
      <c r="H74"/>
    </row>
    <row r="75" spans="1:8" ht="15">
      <c r="A75"/>
      <c r="B75"/>
      <c r="C75"/>
      <c r="D75"/>
      <c r="E75"/>
      <c r="F75"/>
      <c r="G75"/>
      <c r="H75"/>
    </row>
    <row r="76" spans="1:8" ht="15">
      <c r="A76"/>
      <c r="B76"/>
      <c r="C76"/>
      <c r="D76"/>
      <c r="E76"/>
      <c r="F76"/>
      <c r="G76"/>
      <c r="H76"/>
    </row>
    <row r="77" spans="1:8" ht="15">
      <c r="A77"/>
      <c r="B77"/>
      <c r="C77"/>
      <c r="D77"/>
      <c r="E77"/>
      <c r="F77"/>
      <c r="G77"/>
      <c r="H77"/>
    </row>
    <row r="78" spans="1:8" ht="15">
      <c r="A78"/>
      <c r="B78"/>
      <c r="C78"/>
      <c r="D78"/>
      <c r="E78"/>
      <c r="F78"/>
      <c r="G78"/>
      <c r="H78"/>
    </row>
    <row r="79" spans="1:8" ht="15">
      <c r="A79"/>
      <c r="B79"/>
      <c r="C79"/>
      <c r="D79"/>
      <c r="E79"/>
      <c r="F79"/>
      <c r="G79"/>
      <c r="H79"/>
    </row>
    <row r="80" spans="1:8" ht="15">
      <c r="A80"/>
      <c r="B80"/>
      <c r="C80"/>
      <c r="D80"/>
      <c r="E80"/>
      <c r="F80"/>
      <c r="G80"/>
      <c r="H80"/>
    </row>
    <row r="81" spans="1:8" ht="15">
      <c r="A81"/>
      <c r="B81"/>
      <c r="C81"/>
      <c r="D81"/>
      <c r="E81"/>
      <c r="F81"/>
      <c r="G81"/>
      <c r="H81"/>
    </row>
    <row r="82" spans="1:8" ht="15">
      <c r="A82"/>
      <c r="B82"/>
      <c r="C82"/>
      <c r="D82"/>
      <c r="E82"/>
      <c r="F82"/>
      <c r="G82"/>
      <c r="H82"/>
    </row>
    <row r="83" spans="1:8" ht="15">
      <c r="A83"/>
      <c r="B83"/>
      <c r="C83"/>
      <c r="D83"/>
      <c r="E83"/>
      <c r="F83"/>
      <c r="G83"/>
      <c r="H83"/>
    </row>
    <row r="84" spans="1:8" ht="15">
      <c r="A84"/>
      <c r="B84"/>
      <c r="C84"/>
      <c r="D84"/>
      <c r="E84"/>
      <c r="F84"/>
      <c r="G84"/>
      <c r="H84"/>
    </row>
    <row r="85" spans="1:8" ht="15">
      <c r="A85"/>
      <c r="B85"/>
      <c r="C85"/>
      <c r="D85"/>
      <c r="E85"/>
      <c r="F85"/>
      <c r="G85"/>
      <c r="H85"/>
    </row>
    <row r="86" spans="1:8" ht="15">
      <c r="A86"/>
      <c r="B86"/>
      <c r="C86"/>
      <c r="D86"/>
      <c r="E86"/>
      <c r="F86"/>
      <c r="G86"/>
      <c r="H86"/>
    </row>
    <row r="87" spans="1:8" ht="15">
      <c r="A87"/>
      <c r="B87"/>
      <c r="C87"/>
      <c r="D87"/>
      <c r="E87"/>
      <c r="F87"/>
      <c r="G87"/>
      <c r="H87"/>
    </row>
    <row r="88" spans="1:8" ht="15">
      <c r="A88"/>
      <c r="B88"/>
      <c r="C88"/>
      <c r="D88"/>
      <c r="E88"/>
      <c r="F88"/>
      <c r="G88"/>
      <c r="H88"/>
    </row>
    <row r="89" spans="1:8" ht="15">
      <c r="A89"/>
      <c r="B89"/>
      <c r="C89"/>
      <c r="D89"/>
      <c r="E89"/>
      <c r="F89"/>
      <c r="G89"/>
      <c r="H89"/>
    </row>
  </sheetData>
  <mergeCells count="2">
    <mergeCell ref="B4:D4"/>
    <mergeCell ref="F4:H4"/>
  </mergeCells>
  <hyperlinks>
    <hyperlink ref="H3" location="Contents!A1" display="Back to contents page "/>
    <hyperlink ref="A49" r:id="rId1" display="National Statistics Online - Interim Life tables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26.140625" style="2" customWidth="1"/>
    <col min="2" max="2" width="17.28125" style="2" customWidth="1"/>
    <col min="3" max="3" width="16.57421875" style="2" customWidth="1"/>
    <col min="4" max="4" width="16.421875" style="2" customWidth="1"/>
    <col min="5" max="5" width="2.7109375" style="2" customWidth="1"/>
    <col min="6" max="6" width="18.00390625" style="2" customWidth="1"/>
    <col min="7" max="7" width="16.8515625" style="2" customWidth="1"/>
    <col min="8" max="8" width="16.421875" style="2" customWidth="1"/>
    <col min="9" max="9" width="9.140625" style="2" customWidth="1"/>
    <col min="10" max="10" width="27.7109375" style="74" bestFit="1" customWidth="1"/>
    <col min="11" max="14" width="20.7109375" style="74" customWidth="1"/>
    <col min="15" max="17" width="9.140625" style="2" customWidth="1"/>
    <col min="18" max="18" width="26.28125" style="44" bestFit="1" customWidth="1"/>
    <col min="19" max="19" width="15.00390625" style="44" customWidth="1"/>
    <col min="20" max="20" width="19.140625" style="44" bestFit="1" customWidth="1"/>
    <col min="21" max="21" width="55.57421875" style="44" bestFit="1" customWidth="1"/>
    <col min="22" max="22" width="20.140625" style="44" bestFit="1" customWidth="1"/>
    <col min="23" max="16384" width="9.140625" style="2" customWidth="1"/>
  </cols>
  <sheetData>
    <row r="1" ht="15.75">
      <c r="A1" s="43" t="s">
        <v>285</v>
      </c>
    </row>
    <row r="2" ht="15">
      <c r="H2" s="124" t="s">
        <v>234</v>
      </c>
    </row>
    <row r="3" spans="1:8" ht="18" customHeight="1">
      <c r="A3" s="45"/>
      <c r="B3" s="46" t="s">
        <v>121</v>
      </c>
      <c r="C3" s="46"/>
      <c r="D3" s="46"/>
      <c r="E3" s="77"/>
      <c r="F3" s="46" t="s">
        <v>122</v>
      </c>
      <c r="G3" s="46"/>
      <c r="H3" s="46"/>
    </row>
    <row r="4" spans="1:19" ht="45.75">
      <c r="A4" s="47"/>
      <c r="B4" s="48" t="s">
        <v>235</v>
      </c>
      <c r="C4" s="48" t="s">
        <v>186</v>
      </c>
      <c r="D4" s="48" t="s">
        <v>187</v>
      </c>
      <c r="E4" s="49"/>
      <c r="F4" s="48" t="s">
        <v>235</v>
      </c>
      <c r="G4" s="48" t="s">
        <v>186</v>
      </c>
      <c r="H4" s="48" t="s">
        <v>187</v>
      </c>
      <c r="K4" s="72" t="s">
        <v>219</v>
      </c>
      <c r="L4" s="72" t="s">
        <v>220</v>
      </c>
      <c r="M4" s="72" t="s">
        <v>242</v>
      </c>
      <c r="N4" s="72" t="s">
        <v>222</v>
      </c>
      <c r="S4" s="50"/>
    </row>
    <row r="5" spans="1:14" ht="16.5" customHeight="1">
      <c r="A5" s="58"/>
      <c r="B5" s="51" t="s">
        <v>39</v>
      </c>
      <c r="C5" s="51" t="s">
        <v>39</v>
      </c>
      <c r="D5" s="51" t="s">
        <v>39</v>
      </c>
      <c r="E5" s="52"/>
      <c r="F5" s="51" t="s">
        <v>39</v>
      </c>
      <c r="G5" s="51" t="s">
        <v>39</v>
      </c>
      <c r="H5" s="51" t="s">
        <v>39</v>
      </c>
      <c r="K5" s="73"/>
      <c r="L5" s="73"/>
      <c r="M5" s="73"/>
      <c r="N5" s="73"/>
    </row>
    <row r="6" spans="1:8" ht="15" customHeight="1">
      <c r="A6" s="28" t="s">
        <v>332</v>
      </c>
      <c r="B6" s="53">
        <v>75.84557827649233</v>
      </c>
      <c r="C6" s="53">
        <v>75.74793386923083</v>
      </c>
      <c r="D6" s="53">
        <v>75.94322268375383</v>
      </c>
      <c r="E6" s="56"/>
      <c r="F6" s="55">
        <v>80.43269286567434</v>
      </c>
      <c r="G6" s="53">
        <v>80.34511610382256</v>
      </c>
      <c r="H6" s="53">
        <v>80.52026962752612</v>
      </c>
    </row>
    <row r="7" spans="1:8" ht="15.75">
      <c r="A7" s="28" t="s">
        <v>256</v>
      </c>
      <c r="B7" s="56"/>
      <c r="C7" s="56"/>
      <c r="D7" s="56"/>
      <c r="E7" s="56"/>
      <c r="F7" s="57"/>
      <c r="G7" s="57"/>
      <c r="H7" s="57"/>
    </row>
    <row r="8" spans="1:17" ht="24" customHeight="1">
      <c r="A8" s="47" t="s">
        <v>236</v>
      </c>
      <c r="B8" s="57">
        <v>74.49727430304056</v>
      </c>
      <c r="C8" s="57">
        <v>74.33747987484054</v>
      </c>
      <c r="D8" s="56">
        <v>74.65706873124057</v>
      </c>
      <c r="E8" s="56"/>
      <c r="F8" s="57">
        <v>79.76931118754922</v>
      </c>
      <c r="G8" s="57">
        <v>79.62509862242771</v>
      </c>
      <c r="H8" s="57">
        <v>79.91352375267073</v>
      </c>
      <c r="I8" s="54"/>
      <c r="J8" s="73" t="s">
        <v>236</v>
      </c>
      <c r="K8" s="73">
        <v>74.33747987484054</v>
      </c>
      <c r="L8" s="73">
        <v>0.3195888564000313</v>
      </c>
      <c r="M8" s="73">
        <v>4.968029891187143</v>
      </c>
      <c r="N8" s="73">
        <v>0.288425130243013</v>
      </c>
      <c r="P8"/>
      <c r="Q8"/>
    </row>
    <row r="9" spans="1:17" ht="15" customHeight="1">
      <c r="A9" s="47" t="s">
        <v>238</v>
      </c>
      <c r="B9" s="57">
        <v>75.67531024129687</v>
      </c>
      <c r="C9" s="57">
        <v>75.49842355945539</v>
      </c>
      <c r="D9" s="56">
        <v>75.85219692313835</v>
      </c>
      <c r="E9" s="56"/>
      <c r="F9" s="57">
        <v>80.19806574375063</v>
      </c>
      <c r="G9" s="57">
        <v>80.04001822514942</v>
      </c>
      <c r="H9" s="57">
        <v>80.35611326235184</v>
      </c>
      <c r="I9" s="54"/>
      <c r="J9" s="73" t="s">
        <v>237</v>
      </c>
      <c r="K9" s="73">
        <v>74.43945369489718</v>
      </c>
      <c r="L9" s="73">
        <v>1.0609363784485026</v>
      </c>
      <c r="M9" s="73">
        <v>4.358282879782806</v>
      </c>
      <c r="N9" s="73">
        <v>0.8770512325959601</v>
      </c>
      <c r="P9"/>
      <c r="Q9"/>
    </row>
    <row r="10" spans="1:17" ht="15" customHeight="1">
      <c r="A10" s="47" t="s">
        <v>239</v>
      </c>
      <c r="B10" s="57">
        <v>77.01727265332104</v>
      </c>
      <c r="C10" s="57">
        <v>76.68327899751137</v>
      </c>
      <c r="D10" s="56">
        <v>77.35126630913072</v>
      </c>
      <c r="E10" s="56"/>
      <c r="F10" s="57">
        <v>80.7854461995173</v>
      </c>
      <c r="G10" s="57">
        <v>80.4822192417289</v>
      </c>
      <c r="H10" s="57">
        <v>81.08867315730569</v>
      </c>
      <c r="I10" s="54"/>
      <c r="J10" s="73" t="s">
        <v>238</v>
      </c>
      <c r="K10" s="73">
        <v>75.49842355945539</v>
      </c>
      <c r="L10" s="73">
        <v>0.3537733636829614</v>
      </c>
      <c r="M10" s="73">
        <v>4.1878213020110735</v>
      </c>
      <c r="N10" s="73">
        <v>0.31609503720241605</v>
      </c>
      <c r="P10"/>
      <c r="Q10"/>
    </row>
    <row r="11" spans="1:17" ht="15" customHeight="1">
      <c r="A11" s="47" t="s">
        <v>237</v>
      </c>
      <c r="B11" s="57">
        <v>74.96992188412143</v>
      </c>
      <c r="C11" s="57">
        <v>74.43945369489718</v>
      </c>
      <c r="D11" s="56">
        <v>75.50039007334568</v>
      </c>
      <c r="E11" s="56"/>
      <c r="F11" s="57">
        <v>80.29719856942647</v>
      </c>
      <c r="G11" s="57">
        <v>79.85867295312849</v>
      </c>
      <c r="H11" s="57">
        <v>80.73572418572445</v>
      </c>
      <c r="I11" s="54"/>
      <c r="J11" s="73" t="s">
        <v>239</v>
      </c>
      <c r="K11" s="73">
        <v>76.68327899751137</v>
      </c>
      <c r="L11" s="73">
        <v>0.6679873116193562</v>
      </c>
      <c r="M11" s="73">
        <v>3.130952932598177</v>
      </c>
      <c r="N11" s="73">
        <v>0.6064539155767932</v>
      </c>
      <c r="P11"/>
      <c r="Q11"/>
    </row>
    <row r="12" spans="1:17" ht="15" customHeight="1">
      <c r="A12" s="47" t="s">
        <v>241</v>
      </c>
      <c r="B12" s="57">
        <v>78.28829149917264</v>
      </c>
      <c r="C12" s="57">
        <v>78.01692660296662</v>
      </c>
      <c r="D12" s="56">
        <v>78.55965639537867</v>
      </c>
      <c r="E12" s="56"/>
      <c r="F12" s="57">
        <v>81.82825627780629</v>
      </c>
      <c r="G12" s="57">
        <v>81.58006575648142</v>
      </c>
      <c r="H12" s="57">
        <v>82.07644679913116</v>
      </c>
      <c r="I12" s="54"/>
      <c r="J12" s="73" t="s">
        <v>240</v>
      </c>
      <c r="K12" s="73">
        <v>77.60693389719633</v>
      </c>
      <c r="L12" s="73">
        <v>0.787123984678459</v>
      </c>
      <c r="M12" s="73">
        <v>3.4789070681331538</v>
      </c>
      <c r="N12" s="73">
        <v>0.6749978695610537</v>
      </c>
      <c r="P12"/>
      <c r="Q12"/>
    </row>
    <row r="13" spans="1:17" ht="24" customHeight="1">
      <c r="A13" s="58" t="s">
        <v>240</v>
      </c>
      <c r="B13" s="59">
        <v>78.00049588953556</v>
      </c>
      <c r="C13" s="59">
        <v>77.60693389719633</v>
      </c>
      <c r="D13" s="60">
        <v>78.39405788187479</v>
      </c>
      <c r="E13" s="56"/>
      <c r="F13" s="59">
        <v>82.21046388478847</v>
      </c>
      <c r="G13" s="59">
        <v>81.87296495000794</v>
      </c>
      <c r="H13" s="59">
        <v>82.547962819569</v>
      </c>
      <c r="I13" s="54"/>
      <c r="J13" s="73" t="s">
        <v>241</v>
      </c>
      <c r="K13" s="73">
        <v>78.01692660296662</v>
      </c>
      <c r="L13" s="73">
        <v>0.5427297924120467</v>
      </c>
      <c r="M13" s="73">
        <v>3.0204093611027503</v>
      </c>
      <c r="N13" s="73">
        <v>0.4963810426497446</v>
      </c>
      <c r="P13"/>
      <c r="Q13"/>
    </row>
    <row r="14" ht="18">
      <c r="A14" s="29" t="s">
        <v>156</v>
      </c>
    </row>
    <row r="15" ht="15">
      <c r="A15" s="2" t="s">
        <v>257</v>
      </c>
    </row>
    <row r="16" ht="15">
      <c r="A16" s="2" t="s">
        <v>258</v>
      </c>
    </row>
    <row r="17" spans="1:14" ht="15" customHeight="1">
      <c r="A17" s="9" t="s">
        <v>155</v>
      </c>
      <c r="K17" s="72"/>
      <c r="L17" s="72"/>
      <c r="M17" s="72"/>
      <c r="N17" s="72"/>
    </row>
    <row r="18" spans="1:14" ht="15">
      <c r="A18" s="47"/>
      <c r="B18" s="57"/>
      <c r="C18" s="57"/>
      <c r="D18" s="57"/>
      <c r="E18" s="57"/>
      <c r="F18" s="57"/>
      <c r="G18" s="57"/>
      <c r="H18" s="57"/>
      <c r="K18" s="73"/>
      <c r="L18" s="73"/>
      <c r="M18" s="73"/>
      <c r="N18" s="73"/>
    </row>
    <row r="19" spans="1:14" ht="15">
      <c r="A19" s="47"/>
      <c r="B19" s="57"/>
      <c r="C19" s="57"/>
      <c r="D19" s="57"/>
      <c r="E19" s="57"/>
      <c r="F19" s="57"/>
      <c r="G19" s="57"/>
      <c r="H19" s="57"/>
      <c r="K19" s="73"/>
      <c r="L19" s="73"/>
      <c r="M19" s="73"/>
      <c r="N19" s="73"/>
    </row>
    <row r="20" spans="1:14" ht="15">
      <c r="A20" s="47"/>
      <c r="B20" s="57"/>
      <c r="C20" s="57"/>
      <c r="D20" s="57"/>
      <c r="E20" s="57"/>
      <c r="F20" s="57"/>
      <c r="G20" s="57"/>
      <c r="H20" s="57"/>
      <c r="K20" s="73"/>
      <c r="L20" s="73"/>
      <c r="M20" s="73"/>
      <c r="N20" s="73"/>
    </row>
    <row r="21" spans="1:14" ht="15">
      <c r="A21" s="47"/>
      <c r="B21" s="57"/>
      <c r="C21" s="57"/>
      <c r="D21" s="57"/>
      <c r="E21" s="57"/>
      <c r="F21" s="57"/>
      <c r="G21" s="57"/>
      <c r="H21" s="57"/>
      <c r="K21" s="73"/>
      <c r="L21" s="73"/>
      <c r="M21" s="73"/>
      <c r="N21" s="73"/>
    </row>
    <row r="22" spans="1:14" ht="15">
      <c r="A22" s="47"/>
      <c r="B22" s="57"/>
      <c r="C22" s="57"/>
      <c r="D22" s="57"/>
      <c r="E22" s="57"/>
      <c r="F22" s="57"/>
      <c r="G22" s="57"/>
      <c r="H22" s="57"/>
      <c r="K22" s="73"/>
      <c r="L22" s="73"/>
      <c r="M22" s="73"/>
      <c r="N22" s="73"/>
    </row>
    <row r="23" spans="1:14" ht="15">
      <c r="A23" s="47"/>
      <c r="B23" s="57"/>
      <c r="C23" s="57"/>
      <c r="D23" s="57"/>
      <c r="E23" s="57"/>
      <c r="F23" s="57"/>
      <c r="G23" s="57"/>
      <c r="H23" s="57"/>
      <c r="K23" s="73"/>
      <c r="L23" s="73"/>
      <c r="M23" s="73"/>
      <c r="N23" s="73"/>
    </row>
    <row r="24" spans="1:14" ht="15">
      <c r="A24" s="47"/>
      <c r="K24" s="73"/>
      <c r="L24" s="73"/>
      <c r="M24" s="73"/>
      <c r="N24" s="73"/>
    </row>
    <row r="25" spans="11:14" ht="15">
      <c r="K25" s="73"/>
      <c r="L25" s="73"/>
      <c r="M25" s="73"/>
      <c r="N25" s="73"/>
    </row>
    <row r="26" spans="11:14" ht="15">
      <c r="K26" s="73"/>
      <c r="L26" s="73"/>
      <c r="M26" s="73"/>
      <c r="N26" s="73"/>
    </row>
    <row r="39" ht="6" customHeight="1"/>
  </sheetData>
  <hyperlinks>
    <hyperlink ref="H2" location="Contents!A1" display="Back to contents page "/>
    <hyperlink ref="A17" r:id="rId1" display="National Statistics Online - Interim Life tables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V83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15.7109375" style="2" customWidth="1"/>
    <col min="2" max="2" width="16.28125" style="2" customWidth="1"/>
    <col min="3" max="4" width="12.57421875" style="2" customWidth="1"/>
    <col min="5" max="5" width="4.00390625" style="2" customWidth="1"/>
    <col min="6" max="6" width="15.28125" style="2" customWidth="1"/>
    <col min="7" max="9" width="12.57421875" style="2" customWidth="1"/>
    <col min="10" max="10" width="12.57421875" style="74" customWidth="1"/>
    <col min="11" max="14" width="20.7109375" style="74" customWidth="1"/>
    <col min="15" max="17" width="12.57421875" style="2" customWidth="1"/>
    <col min="18" max="18" width="26.28125" style="61" bestFit="1" customWidth="1"/>
    <col min="19" max="19" width="15.00390625" style="61" customWidth="1"/>
    <col min="20" max="20" width="19.140625" style="61" bestFit="1" customWidth="1"/>
    <col min="21" max="21" width="55.57421875" style="61" bestFit="1" customWidth="1"/>
    <col min="22" max="22" width="20.140625" style="61" bestFit="1" customWidth="1"/>
    <col min="23" max="16384" width="12.57421875" style="2" customWidth="1"/>
  </cols>
  <sheetData>
    <row r="1" ht="15.75">
      <c r="A1" s="43" t="s">
        <v>287</v>
      </c>
    </row>
    <row r="2" ht="15.75">
      <c r="A2" s="43" t="s">
        <v>286</v>
      </c>
    </row>
    <row r="3" ht="15" customHeight="1">
      <c r="H3" s="123" t="s">
        <v>234</v>
      </c>
    </row>
    <row r="4" spans="1:8" ht="15.75">
      <c r="A4" s="45"/>
      <c r="B4" s="138" t="s">
        <v>121</v>
      </c>
      <c r="C4" s="138"/>
      <c r="D4" s="138"/>
      <c r="E4" s="77"/>
      <c r="F4" s="138" t="s">
        <v>122</v>
      </c>
      <c r="G4" s="138"/>
      <c r="H4" s="138"/>
    </row>
    <row r="5" spans="1:19" ht="47.25">
      <c r="A5" s="47"/>
      <c r="B5" s="48" t="s">
        <v>235</v>
      </c>
      <c r="C5" s="48" t="s">
        <v>186</v>
      </c>
      <c r="D5" s="48" t="s">
        <v>187</v>
      </c>
      <c r="E5" s="49"/>
      <c r="F5" s="48" t="s">
        <v>235</v>
      </c>
      <c r="G5" s="48" t="s">
        <v>186</v>
      </c>
      <c r="H5" s="48" t="s">
        <v>187</v>
      </c>
      <c r="K5" s="72" t="s">
        <v>219</v>
      </c>
      <c r="L5" s="84" t="s">
        <v>220</v>
      </c>
      <c r="M5" s="84" t="s">
        <v>242</v>
      </c>
      <c r="N5" s="84" t="s">
        <v>222</v>
      </c>
      <c r="S5" s="62"/>
    </row>
    <row r="6" spans="1:14" ht="15.75">
      <c r="A6" s="58"/>
      <c r="B6" s="63" t="s">
        <v>39</v>
      </c>
      <c r="C6" s="63" t="s">
        <v>39</v>
      </c>
      <c r="D6" s="63" t="s">
        <v>39</v>
      </c>
      <c r="E6" s="52"/>
      <c r="F6" s="63" t="s">
        <v>39</v>
      </c>
      <c r="G6" s="63" t="s">
        <v>39</v>
      </c>
      <c r="H6" s="63" t="s">
        <v>39</v>
      </c>
      <c r="K6" s="73"/>
      <c r="L6" s="85"/>
      <c r="M6" s="85"/>
      <c r="N6" s="85"/>
    </row>
    <row r="7" spans="1:14" ht="15" customHeight="1">
      <c r="A7" s="28" t="s">
        <v>332</v>
      </c>
      <c r="B7" s="53">
        <v>75.84557827649233</v>
      </c>
      <c r="C7" s="53">
        <v>75.74793386923083</v>
      </c>
      <c r="D7" s="53">
        <v>75.94322268375383</v>
      </c>
      <c r="E7" s="56"/>
      <c r="F7" s="55">
        <v>80.43269286567434</v>
      </c>
      <c r="G7" s="53">
        <v>80.34511610382256</v>
      </c>
      <c r="H7" s="53">
        <v>80.52026962752612</v>
      </c>
      <c r="L7" s="86"/>
      <c r="M7" s="86"/>
      <c r="N7" s="86"/>
    </row>
    <row r="8" spans="1:14" ht="15" customHeight="1">
      <c r="A8" s="28" t="s">
        <v>243</v>
      </c>
      <c r="B8" s="57"/>
      <c r="C8" s="57"/>
      <c r="D8" s="57"/>
      <c r="E8" s="57"/>
      <c r="F8" s="57"/>
      <c r="G8" s="57"/>
      <c r="H8" s="57"/>
      <c r="L8" s="86"/>
      <c r="M8" s="86"/>
      <c r="N8" s="86"/>
    </row>
    <row r="9" spans="1:18" ht="24" customHeight="1">
      <c r="A9" s="47">
        <v>1</v>
      </c>
      <c r="B9" s="57">
        <v>68.24971577152239</v>
      </c>
      <c r="C9" s="57">
        <v>67.9093834191932</v>
      </c>
      <c r="D9" s="57">
        <v>68.59004812385157</v>
      </c>
      <c r="E9" s="57"/>
      <c r="F9" s="57">
        <v>75.67300096878941</v>
      </c>
      <c r="G9" s="57">
        <v>75.3613404573032</v>
      </c>
      <c r="H9" s="57">
        <v>75.98466148027562</v>
      </c>
      <c r="I9" s="54"/>
      <c r="J9" s="103">
        <v>1</v>
      </c>
      <c r="K9" s="73">
        <v>67.9093834191932</v>
      </c>
      <c r="L9" s="85">
        <v>0.6806647046583691</v>
      </c>
      <c r="M9" s="85">
        <v>6.771292333451626</v>
      </c>
      <c r="N9" s="85">
        <v>0.6233210229724193</v>
      </c>
      <c r="Q9"/>
      <c r="R9"/>
    </row>
    <row r="10" spans="1:18" ht="15" customHeight="1">
      <c r="A10" s="47">
        <v>2</v>
      </c>
      <c r="B10" s="57">
        <v>71.63169624018275</v>
      </c>
      <c r="C10" s="57">
        <v>71.31040216015094</v>
      </c>
      <c r="D10" s="57">
        <v>71.95299032021455</v>
      </c>
      <c r="E10" s="57"/>
      <c r="F10" s="57">
        <v>77.56742592147144</v>
      </c>
      <c r="G10" s="57">
        <v>77.27075471689606</v>
      </c>
      <c r="H10" s="57">
        <v>77.86409712604681</v>
      </c>
      <c r="I10"/>
      <c r="J10" s="74">
        <v>2</v>
      </c>
      <c r="K10" s="73">
        <v>71.31040216015094</v>
      </c>
      <c r="L10" s="85">
        <v>0.6425881600636103</v>
      </c>
      <c r="M10" s="85">
        <v>5.317764396681511</v>
      </c>
      <c r="N10" s="85">
        <v>0.5933424091507504</v>
      </c>
      <c r="Q10"/>
      <c r="R10"/>
    </row>
    <row r="11" spans="1:18" ht="15" customHeight="1">
      <c r="A11" s="47">
        <v>3</v>
      </c>
      <c r="B11" s="57">
        <v>72.95867680544409</v>
      </c>
      <c r="C11" s="57">
        <v>72.63564446779584</v>
      </c>
      <c r="D11" s="57">
        <v>73.28170914309233</v>
      </c>
      <c r="E11" s="57"/>
      <c r="F11" s="57">
        <v>78.81743771987004</v>
      </c>
      <c r="G11" s="57">
        <v>78.5338473372372</v>
      </c>
      <c r="H11" s="57">
        <v>79.10102810250288</v>
      </c>
      <c r="I11"/>
      <c r="J11" s="74">
        <v>3</v>
      </c>
      <c r="K11" s="73">
        <v>72.63564446779584</v>
      </c>
      <c r="L11" s="85">
        <v>0.6460646752964863</v>
      </c>
      <c r="M11" s="85">
        <v>5.252138194144877</v>
      </c>
      <c r="N11" s="85">
        <v>0.5671807652656753</v>
      </c>
      <c r="Q11"/>
      <c r="R11"/>
    </row>
    <row r="12" spans="1:18" ht="15" customHeight="1">
      <c r="A12" s="47">
        <v>4</v>
      </c>
      <c r="B12" s="57">
        <v>74.57725657613705</v>
      </c>
      <c r="C12" s="57">
        <v>74.26490456979181</v>
      </c>
      <c r="D12" s="57">
        <v>74.88960858248228</v>
      </c>
      <c r="E12" s="57"/>
      <c r="F12" s="57">
        <v>79.32405933236143</v>
      </c>
      <c r="G12" s="57">
        <v>79.03786421944868</v>
      </c>
      <c r="H12" s="57">
        <v>79.61025444527418</v>
      </c>
      <c r="I12"/>
      <c r="J12" s="74">
        <v>4</v>
      </c>
      <c r="K12" s="73">
        <v>74.26490456979181</v>
      </c>
      <c r="L12" s="85">
        <v>0.6247040126904722</v>
      </c>
      <c r="M12" s="85">
        <v>4.148255636966397</v>
      </c>
      <c r="N12" s="85">
        <v>0.5723902258255009</v>
      </c>
      <c r="Q12"/>
      <c r="R12"/>
    </row>
    <row r="13" spans="1:18" ht="15" customHeight="1">
      <c r="A13" s="47">
        <v>5</v>
      </c>
      <c r="B13" s="57">
        <v>75.70711211467882</v>
      </c>
      <c r="C13" s="57">
        <v>75.40720097767957</v>
      </c>
      <c r="D13" s="57">
        <v>76.00702325167808</v>
      </c>
      <c r="E13" s="57"/>
      <c r="F13" s="57">
        <v>80.15309595817163</v>
      </c>
      <c r="G13" s="57">
        <v>79.87988597353839</v>
      </c>
      <c r="H13" s="57">
        <v>80.42630594280487</v>
      </c>
      <c r="I13"/>
      <c r="J13" s="74">
        <v>5</v>
      </c>
      <c r="K13" s="73">
        <v>75.40720097767957</v>
      </c>
      <c r="L13" s="85">
        <v>0.5998222739985124</v>
      </c>
      <c r="M13" s="85">
        <v>3.872862721860315</v>
      </c>
      <c r="N13" s="85">
        <v>0.5464199692664806</v>
      </c>
      <c r="Q13"/>
      <c r="R13"/>
    </row>
    <row r="14" spans="1:18" ht="24" customHeight="1">
      <c r="A14" s="47">
        <v>6</v>
      </c>
      <c r="B14" s="57">
        <v>76.79319373896375</v>
      </c>
      <c r="C14" s="57">
        <v>76.48823991470708</v>
      </c>
      <c r="D14" s="57">
        <v>77.09814756322042</v>
      </c>
      <c r="E14" s="57"/>
      <c r="F14" s="57">
        <v>80.92279994545353</v>
      </c>
      <c r="G14" s="57">
        <v>80.65381333553233</v>
      </c>
      <c r="H14" s="57">
        <v>81.19178655537473</v>
      </c>
      <c r="I14"/>
      <c r="J14" s="74">
        <v>6</v>
      </c>
      <c r="K14" s="73">
        <v>76.48823991470708</v>
      </c>
      <c r="L14" s="85">
        <v>0.6099076485133423</v>
      </c>
      <c r="M14" s="85">
        <v>3.5556657723119116</v>
      </c>
      <c r="N14" s="85">
        <v>0.5379732198423994</v>
      </c>
      <c r="Q14"/>
      <c r="R14"/>
    </row>
    <row r="15" spans="1:18" ht="15" customHeight="1">
      <c r="A15" s="47">
        <v>7</v>
      </c>
      <c r="B15" s="57">
        <v>78.23865511860065</v>
      </c>
      <c r="C15" s="57">
        <v>77.94229392916161</v>
      </c>
      <c r="D15" s="57">
        <v>78.53501630803969</v>
      </c>
      <c r="E15" s="57"/>
      <c r="F15" s="57">
        <v>82.0567186311678</v>
      </c>
      <c r="G15" s="57">
        <v>81.79258208399307</v>
      </c>
      <c r="H15" s="57">
        <v>82.32085517834253</v>
      </c>
      <c r="I15"/>
      <c r="J15" s="74">
        <v>7</v>
      </c>
      <c r="K15" s="73">
        <v>77.94229392916161</v>
      </c>
      <c r="L15" s="85">
        <v>0.5927223788780793</v>
      </c>
      <c r="M15" s="85">
        <v>3.257565775953381</v>
      </c>
      <c r="N15" s="85">
        <v>0.5282730943494585</v>
      </c>
      <c r="Q15"/>
      <c r="R15"/>
    </row>
    <row r="16" spans="1:18" ht="15" customHeight="1">
      <c r="A16" s="47">
        <v>8</v>
      </c>
      <c r="B16" s="57">
        <v>79.1763295265625</v>
      </c>
      <c r="C16" s="57">
        <v>78.90160809857429</v>
      </c>
      <c r="D16" s="57">
        <v>79.45105095455071</v>
      </c>
      <c r="E16" s="57"/>
      <c r="F16" s="57">
        <v>82.27153860226001</v>
      </c>
      <c r="G16" s="57">
        <v>82.02163409719712</v>
      </c>
      <c r="H16" s="57">
        <v>82.5214431073229</v>
      </c>
      <c r="I16"/>
      <c r="J16" s="74">
        <v>8</v>
      </c>
      <c r="K16" s="73">
        <v>78.90160809857429</v>
      </c>
      <c r="L16" s="85">
        <v>0.5494428559764231</v>
      </c>
      <c r="M16" s="85">
        <v>2.570583142646413</v>
      </c>
      <c r="N16" s="85">
        <v>0.49980901012577306</v>
      </c>
      <c r="Q16"/>
      <c r="R16"/>
    </row>
    <row r="17" spans="1:18" ht="15" customHeight="1">
      <c r="A17" s="47">
        <v>9</v>
      </c>
      <c r="B17" s="57">
        <v>80.32561452333319</v>
      </c>
      <c r="C17" s="57">
        <v>80.05074341803893</v>
      </c>
      <c r="D17" s="57">
        <v>80.60048562862744</v>
      </c>
      <c r="E17" s="57"/>
      <c r="F17" s="57">
        <v>83.49904213412846</v>
      </c>
      <c r="G17" s="57">
        <v>83.2530982724561</v>
      </c>
      <c r="H17" s="57">
        <v>83.74498599580082</v>
      </c>
      <c r="I17"/>
      <c r="J17" s="74">
        <v>9</v>
      </c>
      <c r="K17" s="73">
        <v>80.05074341803893</v>
      </c>
      <c r="L17" s="85">
        <v>0.549742210588505</v>
      </c>
      <c r="M17" s="85">
        <v>2.652612643828661</v>
      </c>
      <c r="N17" s="85">
        <v>0.49188772334471764</v>
      </c>
      <c r="Q17"/>
      <c r="R17"/>
    </row>
    <row r="18" spans="1:18" ht="15" customHeight="1">
      <c r="A18" s="58">
        <v>10</v>
      </c>
      <c r="B18" s="59">
        <v>81.3770230874637</v>
      </c>
      <c r="C18" s="59">
        <v>81.09831867158489</v>
      </c>
      <c r="D18" s="59">
        <v>81.6557275033425</v>
      </c>
      <c r="E18" s="57"/>
      <c r="F18" s="59">
        <v>84.6439836222082</v>
      </c>
      <c r="G18" s="59">
        <v>84.38855036675116</v>
      </c>
      <c r="H18" s="59">
        <v>84.89941687766523</v>
      </c>
      <c r="I18"/>
      <c r="J18" s="74">
        <v>10</v>
      </c>
      <c r="K18" s="73">
        <v>81.09831867158489</v>
      </c>
      <c r="L18" s="85">
        <v>0.5574088317576127</v>
      </c>
      <c r="M18" s="85">
        <v>2.732822863408657</v>
      </c>
      <c r="N18" s="85">
        <v>0.5108665109140702</v>
      </c>
      <c r="Q18"/>
      <c r="R18"/>
    </row>
    <row r="19" spans="1:2" ht="18">
      <c r="A19" s="29" t="s">
        <v>254</v>
      </c>
      <c r="B19" s="65"/>
    </row>
    <row r="20" spans="1:2" ht="15">
      <c r="A20" s="2" t="s">
        <v>259</v>
      </c>
      <c r="B20" s="65"/>
    </row>
    <row r="21" spans="1:2" ht="15">
      <c r="A21" s="2" t="s">
        <v>260</v>
      </c>
      <c r="B21" s="65"/>
    </row>
    <row r="22" spans="1:14" ht="15" customHeight="1">
      <c r="A22" s="9" t="s">
        <v>155</v>
      </c>
      <c r="B22" s="65"/>
      <c r="K22" s="72"/>
      <c r="L22" s="72"/>
      <c r="M22" s="72"/>
      <c r="N22" s="72"/>
    </row>
    <row r="23" spans="11:22" ht="38.25" customHeight="1">
      <c r="K23" s="73"/>
      <c r="L23" s="73"/>
      <c r="M23" s="73"/>
      <c r="N23" s="73"/>
      <c r="R23" s="44"/>
      <c r="S23" s="44"/>
      <c r="T23" s="44"/>
      <c r="U23" s="44"/>
      <c r="V23" s="44"/>
    </row>
    <row r="24" spans="1:22" ht="15">
      <c r="A24" s="47"/>
      <c r="B24" s="57"/>
      <c r="C24" s="57"/>
      <c r="D24" s="57"/>
      <c r="E24" s="57"/>
      <c r="F24" s="57"/>
      <c r="G24" s="57"/>
      <c r="H24" s="57"/>
      <c r="K24" s="73"/>
      <c r="L24" s="73"/>
      <c r="M24" s="73"/>
      <c r="N24" s="73"/>
      <c r="R24" s="44"/>
      <c r="S24" s="44"/>
      <c r="T24" s="44"/>
      <c r="U24" s="44"/>
      <c r="V24" s="44"/>
    </row>
    <row r="25" spans="1:14" ht="15">
      <c r="A25" s="47"/>
      <c r="B25" s="57"/>
      <c r="C25" s="57"/>
      <c r="D25" s="57"/>
      <c r="E25" s="57"/>
      <c r="F25" s="57"/>
      <c r="G25" s="57"/>
      <c r="H25" s="57"/>
      <c r="K25" s="73"/>
      <c r="L25" s="73"/>
      <c r="M25" s="73"/>
      <c r="N25" s="73"/>
    </row>
    <row r="26" spans="1:14" ht="15">
      <c r="A26" s="47"/>
      <c r="B26" s="57"/>
      <c r="C26" s="57"/>
      <c r="D26" s="57"/>
      <c r="E26" s="57"/>
      <c r="F26" s="57"/>
      <c r="G26" s="57"/>
      <c r="H26" s="57"/>
      <c r="K26" s="73"/>
      <c r="L26" s="73"/>
      <c r="M26" s="73"/>
      <c r="N26" s="73"/>
    </row>
    <row r="27" spans="1:14" ht="15">
      <c r="A27" s="47"/>
      <c r="B27" s="57"/>
      <c r="C27" s="57"/>
      <c r="D27" s="57"/>
      <c r="E27" s="57"/>
      <c r="F27" s="57"/>
      <c r="G27" s="57"/>
      <c r="H27" s="57"/>
      <c r="K27" s="73"/>
      <c r="L27" s="73"/>
      <c r="M27" s="73"/>
      <c r="N27" s="73"/>
    </row>
    <row r="28" spans="1:14" ht="15">
      <c r="A28" s="47"/>
      <c r="B28" s="57"/>
      <c r="C28" s="57"/>
      <c r="D28" s="57"/>
      <c r="E28" s="57"/>
      <c r="F28" s="57"/>
      <c r="G28" s="57"/>
      <c r="H28" s="57"/>
      <c r="K28" s="73"/>
      <c r="L28" s="73"/>
      <c r="M28" s="73"/>
      <c r="N28" s="73"/>
    </row>
    <row r="29" spans="1:14" ht="15">
      <c r="A29" s="47"/>
      <c r="B29" s="57"/>
      <c r="C29" s="57"/>
      <c r="D29" s="57"/>
      <c r="E29" s="57"/>
      <c r="F29" s="57"/>
      <c r="G29" s="57"/>
      <c r="H29" s="57"/>
      <c r="K29" s="73"/>
      <c r="L29" s="73"/>
      <c r="M29" s="73"/>
      <c r="N29" s="73"/>
    </row>
    <row r="30" spans="1:14" ht="15">
      <c r="A30" s="47"/>
      <c r="B30" s="57"/>
      <c r="C30" s="57"/>
      <c r="D30" s="57"/>
      <c r="E30" s="57"/>
      <c r="F30" s="57"/>
      <c r="G30" s="57"/>
      <c r="H30" s="57"/>
      <c r="K30" s="73"/>
      <c r="L30" s="73"/>
      <c r="M30" s="73"/>
      <c r="N30" s="73"/>
    </row>
    <row r="31" spans="1:14" ht="15">
      <c r="A31" s="47"/>
      <c r="B31" s="57"/>
      <c r="C31" s="57"/>
      <c r="D31" s="57"/>
      <c r="E31" s="57"/>
      <c r="F31" s="57"/>
      <c r="G31" s="57"/>
      <c r="H31" s="57"/>
      <c r="K31" s="73"/>
      <c r="L31" s="73"/>
      <c r="M31" s="73"/>
      <c r="N31" s="73"/>
    </row>
    <row r="32" spans="1:14" ht="15">
      <c r="A32" s="47"/>
      <c r="B32" s="57"/>
      <c r="C32" s="57"/>
      <c r="D32" s="57"/>
      <c r="E32" s="57"/>
      <c r="F32" s="57"/>
      <c r="G32" s="57"/>
      <c r="H32" s="57"/>
      <c r="K32" s="73"/>
      <c r="L32" s="73"/>
      <c r="M32" s="73"/>
      <c r="N32" s="73"/>
    </row>
    <row r="33" spans="1:8" ht="15">
      <c r="A33" s="47"/>
      <c r="B33" s="57"/>
      <c r="C33" s="57"/>
      <c r="D33" s="57"/>
      <c r="E33" s="57"/>
      <c r="F33" s="57"/>
      <c r="G33" s="57"/>
      <c r="H33" s="57"/>
    </row>
    <row r="34" spans="1:8" ht="15">
      <c r="A34" s="64"/>
      <c r="B34" s="57"/>
      <c r="C34" s="57"/>
      <c r="D34" s="57"/>
      <c r="E34" s="57"/>
      <c r="F34" s="57"/>
      <c r="G34" s="57"/>
      <c r="H34" s="57"/>
    </row>
    <row r="35" spans="1:2" ht="15">
      <c r="A35" s="64"/>
      <c r="B35" s="65"/>
    </row>
    <row r="36" spans="1:2" ht="15">
      <c r="A36" s="64"/>
      <c r="B36" s="65"/>
    </row>
    <row r="37" spans="1:2" ht="15">
      <c r="A37" s="64"/>
      <c r="B37" s="65"/>
    </row>
    <row r="38" spans="1:2" ht="15">
      <c r="A38" s="64"/>
      <c r="B38" s="65"/>
    </row>
    <row r="39" spans="1:2" ht="15">
      <c r="A39" s="64"/>
      <c r="B39" s="65"/>
    </row>
    <row r="40" spans="1:2" ht="15">
      <c r="A40" s="64"/>
      <c r="B40" s="65"/>
    </row>
    <row r="41" spans="1:2" ht="15">
      <c r="A41" s="64"/>
      <c r="B41" s="65"/>
    </row>
    <row r="42" spans="1:2" ht="15">
      <c r="A42" s="64"/>
      <c r="B42" s="65"/>
    </row>
    <row r="43" spans="1:2" ht="15">
      <c r="A43" s="64"/>
      <c r="B43" s="65"/>
    </row>
    <row r="44" spans="1:2" ht="15">
      <c r="A44" s="64"/>
      <c r="B44" s="65"/>
    </row>
    <row r="45" spans="1:2" ht="15">
      <c r="A45" s="64"/>
      <c r="B45" s="65"/>
    </row>
    <row r="46" spans="1:2" ht="15">
      <c r="A46" s="64"/>
      <c r="B46" s="65"/>
    </row>
    <row r="47" spans="1:2" ht="15">
      <c r="A47" s="64"/>
      <c r="B47" s="65"/>
    </row>
    <row r="48" spans="1:2" ht="15">
      <c r="A48" s="64"/>
      <c r="B48" s="65"/>
    </row>
    <row r="49" spans="1:2" ht="15">
      <c r="A49" s="64"/>
      <c r="B49" s="65"/>
    </row>
    <row r="50" spans="1:2" ht="15">
      <c r="A50" s="64"/>
      <c r="B50" s="65"/>
    </row>
    <row r="51" spans="1:2" ht="15">
      <c r="A51" s="64"/>
      <c r="B51" s="65"/>
    </row>
    <row r="52" spans="1:2" ht="15">
      <c r="A52" s="64"/>
      <c r="B52" s="65"/>
    </row>
    <row r="53" spans="1:2" ht="15">
      <c r="A53" s="64"/>
      <c r="B53" s="65"/>
    </row>
    <row r="54" spans="1:2" ht="15">
      <c r="A54" s="64"/>
      <c r="B54" s="65"/>
    </row>
    <row r="55" spans="1:2" ht="15">
      <c r="A55" s="64"/>
      <c r="B55" s="65"/>
    </row>
    <row r="56" ht="15">
      <c r="B56" s="66"/>
    </row>
    <row r="57" ht="15">
      <c r="B57" s="66"/>
    </row>
    <row r="58" ht="15">
      <c r="B58" s="66"/>
    </row>
    <row r="59" ht="15">
      <c r="B59" s="66"/>
    </row>
    <row r="60" ht="15">
      <c r="B60" s="66"/>
    </row>
    <row r="61" ht="15">
      <c r="B61" s="66"/>
    </row>
    <row r="62" ht="15">
      <c r="B62" s="66"/>
    </row>
    <row r="63" ht="15">
      <c r="B63" s="66"/>
    </row>
    <row r="64" ht="15">
      <c r="B64" s="66"/>
    </row>
    <row r="65" ht="15">
      <c r="B65" s="66"/>
    </row>
    <row r="66" ht="15">
      <c r="B66" s="66"/>
    </row>
    <row r="67" ht="15">
      <c r="B67" s="66"/>
    </row>
    <row r="68" ht="15">
      <c r="B68" s="66"/>
    </row>
    <row r="69" ht="15">
      <c r="B69" s="66"/>
    </row>
    <row r="70" ht="15">
      <c r="B70" s="66"/>
    </row>
    <row r="71" ht="15">
      <c r="B71" s="66"/>
    </row>
    <row r="72" ht="15">
      <c r="B72" s="66"/>
    </row>
    <row r="73" ht="15">
      <c r="B73" s="66"/>
    </row>
    <row r="74" ht="15">
      <c r="B74" s="66"/>
    </row>
    <row r="75" ht="15">
      <c r="B75" s="66"/>
    </row>
    <row r="76" ht="15">
      <c r="B76" s="66"/>
    </row>
    <row r="77" ht="15">
      <c r="B77" s="66"/>
    </row>
    <row r="78" ht="15">
      <c r="B78" s="66"/>
    </row>
    <row r="79" ht="15">
      <c r="B79" s="66"/>
    </row>
    <row r="80" ht="15">
      <c r="B80" s="66"/>
    </row>
    <row r="81" ht="15">
      <c r="B81" s="66"/>
    </row>
    <row r="82" ht="15">
      <c r="B82" s="66"/>
    </row>
    <row r="83" ht="15">
      <c r="B83" s="66"/>
    </row>
  </sheetData>
  <mergeCells count="2">
    <mergeCell ref="B4:D4"/>
    <mergeCell ref="F4:H4"/>
  </mergeCells>
  <hyperlinks>
    <hyperlink ref="H3" location="Contents!A1" display="Back to contents page "/>
    <hyperlink ref="A22" r:id="rId1" display="National Statistics Online - Interim Life tables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Q648"/>
  <sheetViews>
    <sheetView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J11" sqref="J11"/>
    </sheetView>
  </sheetViews>
  <sheetFormatPr defaultColWidth="9.140625" defaultRowHeight="12.75"/>
  <cols>
    <col min="1" max="1" width="22.140625" style="97" customWidth="1"/>
    <col min="2" max="2" width="9.57421875" style="88" bestFit="1" customWidth="1"/>
    <col min="3" max="3" width="10.421875" style="88" customWidth="1"/>
    <col min="4" max="4" width="6.7109375" style="91" customWidth="1"/>
    <col min="5" max="5" width="9.00390625" style="91" customWidth="1"/>
    <col min="6" max="6" width="7.8515625" style="91" customWidth="1"/>
    <col min="7" max="7" width="7.421875" style="91" customWidth="1"/>
    <col min="8" max="8" width="7.28125" style="91" customWidth="1"/>
    <col min="9" max="9" width="7.140625" style="91" customWidth="1"/>
    <col min="10" max="10" width="12.8515625" style="91" customWidth="1"/>
    <col min="11" max="16384" width="9.140625" style="8" customWidth="1"/>
  </cols>
  <sheetData>
    <row r="1" spans="1:10" ht="16.5" customHeight="1">
      <c r="A1" s="87" t="s">
        <v>333</v>
      </c>
      <c r="C1" s="89"/>
      <c r="D1" s="90"/>
      <c r="E1" s="90"/>
      <c r="F1" s="90"/>
      <c r="G1" s="90"/>
      <c r="H1" s="90"/>
      <c r="I1" s="90"/>
      <c r="J1" s="90"/>
    </row>
    <row r="2" spans="1:10" ht="12.75">
      <c r="A2" s="90"/>
      <c r="C2" s="89"/>
      <c r="J2" s="90"/>
    </row>
    <row r="3" spans="1:10" s="14" customFormat="1" ht="27.75" customHeight="1">
      <c r="A3" s="92" t="s">
        <v>278</v>
      </c>
      <c r="B3" s="93"/>
      <c r="C3" s="94" t="s">
        <v>271</v>
      </c>
      <c r="D3" s="95" t="s">
        <v>269</v>
      </c>
      <c r="E3" s="95" t="s">
        <v>279</v>
      </c>
      <c r="F3" s="95" t="s">
        <v>280</v>
      </c>
      <c r="G3" s="95"/>
      <c r="H3" s="125"/>
      <c r="I3" s="125"/>
      <c r="J3" s="123" t="s">
        <v>234</v>
      </c>
    </row>
    <row r="4" spans="1:11" ht="24" customHeight="1">
      <c r="A4" s="97" t="s">
        <v>202</v>
      </c>
      <c r="C4" s="88" t="s">
        <v>104</v>
      </c>
      <c r="D4" s="98">
        <v>68.22691649397775</v>
      </c>
      <c r="E4" s="98">
        <v>67.9</v>
      </c>
      <c r="F4" s="98">
        <v>68.5</v>
      </c>
      <c r="I4" s="7"/>
      <c r="J4" s="7"/>
      <c r="K4" s="88"/>
    </row>
    <row r="5" spans="3:11" ht="15" customHeight="1">
      <c r="C5" s="88" t="s">
        <v>105</v>
      </c>
      <c r="D5" s="98">
        <v>68.24381064713903</v>
      </c>
      <c r="E5" s="98">
        <v>68</v>
      </c>
      <c r="F5" s="98">
        <v>68.5</v>
      </c>
      <c r="I5" s="7"/>
      <c r="J5" s="7"/>
      <c r="K5" s="88"/>
    </row>
    <row r="6" spans="2:11" ht="15" customHeight="1">
      <c r="B6" s="88" t="s">
        <v>106</v>
      </c>
      <c r="C6" s="88" t="s">
        <v>106</v>
      </c>
      <c r="D6" s="98">
        <v>67.89147266681456</v>
      </c>
      <c r="E6" s="98">
        <v>67.6</v>
      </c>
      <c r="F6" s="98">
        <v>68.2</v>
      </c>
      <c r="I6" s="7"/>
      <c r="J6" s="7"/>
      <c r="K6" s="88"/>
    </row>
    <row r="7" spans="3:11" ht="15" customHeight="1">
      <c r="C7" s="88" t="s">
        <v>107</v>
      </c>
      <c r="D7" s="98">
        <v>67.96659134274499</v>
      </c>
      <c r="E7" s="98">
        <v>67.7</v>
      </c>
      <c r="F7" s="98">
        <v>68.3</v>
      </c>
      <c r="I7" s="7"/>
      <c r="J7" s="7"/>
      <c r="K7" s="88"/>
    </row>
    <row r="8" spans="3:11" ht="15" customHeight="1">
      <c r="C8" s="88" t="s">
        <v>108</v>
      </c>
      <c r="D8" s="98">
        <v>68.21365241623512</v>
      </c>
      <c r="E8" s="98">
        <v>67.9</v>
      </c>
      <c r="F8" s="98">
        <v>68.5</v>
      </c>
      <c r="I8" s="7"/>
      <c r="J8" s="7"/>
      <c r="K8" s="88"/>
    </row>
    <row r="9" spans="3:11" ht="24" customHeight="1">
      <c r="C9" s="88" t="s">
        <v>109</v>
      </c>
      <c r="D9" s="98">
        <v>68.45253694694316</v>
      </c>
      <c r="E9" s="98">
        <v>68.2</v>
      </c>
      <c r="F9" s="98">
        <v>68.7</v>
      </c>
      <c r="I9" s="7"/>
      <c r="J9" s="7"/>
      <c r="K9" s="88"/>
    </row>
    <row r="10" spans="3:11" ht="15" customHeight="1">
      <c r="C10" s="88" t="s">
        <v>110</v>
      </c>
      <c r="D10" s="98">
        <v>68.5325066961472</v>
      </c>
      <c r="E10" s="98">
        <v>68.2</v>
      </c>
      <c r="F10" s="98">
        <v>68.8</v>
      </c>
      <c r="I10" s="7"/>
      <c r="J10" s="7"/>
      <c r="K10" s="88"/>
    </row>
    <row r="11" spans="3:11" ht="15" customHeight="1">
      <c r="C11" s="88" t="s">
        <v>111</v>
      </c>
      <c r="D11" s="98">
        <v>68.43935832423418</v>
      </c>
      <c r="E11" s="98">
        <v>68.1</v>
      </c>
      <c r="F11" s="98">
        <v>68.7</v>
      </c>
      <c r="I11" s="7"/>
      <c r="J11" s="7"/>
      <c r="K11" s="88"/>
    </row>
    <row r="12" spans="3:11" ht="15" customHeight="1">
      <c r="C12" s="88" t="s">
        <v>112</v>
      </c>
      <c r="D12" s="98">
        <v>68.65773141086518</v>
      </c>
      <c r="E12" s="98">
        <v>68.4</v>
      </c>
      <c r="F12" s="98">
        <v>69</v>
      </c>
      <c r="I12" s="7"/>
      <c r="J12" s="7"/>
      <c r="K12" s="88"/>
    </row>
    <row r="13" spans="2:11" ht="15" customHeight="1">
      <c r="B13" s="88" t="s">
        <v>113</v>
      </c>
      <c r="C13" s="88" t="s">
        <v>113</v>
      </c>
      <c r="D13" s="98">
        <v>68.94922416674825</v>
      </c>
      <c r="E13" s="98">
        <v>68.6</v>
      </c>
      <c r="F13" s="98">
        <v>69.3</v>
      </c>
      <c r="I13" s="7"/>
      <c r="J13" s="7"/>
      <c r="K13" s="88"/>
    </row>
    <row r="14" spans="3:11" ht="24" customHeight="1">
      <c r="C14" s="88" t="s">
        <v>114</v>
      </c>
      <c r="D14" s="98">
        <v>69.08044560574601</v>
      </c>
      <c r="E14" s="98">
        <v>68.8</v>
      </c>
      <c r="F14" s="98">
        <v>69.4</v>
      </c>
      <c r="I14" s="7"/>
      <c r="J14" s="7"/>
      <c r="K14" s="88"/>
    </row>
    <row r="15" spans="3:11" ht="15" customHeight="1">
      <c r="C15" s="88" t="s">
        <v>115</v>
      </c>
      <c r="D15" s="98">
        <v>69.31194187656622</v>
      </c>
      <c r="E15" s="98">
        <v>69</v>
      </c>
      <c r="F15" s="98">
        <v>69.6</v>
      </c>
      <c r="I15" s="7"/>
      <c r="J15" s="7"/>
      <c r="K15" s="88"/>
    </row>
    <row r="16" spans="3:11" ht="15" customHeight="1">
      <c r="C16" s="88" t="s">
        <v>116</v>
      </c>
      <c r="D16" s="98">
        <v>69.9494543522632</v>
      </c>
      <c r="E16" s="98">
        <v>69.7</v>
      </c>
      <c r="F16" s="98">
        <v>70.2</v>
      </c>
      <c r="I16" s="7"/>
      <c r="J16" s="7"/>
      <c r="K16" s="88"/>
    </row>
    <row r="17" spans="3:11" ht="15" customHeight="1">
      <c r="C17" s="88" t="s">
        <v>117</v>
      </c>
      <c r="D17" s="98">
        <v>70.4502335747396</v>
      </c>
      <c r="E17" s="98">
        <v>70.2</v>
      </c>
      <c r="F17" s="98">
        <v>70.7</v>
      </c>
      <c r="I17" s="7"/>
      <c r="J17" s="7"/>
      <c r="K17" s="88"/>
    </row>
    <row r="18" spans="3:11" ht="15" customHeight="1">
      <c r="C18" s="88" t="s">
        <v>118</v>
      </c>
      <c r="D18" s="98">
        <v>70.75848133897397</v>
      </c>
      <c r="E18" s="98">
        <v>70.5</v>
      </c>
      <c r="F18" s="98">
        <v>71.1</v>
      </c>
      <c r="I18" s="7"/>
      <c r="J18" s="7"/>
      <c r="K18" s="88"/>
    </row>
    <row r="19" spans="3:11" ht="24" customHeight="1">
      <c r="C19" s="88" t="s">
        <v>119</v>
      </c>
      <c r="D19" s="98">
        <v>70.743914680256</v>
      </c>
      <c r="E19" s="98">
        <v>70.4</v>
      </c>
      <c r="F19" s="98">
        <v>71</v>
      </c>
      <c r="I19" s="7"/>
      <c r="J19" s="7"/>
      <c r="K19" s="88"/>
    </row>
    <row r="20" spans="2:11" ht="15" customHeight="1">
      <c r="B20" s="88" t="s">
        <v>120</v>
      </c>
      <c r="C20" s="88" t="s">
        <v>120</v>
      </c>
      <c r="D20" s="98">
        <v>71.121007316716</v>
      </c>
      <c r="E20" s="98">
        <v>70.82678975985054</v>
      </c>
      <c r="F20" s="98">
        <v>71.41522487358147</v>
      </c>
      <c r="I20" s="7"/>
      <c r="J20" s="7"/>
      <c r="K20" s="88"/>
    </row>
    <row r="21" spans="3:11" ht="15" customHeight="1">
      <c r="C21" s="88" t="s">
        <v>276</v>
      </c>
      <c r="D21" s="98">
        <v>71.64444604980133</v>
      </c>
      <c r="E21" s="98">
        <v>71.35070668690919</v>
      </c>
      <c r="F21" s="98">
        <v>71.93818541269347</v>
      </c>
      <c r="I21" s="7"/>
      <c r="J21" s="7"/>
      <c r="K21" s="88"/>
    </row>
    <row r="22" spans="1:10" s="14" customFormat="1" ht="15" customHeight="1">
      <c r="A22" s="92"/>
      <c r="B22" s="93"/>
      <c r="C22" s="94"/>
      <c r="D22" s="95"/>
      <c r="E22" s="95"/>
      <c r="F22" s="95"/>
      <c r="G22" s="95"/>
      <c r="H22" s="95"/>
      <c r="I22" s="95"/>
      <c r="J22" s="96"/>
    </row>
    <row r="23" spans="1:15" s="14" customFormat="1" ht="24" customHeight="1">
      <c r="A23" s="97" t="s">
        <v>326</v>
      </c>
      <c r="B23" s="88"/>
      <c r="C23" s="88" t="s">
        <v>104</v>
      </c>
      <c r="D23" s="98">
        <v>69.46599272197828</v>
      </c>
      <c r="E23" s="98">
        <v>68.8</v>
      </c>
      <c r="F23" s="98">
        <v>70.2</v>
      </c>
      <c r="G23" s="95"/>
      <c r="H23" s="95"/>
      <c r="I23" s="7"/>
      <c r="J23" s="7"/>
      <c r="K23" s="7"/>
      <c r="L23" s="7"/>
      <c r="M23" s="7"/>
      <c r="N23" s="7"/>
      <c r="O23" s="7"/>
    </row>
    <row r="24" spans="1:15" s="14" customFormat="1" ht="15" customHeight="1">
      <c r="A24" s="97"/>
      <c r="B24" s="88"/>
      <c r="C24" s="88" t="s">
        <v>105</v>
      </c>
      <c r="D24" s="98">
        <v>70.17879632497747</v>
      </c>
      <c r="E24" s="98">
        <v>69.5</v>
      </c>
      <c r="F24" s="98">
        <v>70.9</v>
      </c>
      <c r="G24" s="95"/>
      <c r="H24" s="95"/>
      <c r="I24" s="7"/>
      <c r="J24" s="7"/>
      <c r="K24" s="7"/>
      <c r="L24" s="7"/>
      <c r="M24" s="7"/>
      <c r="N24" s="7"/>
      <c r="O24" s="7"/>
    </row>
    <row r="25" spans="1:15" s="14" customFormat="1" ht="15" customHeight="1">
      <c r="A25" s="97"/>
      <c r="B25" s="88" t="s">
        <v>106</v>
      </c>
      <c r="C25" s="88" t="s">
        <v>106</v>
      </c>
      <c r="D25" s="98">
        <v>70.90739428757624</v>
      </c>
      <c r="E25" s="98">
        <v>70.2</v>
      </c>
      <c r="F25" s="98">
        <v>71.6</v>
      </c>
      <c r="G25" s="95"/>
      <c r="H25" s="95"/>
      <c r="I25" s="7"/>
      <c r="J25" s="7"/>
      <c r="K25" s="7"/>
      <c r="L25" s="7"/>
      <c r="M25" s="7"/>
      <c r="N25" s="7"/>
      <c r="O25" s="7"/>
    </row>
    <row r="26" spans="1:15" s="14" customFormat="1" ht="15" customHeight="1">
      <c r="A26" s="97"/>
      <c r="B26" s="88"/>
      <c r="C26" s="88" t="s">
        <v>107</v>
      </c>
      <c r="D26" s="98">
        <v>70.42588940973575</v>
      </c>
      <c r="E26" s="98">
        <v>69.7</v>
      </c>
      <c r="F26" s="98">
        <v>71.2</v>
      </c>
      <c r="G26" s="95"/>
      <c r="H26" s="95"/>
      <c r="I26" s="7"/>
      <c r="J26" s="7"/>
      <c r="K26" s="7"/>
      <c r="L26" s="7"/>
      <c r="M26" s="7"/>
      <c r="N26" s="7"/>
      <c r="O26" s="7"/>
    </row>
    <row r="27" spans="1:15" s="14" customFormat="1" ht="15" customHeight="1">
      <c r="A27" s="97"/>
      <c r="B27" s="88"/>
      <c r="C27" s="88" t="s">
        <v>108</v>
      </c>
      <c r="D27" s="98">
        <v>69.29321171209041</v>
      </c>
      <c r="E27" s="98">
        <v>68.5</v>
      </c>
      <c r="F27" s="98">
        <v>70.1</v>
      </c>
      <c r="G27" s="95"/>
      <c r="H27" s="95"/>
      <c r="I27" s="7"/>
      <c r="J27" s="7"/>
      <c r="K27" s="7"/>
      <c r="L27" s="7"/>
      <c r="M27" s="7"/>
      <c r="N27" s="7"/>
      <c r="O27" s="7"/>
    </row>
    <row r="28" spans="1:15" s="14" customFormat="1" ht="24" customHeight="1">
      <c r="A28" s="97"/>
      <c r="B28" s="88"/>
      <c r="C28" s="88" t="s">
        <v>109</v>
      </c>
      <c r="D28" s="98">
        <v>69.51507582558504</v>
      </c>
      <c r="E28" s="98">
        <v>68.8</v>
      </c>
      <c r="F28" s="98">
        <v>70.3</v>
      </c>
      <c r="G28" s="95"/>
      <c r="H28" s="95"/>
      <c r="I28" s="7"/>
      <c r="J28" s="7"/>
      <c r="K28" s="7"/>
      <c r="L28" s="7"/>
      <c r="M28" s="7"/>
      <c r="N28" s="7"/>
      <c r="O28" s="7"/>
    </row>
    <row r="29" spans="1:15" s="14" customFormat="1" ht="15" customHeight="1">
      <c r="A29" s="97"/>
      <c r="B29" s="88"/>
      <c r="C29" s="88" t="s">
        <v>110</v>
      </c>
      <c r="D29" s="98">
        <v>69.85038513977013</v>
      </c>
      <c r="E29" s="98">
        <v>69.1</v>
      </c>
      <c r="F29" s="98">
        <v>70.6</v>
      </c>
      <c r="G29" s="95"/>
      <c r="H29" s="95"/>
      <c r="I29" s="7"/>
      <c r="J29" s="7"/>
      <c r="K29" s="7"/>
      <c r="L29" s="7"/>
      <c r="M29" s="7"/>
      <c r="N29" s="7"/>
      <c r="O29" s="7"/>
    </row>
    <row r="30" spans="1:15" s="14" customFormat="1" ht="15" customHeight="1">
      <c r="A30" s="97"/>
      <c r="B30" s="88"/>
      <c r="C30" s="88" t="s">
        <v>111</v>
      </c>
      <c r="D30" s="98">
        <v>70.70711657885325</v>
      </c>
      <c r="E30" s="98">
        <v>70</v>
      </c>
      <c r="F30" s="98">
        <v>71.5</v>
      </c>
      <c r="G30" s="95"/>
      <c r="H30" s="95"/>
      <c r="I30" s="7"/>
      <c r="J30" s="7"/>
      <c r="K30" s="7"/>
      <c r="L30" s="7"/>
      <c r="M30" s="7"/>
      <c r="N30" s="7"/>
      <c r="O30" s="7"/>
    </row>
    <row r="31" spans="1:15" s="14" customFormat="1" ht="15" customHeight="1">
      <c r="A31" s="97"/>
      <c r="B31" s="88"/>
      <c r="C31" s="88" t="s">
        <v>112</v>
      </c>
      <c r="D31" s="98">
        <v>70.84665219812648</v>
      </c>
      <c r="E31" s="98">
        <v>70.1</v>
      </c>
      <c r="F31" s="98">
        <v>71.6</v>
      </c>
      <c r="G31" s="95"/>
      <c r="H31" s="95"/>
      <c r="I31" s="7"/>
      <c r="J31" s="7"/>
      <c r="K31" s="7"/>
      <c r="L31" s="7"/>
      <c r="M31" s="7"/>
      <c r="N31" s="7"/>
      <c r="O31" s="7"/>
    </row>
    <row r="32" spans="1:15" s="14" customFormat="1" ht="15" customHeight="1">
      <c r="A32" s="97"/>
      <c r="B32" s="88" t="s">
        <v>113</v>
      </c>
      <c r="C32" s="88" t="s">
        <v>113</v>
      </c>
      <c r="D32" s="98">
        <v>70.80600867987437</v>
      </c>
      <c r="E32" s="98">
        <v>70</v>
      </c>
      <c r="F32" s="98">
        <v>71.6</v>
      </c>
      <c r="G32" s="95"/>
      <c r="H32" s="95"/>
      <c r="I32" s="7"/>
      <c r="J32" s="7"/>
      <c r="K32" s="7"/>
      <c r="L32" s="7"/>
      <c r="M32" s="7"/>
      <c r="N32" s="7"/>
      <c r="O32" s="7"/>
    </row>
    <row r="33" spans="1:15" s="14" customFormat="1" ht="24" customHeight="1">
      <c r="A33" s="97"/>
      <c r="B33" s="88"/>
      <c r="C33" s="88" t="s">
        <v>114</v>
      </c>
      <c r="D33" s="98">
        <v>70.77399665025114</v>
      </c>
      <c r="E33" s="98">
        <v>70</v>
      </c>
      <c r="F33" s="98">
        <v>71.6</v>
      </c>
      <c r="G33" s="95"/>
      <c r="H33" s="95"/>
      <c r="I33" s="7"/>
      <c r="J33" s="7"/>
      <c r="K33" s="7"/>
      <c r="L33" s="7"/>
      <c r="M33" s="7"/>
      <c r="N33" s="7"/>
      <c r="O33" s="7"/>
    </row>
    <row r="34" spans="1:15" s="14" customFormat="1" ht="15" customHeight="1">
      <c r="A34" s="97"/>
      <c r="B34" s="88"/>
      <c r="C34" s="88" t="s">
        <v>115</v>
      </c>
      <c r="D34" s="98">
        <v>70.7389968565938</v>
      </c>
      <c r="E34" s="98">
        <v>69.9</v>
      </c>
      <c r="F34" s="98">
        <v>71.5</v>
      </c>
      <c r="G34" s="95"/>
      <c r="H34" s="95"/>
      <c r="I34" s="7"/>
      <c r="J34" s="7"/>
      <c r="K34" s="7"/>
      <c r="L34" s="7"/>
      <c r="M34" s="7"/>
      <c r="N34" s="7"/>
      <c r="O34" s="7"/>
    </row>
    <row r="35" spans="1:15" s="14" customFormat="1" ht="15" customHeight="1">
      <c r="A35" s="97"/>
      <c r="B35" s="88"/>
      <c r="C35" s="88" t="s">
        <v>116</v>
      </c>
      <c r="D35" s="98">
        <v>70.95291728953276</v>
      </c>
      <c r="E35" s="98">
        <v>70.1</v>
      </c>
      <c r="F35" s="98">
        <v>71.8</v>
      </c>
      <c r="G35" s="95"/>
      <c r="H35" s="95"/>
      <c r="I35" s="7"/>
      <c r="J35" s="7"/>
      <c r="K35" s="7"/>
      <c r="L35" s="7"/>
      <c r="M35" s="7"/>
      <c r="N35" s="7"/>
      <c r="O35" s="7"/>
    </row>
    <row r="36" spans="1:15" s="14" customFormat="1" ht="15" customHeight="1">
      <c r="A36" s="97"/>
      <c r="B36" s="88"/>
      <c r="C36" s="88" t="s">
        <v>117</v>
      </c>
      <c r="D36" s="98">
        <v>71.76623351085598</v>
      </c>
      <c r="E36" s="98">
        <v>70.9</v>
      </c>
      <c r="F36" s="98">
        <v>72.6</v>
      </c>
      <c r="G36" s="95"/>
      <c r="H36" s="95"/>
      <c r="I36" s="7"/>
      <c r="J36" s="7"/>
      <c r="K36" s="7"/>
      <c r="L36" s="7"/>
      <c r="M36" s="7"/>
      <c r="N36" s="7"/>
      <c r="O36" s="7"/>
    </row>
    <row r="37" spans="1:15" s="14" customFormat="1" ht="15" customHeight="1">
      <c r="A37" s="97"/>
      <c r="B37" s="88"/>
      <c r="C37" s="88" t="s">
        <v>118</v>
      </c>
      <c r="D37" s="98">
        <v>71.91893400598521</v>
      </c>
      <c r="E37" s="98">
        <v>71.1</v>
      </c>
      <c r="F37" s="98">
        <v>72.7</v>
      </c>
      <c r="G37" s="95"/>
      <c r="H37" s="95"/>
      <c r="I37" s="7"/>
      <c r="J37" s="7"/>
      <c r="K37" s="7"/>
      <c r="L37" s="7"/>
      <c r="M37" s="7"/>
      <c r="N37" s="7"/>
      <c r="O37" s="7"/>
    </row>
    <row r="38" spans="1:15" s="14" customFormat="1" ht="24" customHeight="1">
      <c r="A38" s="97"/>
      <c r="B38" s="88"/>
      <c r="C38" s="88" t="s">
        <v>119</v>
      </c>
      <c r="D38" s="98">
        <v>72.0555663560739</v>
      </c>
      <c r="E38" s="98">
        <v>71.3</v>
      </c>
      <c r="F38" s="98">
        <v>72.8</v>
      </c>
      <c r="G38" s="95"/>
      <c r="H38" s="95"/>
      <c r="I38" s="7"/>
      <c r="J38" s="7"/>
      <c r="K38" s="7"/>
      <c r="L38" s="7"/>
      <c r="M38" s="7"/>
      <c r="N38" s="7"/>
      <c r="O38" s="7"/>
    </row>
    <row r="39" spans="1:15" s="14" customFormat="1" ht="15" customHeight="1">
      <c r="A39" s="97"/>
      <c r="B39" s="88" t="s">
        <v>120</v>
      </c>
      <c r="C39" s="88" t="s">
        <v>120</v>
      </c>
      <c r="D39" s="98">
        <v>72.48283250429893</v>
      </c>
      <c r="E39" s="98">
        <v>71.73271866141015</v>
      </c>
      <c r="F39" s="98">
        <v>73.2329463471877</v>
      </c>
      <c r="G39" s="95"/>
      <c r="H39" s="95"/>
      <c r="I39" s="7"/>
      <c r="J39" s="7"/>
      <c r="K39" s="7"/>
      <c r="L39" s="7"/>
      <c r="M39" s="7"/>
      <c r="N39" s="7"/>
      <c r="O39" s="7"/>
    </row>
    <row r="40" spans="1:15" s="14" customFormat="1" ht="15" customHeight="1">
      <c r="A40" s="97"/>
      <c r="B40" s="88"/>
      <c r="C40" s="88" t="s">
        <v>276</v>
      </c>
      <c r="D40" s="98">
        <v>73.60632900373639</v>
      </c>
      <c r="E40" s="98">
        <v>72.8646285923808</v>
      </c>
      <c r="F40" s="98">
        <v>74.34802941509199</v>
      </c>
      <c r="G40" s="95"/>
      <c r="H40" s="95"/>
      <c r="I40" s="7"/>
      <c r="J40" s="7"/>
      <c r="K40" s="7"/>
      <c r="L40" s="7"/>
      <c r="M40" s="7"/>
      <c r="N40" s="7"/>
      <c r="O40" s="7"/>
    </row>
    <row r="41" spans="1:10" s="14" customFormat="1" ht="15" customHeight="1">
      <c r="A41" s="92"/>
      <c r="B41" s="93"/>
      <c r="C41" s="94"/>
      <c r="D41" s="95"/>
      <c r="E41" s="95"/>
      <c r="F41" s="95"/>
      <c r="G41" s="95"/>
      <c r="H41" s="95"/>
      <c r="I41" s="95"/>
      <c r="J41" s="96"/>
    </row>
    <row r="42" spans="1:15" ht="24" customHeight="1">
      <c r="A42" s="97" t="s">
        <v>204</v>
      </c>
      <c r="C42" s="88" t="s">
        <v>104</v>
      </c>
      <c r="D42" s="98">
        <v>69.61640315837691</v>
      </c>
      <c r="E42" s="98">
        <v>68.9</v>
      </c>
      <c r="F42" s="98">
        <v>70.3</v>
      </c>
      <c r="J42" s="7"/>
      <c r="K42" s="7"/>
      <c r="L42" s="7"/>
      <c r="M42" s="7"/>
      <c r="N42" s="7"/>
      <c r="O42" s="7"/>
    </row>
    <row r="43" spans="3:15" ht="15" customHeight="1">
      <c r="C43" s="88" t="s">
        <v>105</v>
      </c>
      <c r="D43" s="98">
        <v>69.15766290084686</v>
      </c>
      <c r="E43" s="98">
        <v>68.4</v>
      </c>
      <c r="F43" s="98">
        <v>69.9</v>
      </c>
      <c r="J43" s="7"/>
      <c r="K43" s="7"/>
      <c r="L43" s="7"/>
      <c r="M43" s="7"/>
      <c r="N43" s="7"/>
      <c r="O43" s="7"/>
    </row>
    <row r="44" spans="2:15" ht="15" customHeight="1">
      <c r="B44" s="88" t="s">
        <v>106</v>
      </c>
      <c r="C44" s="88" t="s">
        <v>106</v>
      </c>
      <c r="D44" s="98">
        <v>69.04392371087783</v>
      </c>
      <c r="E44" s="98">
        <v>68.3</v>
      </c>
      <c r="F44" s="98">
        <v>69.8</v>
      </c>
      <c r="J44" s="7"/>
      <c r="K44" s="7"/>
      <c r="L44" s="7"/>
      <c r="M44" s="7"/>
      <c r="N44" s="7"/>
      <c r="O44" s="7"/>
    </row>
    <row r="45" spans="3:15" ht="15" customHeight="1">
      <c r="C45" s="88" t="s">
        <v>107</v>
      </c>
      <c r="D45" s="98">
        <v>68.78441888357406</v>
      </c>
      <c r="E45" s="98">
        <v>68</v>
      </c>
      <c r="F45" s="98">
        <v>69.5</v>
      </c>
      <c r="J45" s="7"/>
      <c r="K45" s="7"/>
      <c r="L45" s="7"/>
      <c r="M45" s="7"/>
      <c r="N45" s="7"/>
      <c r="O45" s="7"/>
    </row>
    <row r="46" spans="3:15" ht="15" customHeight="1">
      <c r="C46" s="88" t="s">
        <v>108</v>
      </c>
      <c r="D46" s="98">
        <v>69.19478203700362</v>
      </c>
      <c r="E46" s="98">
        <v>68.5</v>
      </c>
      <c r="F46" s="98">
        <v>69.9</v>
      </c>
      <c r="J46" s="7"/>
      <c r="K46" s="7"/>
      <c r="L46" s="7"/>
      <c r="M46" s="7"/>
      <c r="N46" s="7"/>
      <c r="O46" s="7"/>
    </row>
    <row r="47" spans="3:15" ht="24" customHeight="1">
      <c r="C47" s="88" t="s">
        <v>109</v>
      </c>
      <c r="D47" s="98">
        <v>69.26437947844947</v>
      </c>
      <c r="E47" s="98">
        <v>68.5</v>
      </c>
      <c r="F47" s="98">
        <v>70</v>
      </c>
      <c r="J47" s="7"/>
      <c r="K47" s="7"/>
      <c r="L47" s="7"/>
      <c r="M47" s="7"/>
      <c r="N47" s="7"/>
      <c r="O47" s="7"/>
    </row>
    <row r="48" spans="3:15" ht="15" customHeight="1">
      <c r="C48" s="88" t="s">
        <v>110</v>
      </c>
      <c r="D48" s="98">
        <v>69.70692926103129</v>
      </c>
      <c r="E48" s="98">
        <v>68.9</v>
      </c>
      <c r="F48" s="98">
        <v>70.5</v>
      </c>
      <c r="J48" s="7"/>
      <c r="K48" s="7"/>
      <c r="L48" s="7"/>
      <c r="M48" s="7"/>
      <c r="N48" s="7"/>
      <c r="O48" s="7"/>
    </row>
    <row r="49" spans="3:15" ht="15" customHeight="1">
      <c r="C49" s="88" t="s">
        <v>111</v>
      </c>
      <c r="D49" s="98">
        <v>69.98344585700875</v>
      </c>
      <c r="E49" s="98">
        <v>69.2</v>
      </c>
      <c r="F49" s="98">
        <v>70.8</v>
      </c>
      <c r="J49" s="7"/>
      <c r="K49" s="7"/>
      <c r="L49" s="7"/>
      <c r="M49" s="7"/>
      <c r="N49" s="7"/>
      <c r="O49" s="7"/>
    </row>
    <row r="50" spans="3:15" ht="15" customHeight="1">
      <c r="C50" s="88" t="s">
        <v>112</v>
      </c>
      <c r="D50" s="98">
        <v>70.32804500426136</v>
      </c>
      <c r="E50" s="98">
        <v>69.5</v>
      </c>
      <c r="F50" s="98">
        <v>71.1</v>
      </c>
      <c r="J50" s="7"/>
      <c r="K50" s="7"/>
      <c r="L50" s="7"/>
      <c r="M50" s="7"/>
      <c r="N50" s="7"/>
      <c r="O50" s="7"/>
    </row>
    <row r="51" spans="2:15" ht="15" customHeight="1">
      <c r="B51" s="88" t="s">
        <v>113</v>
      </c>
      <c r="C51" s="88" t="s">
        <v>113</v>
      </c>
      <c r="D51" s="98">
        <v>70.61495774988602</v>
      </c>
      <c r="E51" s="98">
        <v>69.9</v>
      </c>
      <c r="F51" s="98">
        <v>71.4</v>
      </c>
      <c r="J51" s="7"/>
      <c r="K51" s="7"/>
      <c r="L51" s="7"/>
      <c r="M51" s="7"/>
      <c r="N51" s="7"/>
      <c r="O51" s="7"/>
    </row>
    <row r="52" spans="3:15" ht="24" customHeight="1">
      <c r="C52" s="88" t="s">
        <v>114</v>
      </c>
      <c r="D52" s="98">
        <v>70.15927472342011</v>
      </c>
      <c r="E52" s="98">
        <v>69.4</v>
      </c>
      <c r="F52" s="98">
        <v>71</v>
      </c>
      <c r="J52" s="7"/>
      <c r="K52" s="7"/>
      <c r="L52" s="7"/>
      <c r="M52" s="7"/>
      <c r="N52" s="7"/>
      <c r="O52" s="7"/>
    </row>
    <row r="53" spans="3:15" ht="15" customHeight="1">
      <c r="C53" s="88" t="s">
        <v>115</v>
      </c>
      <c r="D53" s="98">
        <v>70.267090343048</v>
      </c>
      <c r="E53" s="98">
        <v>69.4</v>
      </c>
      <c r="F53" s="98">
        <v>71.1</v>
      </c>
      <c r="J53" s="7"/>
      <c r="K53" s="7"/>
      <c r="L53" s="7"/>
      <c r="M53" s="7"/>
      <c r="N53" s="7"/>
      <c r="O53" s="7"/>
    </row>
    <row r="54" spans="3:15" ht="15" customHeight="1">
      <c r="C54" s="88" t="s">
        <v>116</v>
      </c>
      <c r="D54" s="98">
        <v>71.05159926481227</v>
      </c>
      <c r="E54" s="98">
        <v>70.2</v>
      </c>
      <c r="F54" s="98">
        <v>71.9</v>
      </c>
      <c r="J54" s="7"/>
      <c r="K54" s="7"/>
      <c r="L54" s="7"/>
      <c r="M54" s="7"/>
      <c r="N54" s="7"/>
      <c r="O54" s="7"/>
    </row>
    <row r="55" spans="3:15" ht="15" customHeight="1">
      <c r="C55" s="88" t="s">
        <v>117</v>
      </c>
      <c r="D55" s="98">
        <v>72.1619900114394</v>
      </c>
      <c r="E55" s="98">
        <v>71.3</v>
      </c>
      <c r="F55" s="98">
        <v>73</v>
      </c>
      <c r="J55" s="7"/>
      <c r="K55" s="7"/>
      <c r="L55" s="7"/>
      <c r="M55" s="7"/>
      <c r="N55" s="7"/>
      <c r="O55" s="7"/>
    </row>
    <row r="56" spans="3:15" ht="15" customHeight="1">
      <c r="C56" s="88" t="s">
        <v>118</v>
      </c>
      <c r="D56" s="98">
        <v>72.48032094272502</v>
      </c>
      <c r="E56" s="98">
        <v>71.7</v>
      </c>
      <c r="F56" s="98">
        <v>73.3</v>
      </c>
      <c r="J56" s="7"/>
      <c r="K56" s="7"/>
      <c r="L56" s="7"/>
      <c r="M56" s="7"/>
      <c r="N56" s="7"/>
      <c r="O56" s="7"/>
    </row>
    <row r="57" spans="3:15" ht="24" customHeight="1">
      <c r="C57" s="88" t="s">
        <v>119</v>
      </c>
      <c r="D57" s="98">
        <v>72.82214841669708</v>
      </c>
      <c r="E57" s="98">
        <v>72</v>
      </c>
      <c r="F57" s="98">
        <v>73.7</v>
      </c>
      <c r="J57" s="7"/>
      <c r="K57" s="7"/>
      <c r="L57" s="7"/>
      <c r="M57" s="7"/>
      <c r="N57" s="7"/>
      <c r="O57" s="7"/>
    </row>
    <row r="58" spans="2:15" ht="15" customHeight="1">
      <c r="B58" s="88" t="s">
        <v>120</v>
      </c>
      <c r="C58" s="88" t="s">
        <v>120</v>
      </c>
      <c r="D58" s="98">
        <v>73.12633826667269</v>
      </c>
      <c r="E58" s="98">
        <v>72.30035966135469</v>
      </c>
      <c r="F58" s="98">
        <v>73.95231687199069</v>
      </c>
      <c r="J58" s="7"/>
      <c r="K58" s="7"/>
      <c r="L58" s="7"/>
      <c r="M58" s="7"/>
      <c r="N58" s="7"/>
      <c r="O58" s="7"/>
    </row>
    <row r="59" spans="3:15" ht="15" customHeight="1">
      <c r="C59" s="88" t="s">
        <v>276</v>
      </c>
      <c r="D59" s="98">
        <v>72.9770242590633</v>
      </c>
      <c r="E59" s="98">
        <v>72.1700957920123</v>
      </c>
      <c r="F59" s="98">
        <v>73.7839527261143</v>
      </c>
      <c r="J59" s="7"/>
      <c r="K59" s="7"/>
      <c r="L59" s="7"/>
      <c r="M59" s="7"/>
      <c r="N59" s="7"/>
      <c r="O59" s="7"/>
    </row>
    <row r="60" spans="1:10" s="14" customFormat="1" ht="15" customHeight="1">
      <c r="A60" s="92"/>
      <c r="B60" s="93"/>
      <c r="C60" s="94"/>
      <c r="D60" s="95"/>
      <c r="E60" s="95"/>
      <c r="F60" s="95"/>
      <c r="G60" s="95"/>
      <c r="H60" s="95"/>
      <c r="I60" s="95"/>
      <c r="J60" s="96"/>
    </row>
    <row r="61" spans="1:16" s="14" customFormat="1" ht="24" customHeight="1">
      <c r="A61" s="97" t="s">
        <v>324</v>
      </c>
      <c r="B61" s="88"/>
      <c r="C61" s="88" t="s">
        <v>104</v>
      </c>
      <c r="D61" s="98">
        <v>70.248790767321</v>
      </c>
      <c r="E61" s="98">
        <v>69.9</v>
      </c>
      <c r="F61" s="98">
        <v>70.6</v>
      </c>
      <c r="G61" s="95"/>
      <c r="H61" s="95"/>
      <c r="I61" s="95"/>
      <c r="J61" s="96"/>
      <c r="K61" s="7"/>
      <c r="L61" s="7"/>
      <c r="M61" s="7"/>
      <c r="N61" s="7"/>
      <c r="O61" s="7"/>
      <c r="P61" s="7"/>
    </row>
    <row r="62" spans="1:16" s="14" customFormat="1" ht="15" customHeight="1">
      <c r="A62" s="97"/>
      <c r="B62" s="88"/>
      <c r="C62" s="88" t="s">
        <v>105</v>
      </c>
      <c r="D62" s="98">
        <v>70.6190269023362</v>
      </c>
      <c r="E62" s="98">
        <v>70.3</v>
      </c>
      <c r="F62" s="98">
        <v>71</v>
      </c>
      <c r="G62" s="95"/>
      <c r="H62" s="95"/>
      <c r="I62" s="95"/>
      <c r="J62" s="96"/>
      <c r="K62" s="7"/>
      <c r="L62" s="7"/>
      <c r="M62" s="7"/>
      <c r="N62" s="7"/>
      <c r="O62" s="7"/>
      <c r="P62" s="7"/>
    </row>
    <row r="63" spans="1:16" s="14" customFormat="1" ht="15" customHeight="1">
      <c r="A63" s="97"/>
      <c r="B63" s="88" t="s">
        <v>106</v>
      </c>
      <c r="C63" s="88" t="s">
        <v>106</v>
      </c>
      <c r="D63" s="98">
        <v>70.84566290055832</v>
      </c>
      <c r="E63" s="98">
        <v>70.5</v>
      </c>
      <c r="F63" s="98">
        <v>71.2</v>
      </c>
      <c r="G63" s="95"/>
      <c r="H63" s="95"/>
      <c r="I63" s="95"/>
      <c r="J63" s="96"/>
      <c r="K63" s="7"/>
      <c r="L63" s="7"/>
      <c r="M63" s="7"/>
      <c r="N63" s="7"/>
      <c r="O63" s="7"/>
      <c r="P63" s="7"/>
    </row>
    <row r="64" spans="1:16" s="14" customFormat="1" ht="15" customHeight="1">
      <c r="A64" s="97"/>
      <c r="B64" s="88"/>
      <c r="C64" s="88" t="s">
        <v>107</v>
      </c>
      <c r="D64" s="98">
        <v>71.15316293777465</v>
      </c>
      <c r="E64" s="98">
        <v>70.8</v>
      </c>
      <c r="F64" s="98">
        <v>71.5</v>
      </c>
      <c r="G64" s="95"/>
      <c r="H64" s="95"/>
      <c r="I64" s="95"/>
      <c r="J64" s="96"/>
      <c r="K64" s="7"/>
      <c r="L64" s="7"/>
      <c r="M64" s="7"/>
      <c r="N64" s="7"/>
      <c r="O64" s="7"/>
      <c r="P64" s="7"/>
    </row>
    <row r="65" spans="1:16" s="14" customFormat="1" ht="15" customHeight="1">
      <c r="A65" s="97"/>
      <c r="B65" s="88"/>
      <c r="C65" s="88" t="s">
        <v>108</v>
      </c>
      <c r="D65" s="98">
        <v>71.09692598800285</v>
      </c>
      <c r="E65" s="98">
        <v>70.7</v>
      </c>
      <c r="F65" s="98">
        <v>71.5</v>
      </c>
      <c r="G65" s="95"/>
      <c r="H65" s="95"/>
      <c r="I65" s="95"/>
      <c r="J65" s="96"/>
      <c r="K65" s="7"/>
      <c r="L65" s="7"/>
      <c r="M65" s="7"/>
      <c r="N65" s="7"/>
      <c r="O65" s="7"/>
      <c r="P65" s="7"/>
    </row>
    <row r="66" spans="1:16" s="14" customFormat="1" ht="24" customHeight="1">
      <c r="A66" s="97"/>
      <c r="B66" s="88"/>
      <c r="C66" s="88" t="s">
        <v>109</v>
      </c>
      <c r="D66" s="98">
        <v>71.24502010317332</v>
      </c>
      <c r="E66" s="98">
        <v>70.9</v>
      </c>
      <c r="F66" s="98">
        <v>71.6</v>
      </c>
      <c r="G66" s="95"/>
      <c r="H66" s="95"/>
      <c r="I66" s="95"/>
      <c r="J66" s="96"/>
      <c r="K66" s="7"/>
      <c r="L66" s="7"/>
      <c r="M66" s="7"/>
      <c r="N66" s="7"/>
      <c r="O66" s="7"/>
      <c r="P66" s="7"/>
    </row>
    <row r="67" spans="1:16" s="14" customFormat="1" ht="15" customHeight="1">
      <c r="A67" s="97"/>
      <c r="B67" s="88"/>
      <c r="C67" s="88" t="s">
        <v>110</v>
      </c>
      <c r="D67" s="98">
        <v>71.4289107215287</v>
      </c>
      <c r="E67" s="98">
        <v>71.1</v>
      </c>
      <c r="F67" s="98">
        <v>71.8</v>
      </c>
      <c r="G67" s="95"/>
      <c r="H67" s="95"/>
      <c r="I67" s="95"/>
      <c r="J67" s="96"/>
      <c r="K67" s="7"/>
      <c r="L67" s="7"/>
      <c r="M67" s="7"/>
      <c r="N67" s="7"/>
      <c r="O67" s="7"/>
      <c r="P67" s="7"/>
    </row>
    <row r="68" spans="1:16" s="14" customFormat="1" ht="15" customHeight="1">
      <c r="A68" s="97"/>
      <c r="B68" s="88"/>
      <c r="C68" s="88" t="s">
        <v>111</v>
      </c>
      <c r="D68" s="98">
        <v>71.78840286188088</v>
      </c>
      <c r="E68" s="98">
        <v>71.4</v>
      </c>
      <c r="F68" s="98">
        <v>72.2</v>
      </c>
      <c r="G68" s="95"/>
      <c r="H68" s="95"/>
      <c r="I68" s="95"/>
      <c r="J68" s="96"/>
      <c r="K68" s="7"/>
      <c r="L68" s="7"/>
      <c r="M68" s="7"/>
      <c r="N68" s="7"/>
      <c r="O68" s="7"/>
      <c r="P68" s="7"/>
    </row>
    <row r="69" spans="1:16" s="14" customFormat="1" ht="15" customHeight="1">
      <c r="A69" s="97"/>
      <c r="B69" s="88"/>
      <c r="C69" s="88" t="s">
        <v>112</v>
      </c>
      <c r="D69" s="98">
        <v>71.82921733153103</v>
      </c>
      <c r="E69" s="98">
        <v>71.4</v>
      </c>
      <c r="F69" s="98">
        <v>72.2</v>
      </c>
      <c r="G69" s="95"/>
      <c r="H69" s="95"/>
      <c r="I69" s="95"/>
      <c r="J69" s="96"/>
      <c r="K69" s="7"/>
      <c r="L69" s="7"/>
      <c r="M69" s="7"/>
      <c r="N69" s="7"/>
      <c r="O69" s="7"/>
      <c r="P69" s="7"/>
    </row>
    <row r="70" spans="1:16" s="14" customFormat="1" ht="15" customHeight="1">
      <c r="A70" s="97"/>
      <c r="B70" s="88" t="s">
        <v>113</v>
      </c>
      <c r="C70" s="88" t="s">
        <v>113</v>
      </c>
      <c r="D70" s="98">
        <v>71.95584294734937</v>
      </c>
      <c r="E70" s="98">
        <v>71.6</v>
      </c>
      <c r="F70" s="98">
        <v>72.4</v>
      </c>
      <c r="G70" s="95"/>
      <c r="H70" s="95"/>
      <c r="I70" s="95"/>
      <c r="J70" s="96"/>
      <c r="K70" s="7"/>
      <c r="L70" s="7"/>
      <c r="M70" s="7"/>
      <c r="N70" s="7"/>
      <c r="O70" s="7"/>
      <c r="P70" s="7"/>
    </row>
    <row r="71" spans="1:16" s="14" customFormat="1" ht="24" customHeight="1">
      <c r="A71" s="97"/>
      <c r="B71" s="88"/>
      <c r="C71" s="88" t="s">
        <v>114</v>
      </c>
      <c r="D71" s="98">
        <v>71.92076754622963</v>
      </c>
      <c r="E71" s="98">
        <v>71.5</v>
      </c>
      <c r="F71" s="98">
        <v>72.3</v>
      </c>
      <c r="G71" s="95"/>
      <c r="H71" s="95"/>
      <c r="I71" s="95"/>
      <c r="J71" s="96"/>
      <c r="K71" s="7"/>
      <c r="L71" s="7"/>
      <c r="M71" s="7"/>
      <c r="N71" s="7"/>
      <c r="O71" s="7"/>
      <c r="P71" s="7"/>
    </row>
    <row r="72" spans="1:16" s="14" customFormat="1" ht="15" customHeight="1">
      <c r="A72" s="97"/>
      <c r="B72" s="88"/>
      <c r="C72" s="88" t="s">
        <v>115</v>
      </c>
      <c r="D72" s="98">
        <v>72.37208189331298</v>
      </c>
      <c r="E72" s="98">
        <v>72</v>
      </c>
      <c r="F72" s="98">
        <v>72.8</v>
      </c>
      <c r="G72" s="95"/>
      <c r="H72" s="95"/>
      <c r="I72" s="95"/>
      <c r="J72" s="96"/>
      <c r="K72" s="7"/>
      <c r="L72" s="7"/>
      <c r="M72" s="7"/>
      <c r="N72" s="7"/>
      <c r="O72" s="7"/>
      <c r="P72" s="7"/>
    </row>
    <row r="73" spans="1:16" s="14" customFormat="1" ht="15" customHeight="1">
      <c r="A73" s="97"/>
      <c r="B73" s="88"/>
      <c r="C73" s="88" t="s">
        <v>116</v>
      </c>
      <c r="D73" s="98">
        <v>72.72313655770456</v>
      </c>
      <c r="E73" s="98">
        <v>72.3</v>
      </c>
      <c r="F73" s="98">
        <v>73.1</v>
      </c>
      <c r="G73" s="95"/>
      <c r="H73" s="95"/>
      <c r="I73" s="95"/>
      <c r="J73" s="96"/>
      <c r="K73" s="7"/>
      <c r="L73" s="7"/>
      <c r="M73" s="7"/>
      <c r="N73" s="7"/>
      <c r="O73" s="7"/>
      <c r="P73" s="7"/>
    </row>
    <row r="74" spans="1:16" s="14" customFormat="1" ht="15" customHeight="1">
      <c r="A74" s="97"/>
      <c r="B74" s="88"/>
      <c r="C74" s="88" t="s">
        <v>117</v>
      </c>
      <c r="D74" s="98">
        <v>72.9887805245818</v>
      </c>
      <c r="E74" s="98">
        <v>72.6</v>
      </c>
      <c r="F74" s="98">
        <v>73.4</v>
      </c>
      <c r="G74" s="95"/>
      <c r="H74" s="95"/>
      <c r="I74" s="95"/>
      <c r="J74" s="96"/>
      <c r="K74" s="7"/>
      <c r="L74" s="7"/>
      <c r="M74" s="7"/>
      <c r="N74" s="7"/>
      <c r="O74" s="7"/>
      <c r="P74" s="7"/>
    </row>
    <row r="75" spans="1:16" s="14" customFormat="1" ht="15" customHeight="1">
      <c r="A75" s="97"/>
      <c r="B75" s="88"/>
      <c r="C75" s="88" t="s">
        <v>118</v>
      </c>
      <c r="D75" s="98">
        <v>72.71448882198091</v>
      </c>
      <c r="E75" s="98">
        <v>72.3</v>
      </c>
      <c r="F75" s="98">
        <v>73.1</v>
      </c>
      <c r="G75" s="95"/>
      <c r="H75" s="95"/>
      <c r="I75" s="95"/>
      <c r="J75" s="96"/>
      <c r="K75" s="7"/>
      <c r="L75" s="7"/>
      <c r="M75" s="7"/>
      <c r="N75" s="7"/>
      <c r="O75" s="7"/>
      <c r="P75" s="7"/>
    </row>
    <row r="76" spans="1:16" s="14" customFormat="1" ht="24" customHeight="1">
      <c r="A76" s="97"/>
      <c r="B76" s="88"/>
      <c r="C76" s="88" t="s">
        <v>119</v>
      </c>
      <c r="D76" s="98">
        <v>73.08581478433699</v>
      </c>
      <c r="E76" s="98">
        <v>72.7</v>
      </c>
      <c r="F76" s="98">
        <v>73.5</v>
      </c>
      <c r="G76" s="95"/>
      <c r="H76" s="95"/>
      <c r="I76" s="95"/>
      <c r="J76" s="96"/>
      <c r="K76" s="7"/>
      <c r="L76" s="7"/>
      <c r="M76" s="7"/>
      <c r="N76" s="7"/>
      <c r="O76" s="7"/>
      <c r="P76" s="7"/>
    </row>
    <row r="77" spans="1:16" s="14" customFormat="1" ht="15" customHeight="1">
      <c r="A77" s="97"/>
      <c r="B77" s="88" t="s">
        <v>120</v>
      </c>
      <c r="C77" s="88" t="s">
        <v>120</v>
      </c>
      <c r="D77" s="98">
        <v>73.74028788146178</v>
      </c>
      <c r="E77" s="98">
        <v>73.35278758859792</v>
      </c>
      <c r="F77" s="98">
        <v>74.12778817432564</v>
      </c>
      <c r="G77" s="95"/>
      <c r="H77" s="95"/>
      <c r="I77" s="95"/>
      <c r="J77" s="96"/>
      <c r="K77" s="7"/>
      <c r="L77" s="7"/>
      <c r="M77" s="7"/>
      <c r="N77" s="7"/>
      <c r="O77" s="7"/>
      <c r="P77" s="7"/>
    </row>
    <row r="78" spans="1:16" s="14" customFormat="1" ht="15" customHeight="1">
      <c r="A78" s="97"/>
      <c r="B78" s="88"/>
      <c r="C78" s="88" t="s">
        <v>276</v>
      </c>
      <c r="D78" s="98">
        <v>74.27572694163129</v>
      </c>
      <c r="E78" s="98">
        <v>73.89024573558608</v>
      </c>
      <c r="F78" s="98">
        <v>74.6612081476765</v>
      </c>
      <c r="G78" s="95"/>
      <c r="H78" s="95"/>
      <c r="I78" s="95"/>
      <c r="J78" s="96"/>
      <c r="K78" s="7"/>
      <c r="L78" s="7"/>
      <c r="M78" s="7"/>
      <c r="N78" s="7"/>
      <c r="O78" s="7"/>
      <c r="P78" s="7"/>
    </row>
    <row r="79" spans="1:10" s="14" customFormat="1" ht="15" customHeight="1">
      <c r="A79" s="92"/>
      <c r="B79" s="93"/>
      <c r="C79" s="94"/>
      <c r="D79" s="95"/>
      <c r="E79" s="95"/>
      <c r="F79" s="95"/>
      <c r="G79" s="95"/>
      <c r="H79" s="95"/>
      <c r="I79" s="95"/>
      <c r="J79" s="96"/>
    </row>
    <row r="80" spans="1:17" s="14" customFormat="1" ht="24" customHeight="1">
      <c r="A80" s="97" t="s">
        <v>281</v>
      </c>
      <c r="B80" s="88"/>
      <c r="C80" s="88" t="s">
        <v>104</v>
      </c>
      <c r="D80" s="98">
        <v>70.53444104546843</v>
      </c>
      <c r="E80" s="98">
        <v>70</v>
      </c>
      <c r="F80" s="98">
        <v>71</v>
      </c>
      <c r="G80" s="95"/>
      <c r="H80" s="95"/>
      <c r="I80" s="95"/>
      <c r="J80" s="96"/>
      <c r="L80" s="7"/>
      <c r="M80" s="7"/>
      <c r="N80" s="7"/>
      <c r="O80" s="7"/>
      <c r="P80" s="7"/>
      <c r="Q80" s="7"/>
    </row>
    <row r="81" spans="1:17" s="14" customFormat="1" ht="15" customHeight="1">
      <c r="A81" s="97"/>
      <c r="B81" s="88"/>
      <c r="C81" s="88" t="s">
        <v>105</v>
      </c>
      <c r="D81" s="98">
        <v>70.6981509547415</v>
      </c>
      <c r="E81" s="98">
        <v>70.2</v>
      </c>
      <c r="F81" s="98">
        <v>71.2</v>
      </c>
      <c r="G81" s="95"/>
      <c r="H81" s="95"/>
      <c r="I81" s="95"/>
      <c r="J81" s="96"/>
      <c r="L81" s="7"/>
      <c r="M81" s="7"/>
      <c r="N81" s="7"/>
      <c r="O81" s="7"/>
      <c r="P81" s="7"/>
      <c r="Q81" s="7"/>
    </row>
    <row r="82" spans="1:17" s="14" customFormat="1" ht="15" customHeight="1">
      <c r="A82" s="97"/>
      <c r="B82" s="88" t="s">
        <v>106</v>
      </c>
      <c r="C82" s="88" t="s">
        <v>106</v>
      </c>
      <c r="D82" s="98">
        <v>71.40072637245878</v>
      </c>
      <c r="E82" s="98">
        <v>70.9</v>
      </c>
      <c r="F82" s="98">
        <v>71.9</v>
      </c>
      <c r="G82" s="95"/>
      <c r="H82" s="95"/>
      <c r="I82" s="95"/>
      <c r="J82" s="96"/>
      <c r="L82" s="7"/>
      <c r="M82" s="7"/>
      <c r="N82" s="7"/>
      <c r="O82" s="7"/>
      <c r="P82" s="7"/>
      <c r="Q82" s="7"/>
    </row>
    <row r="83" spans="1:17" s="14" customFormat="1" ht="15" customHeight="1">
      <c r="A83" s="97"/>
      <c r="B83" s="88"/>
      <c r="C83" s="88" t="s">
        <v>107</v>
      </c>
      <c r="D83" s="98">
        <v>71.52001684201556</v>
      </c>
      <c r="E83" s="98">
        <v>71</v>
      </c>
      <c r="F83" s="98">
        <v>72</v>
      </c>
      <c r="G83" s="95"/>
      <c r="H83" s="95"/>
      <c r="I83" s="95"/>
      <c r="J83" s="96"/>
      <c r="L83" s="7"/>
      <c r="M83" s="7"/>
      <c r="N83" s="7"/>
      <c r="O83" s="7"/>
      <c r="P83" s="7"/>
      <c r="Q83" s="7"/>
    </row>
    <row r="84" spans="1:17" s="14" customFormat="1" ht="15" customHeight="1">
      <c r="A84" s="97"/>
      <c r="B84" s="88"/>
      <c r="C84" s="88" t="s">
        <v>108</v>
      </c>
      <c r="D84" s="98">
        <v>71.5899006875398</v>
      </c>
      <c r="E84" s="98">
        <v>71.1</v>
      </c>
      <c r="F84" s="98">
        <v>72.1</v>
      </c>
      <c r="G84" s="95"/>
      <c r="H84" s="95"/>
      <c r="I84" s="95"/>
      <c r="J84" s="96"/>
      <c r="L84" s="7"/>
      <c r="M84" s="7"/>
      <c r="N84" s="7"/>
      <c r="O84" s="7"/>
      <c r="P84" s="7"/>
      <c r="Q84" s="7"/>
    </row>
    <row r="85" spans="1:17" s="14" customFormat="1" ht="24" customHeight="1">
      <c r="A85" s="97"/>
      <c r="B85" s="88"/>
      <c r="C85" s="88" t="s">
        <v>109</v>
      </c>
      <c r="D85" s="98">
        <v>71.31739792397438</v>
      </c>
      <c r="E85" s="98">
        <v>70.8</v>
      </c>
      <c r="F85" s="98">
        <v>71.8</v>
      </c>
      <c r="G85" s="95"/>
      <c r="H85" s="95"/>
      <c r="I85" s="95"/>
      <c r="J85" s="96"/>
      <c r="L85" s="7"/>
      <c r="M85" s="7"/>
      <c r="N85" s="7"/>
      <c r="O85" s="7"/>
      <c r="P85" s="7"/>
      <c r="Q85" s="7"/>
    </row>
    <row r="86" spans="1:17" s="14" customFormat="1" ht="15" customHeight="1">
      <c r="A86" s="97"/>
      <c r="B86" s="88"/>
      <c r="C86" s="88" t="s">
        <v>110</v>
      </c>
      <c r="D86" s="98">
        <v>70.98146839155818</v>
      </c>
      <c r="E86" s="98">
        <v>70.4</v>
      </c>
      <c r="F86" s="98">
        <v>71.5</v>
      </c>
      <c r="G86" s="95"/>
      <c r="H86" s="95"/>
      <c r="I86" s="95"/>
      <c r="J86" s="96"/>
      <c r="L86" s="7"/>
      <c r="M86" s="7"/>
      <c r="N86" s="7"/>
      <c r="O86" s="7"/>
      <c r="P86" s="7"/>
      <c r="Q86" s="7"/>
    </row>
    <row r="87" spans="1:17" s="14" customFormat="1" ht="15" customHeight="1">
      <c r="A87" s="97"/>
      <c r="B87" s="88"/>
      <c r="C87" s="88" t="s">
        <v>111</v>
      </c>
      <c r="D87" s="98">
        <v>71.07753571228108</v>
      </c>
      <c r="E87" s="98">
        <v>70.5</v>
      </c>
      <c r="F87" s="98">
        <v>71.6</v>
      </c>
      <c r="G87" s="95"/>
      <c r="H87" s="95"/>
      <c r="I87" s="95"/>
      <c r="J87" s="96"/>
      <c r="L87" s="7"/>
      <c r="M87" s="7"/>
      <c r="N87" s="7"/>
      <c r="O87" s="7"/>
      <c r="P87" s="7"/>
      <c r="Q87" s="7"/>
    </row>
    <row r="88" spans="1:17" s="14" customFormat="1" ht="15" customHeight="1">
      <c r="A88" s="97"/>
      <c r="B88" s="88"/>
      <c r="C88" s="88" t="s">
        <v>112</v>
      </c>
      <c r="D88" s="98">
        <v>71.68657699546937</v>
      </c>
      <c r="E88" s="98">
        <v>71.1</v>
      </c>
      <c r="F88" s="98">
        <v>72.2</v>
      </c>
      <c r="G88" s="95"/>
      <c r="H88" s="95"/>
      <c r="I88" s="95"/>
      <c r="J88" s="96"/>
      <c r="L88" s="7"/>
      <c r="M88" s="7"/>
      <c r="N88" s="7"/>
      <c r="O88" s="7"/>
      <c r="P88" s="7"/>
      <c r="Q88" s="7"/>
    </row>
    <row r="89" spans="1:17" s="14" customFormat="1" ht="15" customHeight="1">
      <c r="A89" s="97"/>
      <c r="B89" s="88" t="s">
        <v>113</v>
      </c>
      <c r="C89" s="88" t="s">
        <v>113</v>
      </c>
      <c r="D89" s="98">
        <v>71.92697465965146</v>
      </c>
      <c r="E89" s="98">
        <v>71.4</v>
      </c>
      <c r="F89" s="98">
        <v>72.5</v>
      </c>
      <c r="G89" s="95"/>
      <c r="H89" s="95"/>
      <c r="I89" s="95"/>
      <c r="J89" s="96"/>
      <c r="L89" s="7"/>
      <c r="M89" s="7"/>
      <c r="N89" s="7"/>
      <c r="O89" s="7"/>
      <c r="P89" s="7"/>
      <c r="Q89" s="7"/>
    </row>
    <row r="90" spans="1:17" s="14" customFormat="1" ht="24" customHeight="1">
      <c r="A90" s="97"/>
      <c r="B90" s="88"/>
      <c r="C90" s="88" t="s">
        <v>114</v>
      </c>
      <c r="D90" s="98">
        <v>71.90497055420668</v>
      </c>
      <c r="E90" s="98">
        <v>71.3</v>
      </c>
      <c r="F90" s="98">
        <v>72.5</v>
      </c>
      <c r="G90" s="95"/>
      <c r="H90" s="95"/>
      <c r="I90" s="95"/>
      <c r="J90" s="96"/>
      <c r="L90" s="7"/>
      <c r="M90" s="7"/>
      <c r="N90" s="7"/>
      <c r="O90" s="7"/>
      <c r="P90" s="7"/>
      <c r="Q90" s="7"/>
    </row>
    <row r="91" spans="1:17" s="14" customFormat="1" ht="15" customHeight="1">
      <c r="A91" s="97"/>
      <c r="B91" s="88"/>
      <c r="C91" s="88" t="s">
        <v>115</v>
      </c>
      <c r="D91" s="98">
        <v>71.84126942386195</v>
      </c>
      <c r="E91" s="98">
        <v>71.3</v>
      </c>
      <c r="F91" s="98">
        <v>72.4</v>
      </c>
      <c r="G91" s="95"/>
      <c r="H91" s="95"/>
      <c r="I91" s="95"/>
      <c r="J91" s="96"/>
      <c r="L91" s="7"/>
      <c r="M91" s="7"/>
      <c r="N91" s="7"/>
      <c r="O91" s="7"/>
      <c r="P91" s="7"/>
      <c r="Q91" s="7"/>
    </row>
    <row r="92" spans="1:17" s="14" customFormat="1" ht="15" customHeight="1">
      <c r="A92" s="97"/>
      <c r="B92" s="88"/>
      <c r="C92" s="88" t="s">
        <v>116</v>
      </c>
      <c r="D92" s="98">
        <v>72.6193190689272</v>
      </c>
      <c r="E92" s="98">
        <v>72.1</v>
      </c>
      <c r="F92" s="98">
        <v>73.2</v>
      </c>
      <c r="G92" s="95"/>
      <c r="H92" s="95"/>
      <c r="I92" s="95"/>
      <c r="J92" s="96"/>
      <c r="L92" s="7"/>
      <c r="M92" s="7"/>
      <c r="N92" s="7"/>
      <c r="O92" s="7"/>
      <c r="P92" s="7"/>
      <c r="Q92" s="7"/>
    </row>
    <row r="93" spans="1:17" s="14" customFormat="1" ht="15" customHeight="1">
      <c r="A93" s="97"/>
      <c r="B93" s="88"/>
      <c r="C93" s="88" t="s">
        <v>117</v>
      </c>
      <c r="D93" s="98">
        <v>73.38293079068809</v>
      </c>
      <c r="E93" s="98">
        <v>72.9</v>
      </c>
      <c r="F93" s="98">
        <v>73.9</v>
      </c>
      <c r="G93" s="95"/>
      <c r="H93" s="95"/>
      <c r="I93" s="95"/>
      <c r="J93" s="96"/>
      <c r="L93" s="7"/>
      <c r="M93" s="7"/>
      <c r="N93" s="7"/>
      <c r="O93" s="7"/>
      <c r="P93" s="7"/>
      <c r="Q93" s="7"/>
    </row>
    <row r="94" spans="1:17" s="14" customFormat="1" ht="15" customHeight="1">
      <c r="A94" s="97"/>
      <c r="B94" s="88"/>
      <c r="C94" s="88" t="s">
        <v>118</v>
      </c>
      <c r="D94" s="98">
        <v>73.66023992964165</v>
      </c>
      <c r="E94" s="98">
        <v>73.1</v>
      </c>
      <c r="F94" s="98">
        <v>74.2</v>
      </c>
      <c r="G94" s="95"/>
      <c r="H94" s="95"/>
      <c r="I94" s="95"/>
      <c r="J94" s="96"/>
      <c r="L94" s="7"/>
      <c r="M94" s="7"/>
      <c r="N94" s="7"/>
      <c r="O94" s="7"/>
      <c r="P94" s="7"/>
      <c r="Q94" s="7"/>
    </row>
    <row r="95" spans="1:17" s="14" customFormat="1" ht="24" customHeight="1">
      <c r="A95" s="97"/>
      <c r="B95" s="88"/>
      <c r="C95" s="88" t="s">
        <v>119</v>
      </c>
      <c r="D95" s="98">
        <v>73.61604528610503</v>
      </c>
      <c r="E95" s="98">
        <v>73.1</v>
      </c>
      <c r="F95" s="98">
        <v>74.2</v>
      </c>
      <c r="G95" s="95"/>
      <c r="H95" s="95"/>
      <c r="I95" s="95"/>
      <c r="J95" s="96"/>
      <c r="L95" s="7"/>
      <c r="M95" s="7"/>
      <c r="N95" s="7"/>
      <c r="O95" s="7"/>
      <c r="P95" s="7"/>
      <c r="Q95" s="7"/>
    </row>
    <row r="96" spans="1:17" s="14" customFormat="1" ht="15" customHeight="1">
      <c r="A96" s="97"/>
      <c r="B96" s="88" t="s">
        <v>120</v>
      </c>
      <c r="C96" s="88" t="s">
        <v>120</v>
      </c>
      <c r="D96" s="98">
        <v>73.67676928002307</v>
      </c>
      <c r="E96" s="98">
        <v>73.10171355125485</v>
      </c>
      <c r="F96" s="98">
        <v>74.25182500879129</v>
      </c>
      <c r="G96" s="95"/>
      <c r="H96" s="95"/>
      <c r="I96" s="95"/>
      <c r="J96" s="96"/>
      <c r="L96" s="7"/>
      <c r="M96" s="7"/>
      <c r="N96" s="7"/>
      <c r="O96" s="7"/>
      <c r="P96" s="7"/>
      <c r="Q96" s="7"/>
    </row>
    <row r="97" spans="1:17" s="14" customFormat="1" ht="15" customHeight="1">
      <c r="A97" s="97"/>
      <c r="B97" s="88"/>
      <c r="C97" s="88" t="s">
        <v>276</v>
      </c>
      <c r="D97" s="98">
        <v>73.8161967475773</v>
      </c>
      <c r="E97" s="98">
        <v>73.24252274547958</v>
      </c>
      <c r="F97" s="98">
        <v>74.38987074967501</v>
      </c>
      <c r="G97" s="95"/>
      <c r="H97" s="95"/>
      <c r="I97" s="95"/>
      <c r="J97" s="96"/>
      <c r="L97" s="7"/>
      <c r="M97" s="7"/>
      <c r="N97" s="7"/>
      <c r="O97" s="7"/>
      <c r="P97" s="7"/>
      <c r="Q97" s="7"/>
    </row>
    <row r="98" spans="1:10" s="14" customFormat="1" ht="15" customHeight="1">
      <c r="A98" s="92"/>
      <c r="B98" s="93"/>
      <c r="C98" s="94"/>
      <c r="D98" s="95"/>
      <c r="E98" s="95"/>
      <c r="F98" s="95"/>
      <c r="G98" s="95"/>
      <c r="H98" s="95"/>
      <c r="I98" s="95"/>
      <c r="J98" s="96"/>
    </row>
    <row r="99" spans="1:10" s="14" customFormat="1" ht="24" customHeight="1">
      <c r="A99" s="8" t="s">
        <v>199</v>
      </c>
      <c r="B99" s="88"/>
      <c r="C99" s="88" t="s">
        <v>104</v>
      </c>
      <c r="D99" s="99">
        <v>70.62743711487167</v>
      </c>
      <c r="E99" s="99">
        <v>69.3</v>
      </c>
      <c r="F99" s="99">
        <v>71.9</v>
      </c>
      <c r="G99" s="95"/>
      <c r="H99" s="95"/>
      <c r="I99" s="95"/>
      <c r="J99" s="96"/>
    </row>
    <row r="100" spans="1:10" s="14" customFormat="1" ht="15" customHeight="1">
      <c r="A100" s="8"/>
      <c r="B100" s="88"/>
      <c r="C100" s="88" t="s">
        <v>105</v>
      </c>
      <c r="D100" s="99">
        <v>71.30288240658311</v>
      </c>
      <c r="E100" s="99">
        <v>70</v>
      </c>
      <c r="F100" s="99">
        <v>72.6</v>
      </c>
      <c r="G100" s="95"/>
      <c r="H100" s="95"/>
      <c r="I100" s="95"/>
      <c r="J100" s="96"/>
    </row>
    <row r="101" spans="1:10" s="14" customFormat="1" ht="15" customHeight="1">
      <c r="A101" s="8"/>
      <c r="B101" s="88" t="s">
        <v>106</v>
      </c>
      <c r="C101" s="88" t="s">
        <v>106</v>
      </c>
      <c r="D101" s="99">
        <v>71.31997852550917</v>
      </c>
      <c r="E101" s="99">
        <v>70</v>
      </c>
      <c r="F101" s="99">
        <v>72.6</v>
      </c>
      <c r="G101" s="95"/>
      <c r="H101" s="95"/>
      <c r="I101" s="95"/>
      <c r="J101" s="96"/>
    </row>
    <row r="102" spans="1:10" s="14" customFormat="1" ht="15" customHeight="1">
      <c r="A102" s="8"/>
      <c r="B102" s="88"/>
      <c r="C102" s="88" t="s">
        <v>107</v>
      </c>
      <c r="D102" s="99">
        <v>70.99029431135757</v>
      </c>
      <c r="E102" s="99">
        <v>69.6</v>
      </c>
      <c r="F102" s="99">
        <v>72.3</v>
      </c>
      <c r="G102" s="95"/>
      <c r="H102" s="95"/>
      <c r="I102" s="95"/>
      <c r="J102" s="96"/>
    </row>
    <row r="103" spans="1:10" s="14" customFormat="1" ht="15" customHeight="1">
      <c r="A103" s="8"/>
      <c r="B103" s="88"/>
      <c r="C103" s="88" t="s">
        <v>108</v>
      </c>
      <c r="D103" s="99">
        <v>70.3948568767911</v>
      </c>
      <c r="E103" s="99">
        <v>69</v>
      </c>
      <c r="F103" s="99">
        <v>71.8</v>
      </c>
      <c r="G103" s="95"/>
      <c r="H103" s="95"/>
      <c r="I103" s="95"/>
      <c r="J103" s="96"/>
    </row>
    <row r="104" spans="1:10" s="14" customFormat="1" ht="24" customHeight="1">
      <c r="A104" s="8"/>
      <c r="B104" s="88"/>
      <c r="C104" s="88" t="s">
        <v>109</v>
      </c>
      <c r="D104" s="99">
        <v>70.4440934144353</v>
      </c>
      <c r="E104" s="99">
        <v>69</v>
      </c>
      <c r="F104" s="99">
        <v>71.9</v>
      </c>
      <c r="G104" s="95"/>
      <c r="H104" s="95"/>
      <c r="I104" s="95"/>
      <c r="J104" s="96"/>
    </row>
    <row r="105" spans="1:10" s="14" customFormat="1" ht="15" customHeight="1">
      <c r="A105" s="8"/>
      <c r="B105" s="88"/>
      <c r="C105" s="88" t="s">
        <v>110</v>
      </c>
      <c r="D105" s="99">
        <v>70.9114872583372</v>
      </c>
      <c r="E105" s="99">
        <v>69.5</v>
      </c>
      <c r="F105" s="99">
        <v>72.4</v>
      </c>
      <c r="G105" s="95"/>
      <c r="H105" s="95"/>
      <c r="I105" s="95"/>
      <c r="J105" s="96"/>
    </row>
    <row r="106" spans="1:10" s="14" customFormat="1" ht="15" customHeight="1">
      <c r="A106" s="8"/>
      <c r="B106" s="88"/>
      <c r="C106" s="88" t="s">
        <v>111</v>
      </c>
      <c r="D106" s="99">
        <v>71.7338041515979</v>
      </c>
      <c r="E106" s="99">
        <v>70.4</v>
      </c>
      <c r="F106" s="99">
        <v>73.1</v>
      </c>
      <c r="G106" s="95"/>
      <c r="H106" s="95"/>
      <c r="I106" s="95"/>
      <c r="J106" s="96"/>
    </row>
    <row r="107" spans="1:10" s="14" customFormat="1" ht="15" customHeight="1">
      <c r="A107" s="8"/>
      <c r="B107" s="88"/>
      <c r="C107" s="88" t="s">
        <v>112</v>
      </c>
      <c r="D107" s="99">
        <v>72.25750849801423</v>
      </c>
      <c r="E107" s="99">
        <v>70.9</v>
      </c>
      <c r="F107" s="99">
        <v>73.6</v>
      </c>
      <c r="G107" s="95"/>
      <c r="H107" s="95"/>
      <c r="I107" s="95"/>
      <c r="J107" s="96"/>
    </row>
    <row r="108" spans="1:10" s="14" customFormat="1" ht="15" customHeight="1">
      <c r="A108" s="8"/>
      <c r="B108" s="88" t="s">
        <v>113</v>
      </c>
      <c r="C108" s="88" t="s">
        <v>113</v>
      </c>
      <c r="D108" s="99">
        <v>72.32641572489133</v>
      </c>
      <c r="E108" s="99">
        <v>71</v>
      </c>
      <c r="F108" s="99">
        <v>73.6</v>
      </c>
      <c r="G108" s="95"/>
      <c r="H108" s="95"/>
      <c r="I108" s="95"/>
      <c r="J108" s="96"/>
    </row>
    <row r="109" spans="1:10" s="14" customFormat="1" ht="24" customHeight="1">
      <c r="A109" s="8"/>
      <c r="B109" s="88"/>
      <c r="C109" s="88" t="s">
        <v>114</v>
      </c>
      <c r="D109" s="99">
        <v>71.64987033115654</v>
      </c>
      <c r="E109" s="99">
        <v>70.2</v>
      </c>
      <c r="F109" s="99">
        <v>73.1</v>
      </c>
      <c r="G109" s="95"/>
      <c r="H109" s="95"/>
      <c r="I109" s="95"/>
      <c r="J109" s="96"/>
    </row>
    <row r="110" spans="1:10" s="14" customFormat="1" ht="15" customHeight="1">
      <c r="A110" s="8"/>
      <c r="B110" s="88"/>
      <c r="C110" s="88" t="s">
        <v>115</v>
      </c>
      <c r="D110" s="99">
        <v>72.22710681728078</v>
      </c>
      <c r="E110" s="99">
        <v>70.9</v>
      </c>
      <c r="F110" s="99">
        <v>73.6</v>
      </c>
      <c r="G110" s="95"/>
      <c r="H110" s="95"/>
      <c r="I110" s="95"/>
      <c r="J110" s="96"/>
    </row>
    <row r="111" spans="1:10" s="14" customFormat="1" ht="15" customHeight="1">
      <c r="A111" s="8"/>
      <c r="B111" s="88"/>
      <c r="C111" s="88" t="s">
        <v>116</v>
      </c>
      <c r="D111" s="99">
        <v>72.06284116172654</v>
      </c>
      <c r="E111" s="99">
        <v>70.6</v>
      </c>
      <c r="F111" s="99">
        <v>73.5</v>
      </c>
      <c r="G111" s="95"/>
      <c r="H111" s="95"/>
      <c r="I111" s="95"/>
      <c r="J111" s="96"/>
    </row>
    <row r="112" spans="1:10" s="14" customFormat="1" ht="15" customHeight="1">
      <c r="A112" s="8"/>
      <c r="B112" s="88"/>
      <c r="C112" s="88" t="s">
        <v>117</v>
      </c>
      <c r="D112" s="99">
        <v>72.9568618629173</v>
      </c>
      <c r="E112" s="99">
        <v>71.4</v>
      </c>
      <c r="F112" s="99">
        <v>74.5</v>
      </c>
      <c r="G112" s="95"/>
      <c r="H112" s="95"/>
      <c r="I112" s="95"/>
      <c r="J112" s="96"/>
    </row>
    <row r="113" spans="1:10" s="14" customFormat="1" ht="15" customHeight="1">
      <c r="A113" s="8"/>
      <c r="B113" s="88"/>
      <c r="C113" s="88" t="s">
        <v>118</v>
      </c>
      <c r="D113" s="99">
        <v>72.92637514905205</v>
      </c>
      <c r="E113" s="99">
        <v>71.3</v>
      </c>
      <c r="F113" s="99">
        <v>74.5</v>
      </c>
      <c r="G113" s="95"/>
      <c r="H113" s="95"/>
      <c r="I113" s="95"/>
      <c r="J113" s="96"/>
    </row>
    <row r="114" spans="1:10" s="14" customFormat="1" ht="24" customHeight="1">
      <c r="A114" s="8"/>
      <c r="B114" s="88"/>
      <c r="C114" s="88" t="s">
        <v>119</v>
      </c>
      <c r="D114" s="99">
        <v>73.5149929038001</v>
      </c>
      <c r="E114" s="99">
        <v>72</v>
      </c>
      <c r="F114" s="99">
        <v>75</v>
      </c>
      <c r="G114" s="95"/>
      <c r="H114" s="95"/>
      <c r="I114" s="95"/>
      <c r="J114" s="96"/>
    </row>
    <row r="115" spans="1:10" s="14" customFormat="1" ht="15" customHeight="1">
      <c r="A115" s="8"/>
      <c r="B115" s="88" t="s">
        <v>120</v>
      </c>
      <c r="C115" s="88" t="s">
        <v>120</v>
      </c>
      <c r="D115" s="99">
        <v>73.49656985759698</v>
      </c>
      <c r="E115" s="99">
        <v>72.06017564828755</v>
      </c>
      <c r="F115" s="99">
        <v>74.93296406690641</v>
      </c>
      <c r="G115" s="95"/>
      <c r="H115" s="95"/>
      <c r="I115" s="95"/>
      <c r="J115" s="96"/>
    </row>
    <row r="116" spans="1:10" s="14" customFormat="1" ht="15" customHeight="1">
      <c r="A116" s="8"/>
      <c r="B116" s="88"/>
      <c r="C116" s="88" t="s">
        <v>276</v>
      </c>
      <c r="D116" s="99">
        <v>73.97458031553795</v>
      </c>
      <c r="E116" s="99">
        <v>72.57900636958209</v>
      </c>
      <c r="F116" s="99">
        <v>75.37015426149381</v>
      </c>
      <c r="G116" s="95"/>
      <c r="H116" s="95"/>
      <c r="I116" s="95"/>
      <c r="J116" s="96"/>
    </row>
    <row r="117" spans="1:10" s="14" customFormat="1" ht="15" customHeight="1">
      <c r="A117" s="92"/>
      <c r="B117" s="93"/>
      <c r="C117" s="94"/>
      <c r="D117" s="95"/>
      <c r="E117" s="95"/>
      <c r="F117" s="95"/>
      <c r="G117" s="95"/>
      <c r="H117" s="95"/>
      <c r="I117" s="95"/>
      <c r="J117" s="96"/>
    </row>
    <row r="118" spans="1:10" s="14" customFormat="1" ht="24" customHeight="1">
      <c r="A118" s="8" t="s">
        <v>193</v>
      </c>
      <c r="B118" s="88"/>
      <c r="C118" s="88" t="s">
        <v>104</v>
      </c>
      <c r="D118" s="99">
        <v>71.09114054049653</v>
      </c>
      <c r="E118" s="99">
        <v>70.5</v>
      </c>
      <c r="F118" s="99">
        <v>71.6</v>
      </c>
      <c r="G118" s="95"/>
      <c r="H118" s="95"/>
      <c r="I118" s="95"/>
      <c r="J118" s="96"/>
    </row>
    <row r="119" spans="1:10" s="14" customFormat="1" ht="15" customHeight="1">
      <c r="A119" s="8"/>
      <c r="B119" s="88"/>
      <c r="C119" s="88" t="s">
        <v>105</v>
      </c>
      <c r="D119" s="99">
        <v>70.91564495620592</v>
      </c>
      <c r="E119" s="99">
        <v>70.3</v>
      </c>
      <c r="F119" s="99">
        <v>71.5</v>
      </c>
      <c r="G119" s="95"/>
      <c r="H119" s="95"/>
      <c r="I119" s="95"/>
      <c r="J119" s="96"/>
    </row>
    <row r="120" spans="1:10" s="14" customFormat="1" ht="15" customHeight="1">
      <c r="A120" s="8"/>
      <c r="B120" s="88" t="s">
        <v>106</v>
      </c>
      <c r="C120" s="88" t="s">
        <v>106</v>
      </c>
      <c r="D120" s="99">
        <v>71.05851094933847</v>
      </c>
      <c r="E120" s="99">
        <v>70.5</v>
      </c>
      <c r="F120" s="99">
        <v>71.7</v>
      </c>
      <c r="G120" s="95"/>
      <c r="H120" s="95"/>
      <c r="I120" s="95"/>
      <c r="J120" s="96"/>
    </row>
    <row r="121" spans="1:10" s="14" customFormat="1" ht="15" customHeight="1">
      <c r="A121" s="8"/>
      <c r="B121" s="88"/>
      <c r="C121" s="88" t="s">
        <v>107</v>
      </c>
      <c r="D121" s="99">
        <v>71.30970721193023</v>
      </c>
      <c r="E121" s="99">
        <v>70.7</v>
      </c>
      <c r="F121" s="99">
        <v>71.9</v>
      </c>
      <c r="G121" s="95"/>
      <c r="H121" s="95"/>
      <c r="I121" s="95"/>
      <c r="J121" s="96"/>
    </row>
    <row r="122" spans="1:10" s="14" customFormat="1" ht="15" customHeight="1">
      <c r="A122" s="8"/>
      <c r="B122" s="88"/>
      <c r="C122" s="88" t="s">
        <v>108</v>
      </c>
      <c r="D122" s="99">
        <v>71.51466872563499</v>
      </c>
      <c r="E122" s="99">
        <v>70.9</v>
      </c>
      <c r="F122" s="99">
        <v>72.1</v>
      </c>
      <c r="G122" s="95"/>
      <c r="H122" s="95"/>
      <c r="I122" s="95"/>
      <c r="J122" s="96"/>
    </row>
    <row r="123" spans="1:10" s="14" customFormat="1" ht="24" customHeight="1">
      <c r="A123" s="8"/>
      <c r="B123" s="88"/>
      <c r="C123" s="88" t="s">
        <v>109</v>
      </c>
      <c r="D123" s="99">
        <v>71.70973048727856</v>
      </c>
      <c r="E123" s="99">
        <v>71.1</v>
      </c>
      <c r="F123" s="99">
        <v>72.3</v>
      </c>
      <c r="G123" s="95"/>
      <c r="H123" s="95"/>
      <c r="I123" s="95"/>
      <c r="J123" s="96"/>
    </row>
    <row r="124" spans="1:10" s="14" customFormat="1" ht="15" customHeight="1">
      <c r="A124" s="8"/>
      <c r="B124" s="88"/>
      <c r="C124" s="88" t="s">
        <v>110</v>
      </c>
      <c r="D124" s="99">
        <v>71.69178088089411</v>
      </c>
      <c r="E124" s="99">
        <v>71.1</v>
      </c>
      <c r="F124" s="99">
        <v>72.3</v>
      </c>
      <c r="G124" s="95"/>
      <c r="H124" s="95"/>
      <c r="I124" s="95"/>
      <c r="J124" s="96"/>
    </row>
    <row r="125" spans="1:10" s="14" customFormat="1" ht="15" customHeight="1">
      <c r="A125" s="8"/>
      <c r="B125" s="88"/>
      <c r="C125" s="88" t="s">
        <v>111</v>
      </c>
      <c r="D125" s="99">
        <v>71.86139937223703</v>
      </c>
      <c r="E125" s="99">
        <v>71.3</v>
      </c>
      <c r="F125" s="99">
        <v>72.5</v>
      </c>
      <c r="G125" s="95"/>
      <c r="H125" s="95"/>
      <c r="I125" s="95"/>
      <c r="J125" s="96"/>
    </row>
    <row r="126" spans="1:10" s="14" customFormat="1" ht="15" customHeight="1">
      <c r="A126" s="8"/>
      <c r="B126" s="88"/>
      <c r="C126" s="88" t="s">
        <v>112</v>
      </c>
      <c r="D126" s="99">
        <v>71.75324393182886</v>
      </c>
      <c r="E126" s="99">
        <v>71.1</v>
      </c>
      <c r="F126" s="99">
        <v>72.4</v>
      </c>
      <c r="G126" s="95"/>
      <c r="H126" s="95"/>
      <c r="I126" s="95"/>
      <c r="J126" s="96"/>
    </row>
    <row r="127" spans="1:10" s="14" customFormat="1" ht="15" customHeight="1">
      <c r="A127" s="8"/>
      <c r="B127" s="88" t="s">
        <v>113</v>
      </c>
      <c r="C127" s="88" t="s">
        <v>113</v>
      </c>
      <c r="D127" s="99">
        <v>72.05685034797153</v>
      </c>
      <c r="E127" s="99">
        <v>71.4</v>
      </c>
      <c r="F127" s="99">
        <v>72.7</v>
      </c>
      <c r="G127" s="95"/>
      <c r="H127" s="95"/>
      <c r="I127" s="95"/>
      <c r="J127" s="96"/>
    </row>
    <row r="128" spans="1:10" s="14" customFormat="1" ht="24" customHeight="1">
      <c r="A128" s="8"/>
      <c r="B128" s="88"/>
      <c r="C128" s="88" t="s">
        <v>114</v>
      </c>
      <c r="D128" s="99">
        <v>71.98134449398052</v>
      </c>
      <c r="E128" s="99">
        <v>71.3</v>
      </c>
      <c r="F128" s="99">
        <v>72.6</v>
      </c>
      <c r="G128" s="95"/>
      <c r="H128" s="95"/>
      <c r="I128" s="95"/>
      <c r="J128" s="96"/>
    </row>
    <row r="129" spans="1:10" s="14" customFormat="1" ht="15" customHeight="1">
      <c r="A129" s="8"/>
      <c r="B129" s="88"/>
      <c r="C129" s="88" t="s">
        <v>115</v>
      </c>
      <c r="D129" s="99">
        <v>72.45124829987273</v>
      </c>
      <c r="E129" s="99">
        <v>71.8</v>
      </c>
      <c r="F129" s="99">
        <v>73.1</v>
      </c>
      <c r="G129" s="95"/>
      <c r="H129" s="95"/>
      <c r="I129" s="95"/>
      <c r="J129" s="96"/>
    </row>
    <row r="130" spans="1:10" s="14" customFormat="1" ht="15" customHeight="1">
      <c r="A130" s="8"/>
      <c r="B130" s="88"/>
      <c r="C130" s="88" t="s">
        <v>116</v>
      </c>
      <c r="D130" s="99">
        <v>72.97460942616559</v>
      </c>
      <c r="E130" s="99">
        <v>72.4</v>
      </c>
      <c r="F130" s="99">
        <v>73.6</v>
      </c>
      <c r="G130" s="95"/>
      <c r="H130" s="95"/>
      <c r="I130" s="95"/>
      <c r="J130" s="96"/>
    </row>
    <row r="131" spans="1:10" s="14" customFormat="1" ht="15" customHeight="1">
      <c r="A131" s="8"/>
      <c r="B131" s="88"/>
      <c r="C131" s="88" t="s">
        <v>117</v>
      </c>
      <c r="D131" s="99">
        <v>73.60855827306814</v>
      </c>
      <c r="E131" s="99">
        <v>73</v>
      </c>
      <c r="F131" s="99">
        <v>74.2</v>
      </c>
      <c r="G131" s="95"/>
      <c r="H131" s="95"/>
      <c r="I131" s="95"/>
      <c r="J131" s="96"/>
    </row>
    <row r="132" spans="1:10" s="14" customFormat="1" ht="15" customHeight="1">
      <c r="A132" s="8"/>
      <c r="B132" s="88"/>
      <c r="C132" s="88" t="s">
        <v>118</v>
      </c>
      <c r="D132" s="99">
        <v>73.75359983203604</v>
      </c>
      <c r="E132" s="99">
        <v>73.1</v>
      </c>
      <c r="F132" s="99">
        <v>74.4</v>
      </c>
      <c r="G132" s="95"/>
      <c r="H132" s="95"/>
      <c r="I132" s="95"/>
      <c r="J132" s="96"/>
    </row>
    <row r="133" spans="1:10" s="14" customFormat="1" ht="24" customHeight="1">
      <c r="A133" s="8"/>
      <c r="B133" s="88"/>
      <c r="C133" s="88" t="s">
        <v>119</v>
      </c>
      <c r="D133" s="99">
        <v>73.74385529386811</v>
      </c>
      <c r="E133" s="99">
        <v>73.1</v>
      </c>
      <c r="F133" s="99">
        <v>74.4</v>
      </c>
      <c r="G133" s="95"/>
      <c r="H133" s="95"/>
      <c r="I133" s="95"/>
      <c r="J133" s="96"/>
    </row>
    <row r="134" spans="1:10" s="14" customFormat="1" ht="15" customHeight="1">
      <c r="A134" s="8"/>
      <c r="B134" s="88" t="s">
        <v>120</v>
      </c>
      <c r="C134" s="88" t="s">
        <v>120</v>
      </c>
      <c r="D134" s="99">
        <v>73.70431422851574</v>
      </c>
      <c r="E134" s="99">
        <v>73.03955965521612</v>
      </c>
      <c r="F134" s="99">
        <v>74.36906880181536</v>
      </c>
      <c r="G134" s="95"/>
      <c r="H134" s="95"/>
      <c r="I134" s="95"/>
      <c r="J134" s="96"/>
    </row>
    <row r="135" spans="1:10" s="14" customFormat="1" ht="15" customHeight="1">
      <c r="A135" s="8"/>
      <c r="B135" s="88"/>
      <c r="C135" s="88" t="s">
        <v>276</v>
      </c>
      <c r="D135" s="99">
        <v>73.8503682568713</v>
      </c>
      <c r="E135" s="99">
        <v>73.18047450912951</v>
      </c>
      <c r="F135" s="99">
        <v>74.5202620046131</v>
      </c>
      <c r="G135" s="95"/>
      <c r="H135" s="95"/>
      <c r="I135" s="95"/>
      <c r="J135" s="96"/>
    </row>
    <row r="136" spans="1:10" s="14" customFormat="1" ht="15" customHeight="1">
      <c r="A136" s="92"/>
      <c r="B136" s="93"/>
      <c r="C136" s="94"/>
      <c r="D136" s="95"/>
      <c r="E136" s="95"/>
      <c r="F136" s="95"/>
      <c r="G136" s="95"/>
      <c r="H136" s="95"/>
      <c r="I136" s="95"/>
      <c r="J136" s="96"/>
    </row>
    <row r="137" spans="1:10" s="14" customFormat="1" ht="24" customHeight="1">
      <c r="A137" s="97" t="s">
        <v>207</v>
      </c>
      <c r="B137" s="88"/>
      <c r="C137" s="88" t="s">
        <v>104</v>
      </c>
      <c r="D137" s="98">
        <v>71.11595220974391</v>
      </c>
      <c r="E137" s="98">
        <v>70.5</v>
      </c>
      <c r="F137" s="98">
        <v>71.7</v>
      </c>
      <c r="G137" s="95"/>
      <c r="H137" s="95"/>
      <c r="I137" s="95"/>
      <c r="J137" s="96"/>
    </row>
    <row r="138" spans="1:10" s="14" customFormat="1" ht="15" customHeight="1">
      <c r="A138" s="97"/>
      <c r="B138" s="88"/>
      <c r="C138" s="88" t="s">
        <v>105</v>
      </c>
      <c r="D138" s="98">
        <v>71.56291209656821</v>
      </c>
      <c r="E138" s="98">
        <v>71</v>
      </c>
      <c r="F138" s="98">
        <v>72.1</v>
      </c>
      <c r="G138" s="95"/>
      <c r="H138" s="95"/>
      <c r="I138" s="95"/>
      <c r="J138" s="96"/>
    </row>
    <row r="139" spans="1:10" s="14" customFormat="1" ht="15" customHeight="1">
      <c r="A139" s="97"/>
      <c r="B139" s="88" t="s">
        <v>106</v>
      </c>
      <c r="C139" s="88" t="s">
        <v>106</v>
      </c>
      <c r="D139" s="98">
        <v>71.61228824590363</v>
      </c>
      <c r="E139" s="98">
        <v>71</v>
      </c>
      <c r="F139" s="98">
        <v>72.2</v>
      </c>
      <c r="G139" s="95"/>
      <c r="H139" s="95"/>
      <c r="I139" s="95"/>
      <c r="J139" s="96"/>
    </row>
    <row r="140" spans="1:10" s="14" customFormat="1" ht="15" customHeight="1">
      <c r="A140" s="97"/>
      <c r="B140" s="88"/>
      <c r="C140" s="88" t="s">
        <v>107</v>
      </c>
      <c r="D140" s="98">
        <v>71.86614414703904</v>
      </c>
      <c r="E140" s="98">
        <v>71.3</v>
      </c>
      <c r="F140" s="98">
        <v>72.5</v>
      </c>
      <c r="G140" s="95"/>
      <c r="H140" s="95"/>
      <c r="I140" s="95"/>
      <c r="J140" s="96"/>
    </row>
    <row r="141" spans="1:10" s="14" customFormat="1" ht="15" customHeight="1">
      <c r="A141" s="97"/>
      <c r="B141" s="88"/>
      <c r="C141" s="88" t="s">
        <v>108</v>
      </c>
      <c r="D141" s="98">
        <v>71.80474007877895</v>
      </c>
      <c r="E141" s="98">
        <v>71.2</v>
      </c>
      <c r="F141" s="98">
        <v>72.4</v>
      </c>
      <c r="G141" s="95"/>
      <c r="H141" s="95"/>
      <c r="I141" s="95"/>
      <c r="J141" s="96"/>
    </row>
    <row r="142" spans="1:10" s="14" customFormat="1" ht="24" customHeight="1">
      <c r="A142" s="97"/>
      <c r="B142" s="88"/>
      <c r="C142" s="88" t="s">
        <v>109</v>
      </c>
      <c r="D142" s="98">
        <v>71.96696200745686</v>
      </c>
      <c r="E142" s="98">
        <v>71.4</v>
      </c>
      <c r="F142" s="98">
        <v>72.6</v>
      </c>
      <c r="G142" s="95"/>
      <c r="H142" s="95"/>
      <c r="I142" s="95"/>
      <c r="J142" s="96"/>
    </row>
    <row r="143" spans="1:10" s="14" customFormat="1" ht="15" customHeight="1">
      <c r="A143" s="97"/>
      <c r="B143" s="88"/>
      <c r="C143" s="88" t="s">
        <v>110</v>
      </c>
      <c r="D143" s="98">
        <v>72.48832758230232</v>
      </c>
      <c r="E143" s="98">
        <v>71.9</v>
      </c>
      <c r="F143" s="98">
        <v>73.1</v>
      </c>
      <c r="G143" s="95"/>
      <c r="H143" s="95"/>
      <c r="I143" s="95"/>
      <c r="J143" s="96"/>
    </row>
    <row r="144" spans="1:10" s="14" customFormat="1" ht="15" customHeight="1">
      <c r="A144" s="97"/>
      <c r="B144" s="88"/>
      <c r="C144" s="88" t="s">
        <v>111</v>
      </c>
      <c r="D144" s="98">
        <v>72.56743079680976</v>
      </c>
      <c r="E144" s="98">
        <v>71.9</v>
      </c>
      <c r="F144" s="98">
        <v>73.2</v>
      </c>
      <c r="G144" s="95"/>
      <c r="H144" s="95"/>
      <c r="I144" s="95"/>
      <c r="J144" s="96"/>
    </row>
    <row r="145" spans="1:10" s="14" customFormat="1" ht="15" customHeight="1">
      <c r="A145" s="97"/>
      <c r="B145" s="88"/>
      <c r="C145" s="88" t="s">
        <v>112</v>
      </c>
      <c r="D145" s="98">
        <v>72.48378798546773</v>
      </c>
      <c r="E145" s="98">
        <v>71.8</v>
      </c>
      <c r="F145" s="98">
        <v>73.1</v>
      </c>
      <c r="G145" s="95"/>
      <c r="H145" s="95"/>
      <c r="I145" s="95"/>
      <c r="J145" s="96"/>
    </row>
    <row r="146" spans="1:10" s="14" customFormat="1" ht="15" customHeight="1">
      <c r="A146" s="97"/>
      <c r="B146" s="88" t="s">
        <v>113</v>
      </c>
      <c r="C146" s="88" t="s">
        <v>113</v>
      </c>
      <c r="D146" s="98">
        <v>72.2717036540533</v>
      </c>
      <c r="E146" s="98">
        <v>71.6</v>
      </c>
      <c r="F146" s="98">
        <v>72.9</v>
      </c>
      <c r="G146" s="95"/>
      <c r="H146" s="95"/>
      <c r="I146" s="95"/>
      <c r="J146" s="96"/>
    </row>
    <row r="147" spans="1:10" s="14" customFormat="1" ht="24" customHeight="1">
      <c r="A147" s="97"/>
      <c r="B147" s="88"/>
      <c r="C147" s="88" t="s">
        <v>114</v>
      </c>
      <c r="D147" s="98">
        <v>72.677535289621</v>
      </c>
      <c r="E147" s="98">
        <v>72</v>
      </c>
      <c r="F147" s="98">
        <v>73.3</v>
      </c>
      <c r="G147" s="95"/>
      <c r="H147" s="95"/>
      <c r="I147" s="95"/>
      <c r="J147" s="96"/>
    </row>
    <row r="148" spans="1:10" s="14" customFormat="1" ht="15" customHeight="1">
      <c r="A148" s="97"/>
      <c r="B148" s="88"/>
      <c r="C148" s="88" t="s">
        <v>115</v>
      </c>
      <c r="D148" s="98">
        <v>73.25799546247006</v>
      </c>
      <c r="E148" s="98">
        <v>72.6</v>
      </c>
      <c r="F148" s="98">
        <v>73.9</v>
      </c>
      <c r="G148" s="95"/>
      <c r="H148" s="95"/>
      <c r="I148" s="95"/>
      <c r="J148" s="96"/>
    </row>
    <row r="149" spans="1:10" s="14" customFormat="1" ht="15" customHeight="1">
      <c r="A149" s="97"/>
      <c r="B149" s="88"/>
      <c r="C149" s="88" t="s">
        <v>116</v>
      </c>
      <c r="D149" s="98">
        <v>73.8147889231883</v>
      </c>
      <c r="E149" s="98">
        <v>73.2</v>
      </c>
      <c r="F149" s="98">
        <v>74.4</v>
      </c>
      <c r="G149" s="95"/>
      <c r="H149" s="95"/>
      <c r="I149" s="95"/>
      <c r="J149" s="96"/>
    </row>
    <row r="150" spans="1:10" s="14" customFormat="1" ht="15" customHeight="1">
      <c r="A150" s="97"/>
      <c r="B150" s="88"/>
      <c r="C150" s="88" t="s">
        <v>117</v>
      </c>
      <c r="D150" s="98">
        <v>73.93734160706113</v>
      </c>
      <c r="E150" s="98">
        <v>73.3</v>
      </c>
      <c r="F150" s="98">
        <v>74.6</v>
      </c>
      <c r="G150" s="95"/>
      <c r="H150" s="95"/>
      <c r="I150" s="95"/>
      <c r="J150" s="96"/>
    </row>
    <row r="151" spans="1:10" s="14" customFormat="1" ht="15" customHeight="1">
      <c r="A151" s="97"/>
      <c r="B151" s="88"/>
      <c r="C151" s="88" t="s">
        <v>118</v>
      </c>
      <c r="D151" s="98">
        <v>73.71498348352091</v>
      </c>
      <c r="E151" s="98">
        <v>73.1</v>
      </c>
      <c r="F151" s="98">
        <v>74.4</v>
      </c>
      <c r="G151" s="95"/>
      <c r="H151" s="95"/>
      <c r="I151" s="95"/>
      <c r="J151" s="96"/>
    </row>
    <row r="152" spans="1:10" s="14" customFormat="1" ht="24" customHeight="1">
      <c r="A152" s="97"/>
      <c r="B152" s="88"/>
      <c r="C152" s="88" t="s">
        <v>119</v>
      </c>
      <c r="D152" s="98">
        <v>73.82403271537248</v>
      </c>
      <c r="E152" s="98">
        <v>73.2</v>
      </c>
      <c r="F152" s="98">
        <v>74.5</v>
      </c>
      <c r="G152" s="95"/>
      <c r="H152" s="95"/>
      <c r="I152" s="95"/>
      <c r="J152" s="96"/>
    </row>
    <row r="153" spans="1:10" s="14" customFormat="1" ht="15" customHeight="1">
      <c r="A153" s="97"/>
      <c r="B153" s="88" t="s">
        <v>120</v>
      </c>
      <c r="C153" s="88" t="s">
        <v>120</v>
      </c>
      <c r="D153" s="98">
        <v>73.9777670835186</v>
      </c>
      <c r="E153" s="98">
        <v>73.33621373098458</v>
      </c>
      <c r="F153" s="98">
        <v>74.61932043605262</v>
      </c>
      <c r="G153" s="95"/>
      <c r="H153" s="95"/>
      <c r="I153" s="95"/>
      <c r="J153" s="96"/>
    </row>
    <row r="154" spans="1:10" s="14" customFormat="1" ht="15" customHeight="1">
      <c r="A154" s="97"/>
      <c r="B154" s="88"/>
      <c r="C154" s="88" t="s">
        <v>276</v>
      </c>
      <c r="D154" s="98">
        <v>75.03181164392005</v>
      </c>
      <c r="E154" s="98">
        <v>74.39962651639587</v>
      </c>
      <c r="F154" s="98">
        <v>75.66399677144423</v>
      </c>
      <c r="G154" s="95"/>
      <c r="H154" s="95"/>
      <c r="I154" s="95"/>
      <c r="J154" s="96"/>
    </row>
    <row r="155" spans="1:10" s="14" customFormat="1" ht="15" customHeight="1">
      <c r="A155" s="92"/>
      <c r="B155" s="93"/>
      <c r="C155" s="94"/>
      <c r="D155" s="95"/>
      <c r="E155" s="95"/>
      <c r="F155" s="95"/>
      <c r="G155" s="95"/>
      <c r="H155" s="95"/>
      <c r="I155" s="95"/>
      <c r="J155" s="96"/>
    </row>
    <row r="156" spans="1:10" s="14" customFormat="1" ht="24" customHeight="1">
      <c r="A156" s="97" t="s">
        <v>218</v>
      </c>
      <c r="B156" s="88"/>
      <c r="C156" s="88" t="s">
        <v>104</v>
      </c>
      <c r="D156" s="98">
        <v>71.34603080495998</v>
      </c>
      <c r="E156" s="98">
        <v>70.8</v>
      </c>
      <c r="F156" s="98">
        <v>71.9</v>
      </c>
      <c r="G156" s="95"/>
      <c r="H156" s="95"/>
      <c r="I156" s="95"/>
      <c r="J156" s="96"/>
    </row>
    <row r="157" spans="1:10" s="14" customFormat="1" ht="15" customHeight="1">
      <c r="A157" s="97"/>
      <c r="B157" s="88"/>
      <c r="C157" s="88" t="s">
        <v>105</v>
      </c>
      <c r="D157" s="98">
        <v>71.57549261547908</v>
      </c>
      <c r="E157" s="98">
        <v>71</v>
      </c>
      <c r="F157" s="98">
        <v>72.1</v>
      </c>
      <c r="G157" s="95"/>
      <c r="H157" s="95"/>
      <c r="I157" s="95"/>
      <c r="J157" s="96"/>
    </row>
    <row r="158" spans="1:10" s="14" customFormat="1" ht="15" customHeight="1">
      <c r="A158" s="97"/>
      <c r="B158" s="88" t="s">
        <v>106</v>
      </c>
      <c r="C158" s="88" t="s">
        <v>106</v>
      </c>
      <c r="D158" s="98">
        <v>72.01986165955708</v>
      </c>
      <c r="E158" s="98">
        <v>71.5</v>
      </c>
      <c r="F158" s="98">
        <v>72.6</v>
      </c>
      <c r="G158" s="95"/>
      <c r="H158" s="95"/>
      <c r="I158" s="95"/>
      <c r="J158" s="96"/>
    </row>
    <row r="159" spans="1:10" s="14" customFormat="1" ht="15" customHeight="1">
      <c r="A159" s="97"/>
      <c r="B159" s="88"/>
      <c r="C159" s="88" t="s">
        <v>107</v>
      </c>
      <c r="D159" s="98">
        <v>72.3532184617242</v>
      </c>
      <c r="E159" s="98">
        <v>71.8</v>
      </c>
      <c r="F159" s="98">
        <v>72.9</v>
      </c>
      <c r="G159" s="95"/>
      <c r="H159" s="95"/>
      <c r="I159" s="95"/>
      <c r="J159" s="96"/>
    </row>
    <row r="160" spans="1:10" s="14" customFormat="1" ht="15" customHeight="1">
      <c r="A160" s="97"/>
      <c r="B160" s="88"/>
      <c r="C160" s="88" t="s">
        <v>108</v>
      </c>
      <c r="D160" s="98">
        <v>72.34228270347877</v>
      </c>
      <c r="E160" s="98">
        <v>71.8</v>
      </c>
      <c r="F160" s="98">
        <v>72.9</v>
      </c>
      <c r="G160" s="95"/>
      <c r="H160" s="95"/>
      <c r="I160" s="95"/>
      <c r="J160" s="96"/>
    </row>
    <row r="161" spans="1:10" s="14" customFormat="1" ht="24" customHeight="1">
      <c r="A161" s="97"/>
      <c r="B161" s="88"/>
      <c r="C161" s="88" t="s">
        <v>109</v>
      </c>
      <c r="D161" s="98">
        <v>71.90902098641654</v>
      </c>
      <c r="E161" s="98">
        <v>71.4</v>
      </c>
      <c r="F161" s="98">
        <v>72.5</v>
      </c>
      <c r="G161" s="95"/>
      <c r="H161" s="95"/>
      <c r="I161" s="95"/>
      <c r="J161" s="96"/>
    </row>
    <row r="162" spans="1:10" s="14" customFormat="1" ht="15" customHeight="1">
      <c r="A162" s="97"/>
      <c r="B162" s="88"/>
      <c r="C162" s="88" t="s">
        <v>110</v>
      </c>
      <c r="D162" s="98">
        <v>72.08364110292659</v>
      </c>
      <c r="E162" s="98">
        <v>71.5</v>
      </c>
      <c r="F162" s="98">
        <v>72.6</v>
      </c>
      <c r="G162" s="95"/>
      <c r="H162" s="95"/>
      <c r="I162" s="95"/>
      <c r="J162" s="96"/>
    </row>
    <row r="163" spans="1:10" s="14" customFormat="1" ht="15" customHeight="1">
      <c r="A163" s="97"/>
      <c r="B163" s="88"/>
      <c r="C163" s="88" t="s">
        <v>111</v>
      </c>
      <c r="D163" s="98">
        <v>72.39943758170321</v>
      </c>
      <c r="E163" s="98">
        <v>71.9</v>
      </c>
      <c r="F163" s="98">
        <v>72.9</v>
      </c>
      <c r="G163" s="95"/>
      <c r="H163" s="95"/>
      <c r="I163" s="95"/>
      <c r="J163" s="96"/>
    </row>
    <row r="164" spans="1:10" s="14" customFormat="1" ht="15" customHeight="1">
      <c r="A164" s="97"/>
      <c r="B164" s="88"/>
      <c r="C164" s="88" t="s">
        <v>112</v>
      </c>
      <c r="D164" s="98">
        <v>72.8653307208189</v>
      </c>
      <c r="E164" s="98">
        <v>72.3</v>
      </c>
      <c r="F164" s="98">
        <v>73.4</v>
      </c>
      <c r="G164" s="95"/>
      <c r="H164" s="95"/>
      <c r="I164" s="95"/>
      <c r="J164" s="96"/>
    </row>
    <row r="165" spans="1:10" s="14" customFormat="1" ht="15" customHeight="1">
      <c r="A165" s="97"/>
      <c r="B165" s="88" t="s">
        <v>113</v>
      </c>
      <c r="C165" s="88" t="s">
        <v>113</v>
      </c>
      <c r="D165" s="98">
        <v>73.41454704407838</v>
      </c>
      <c r="E165" s="98">
        <v>72.9</v>
      </c>
      <c r="F165" s="98">
        <v>73.9</v>
      </c>
      <c r="G165" s="95"/>
      <c r="H165" s="95"/>
      <c r="I165" s="95"/>
      <c r="J165" s="96"/>
    </row>
    <row r="166" spans="1:10" s="14" customFormat="1" ht="24" customHeight="1">
      <c r="A166" s="97"/>
      <c r="B166" s="88"/>
      <c r="C166" s="88" t="s">
        <v>114</v>
      </c>
      <c r="D166" s="98">
        <v>73.49519874697886</v>
      </c>
      <c r="E166" s="98">
        <v>73</v>
      </c>
      <c r="F166" s="98">
        <v>74</v>
      </c>
      <c r="G166" s="95"/>
      <c r="H166" s="95"/>
      <c r="I166" s="95"/>
      <c r="J166" s="96"/>
    </row>
    <row r="167" spans="1:10" s="14" customFormat="1" ht="15" customHeight="1">
      <c r="A167" s="97"/>
      <c r="B167" s="88"/>
      <c r="C167" s="88" t="s">
        <v>115</v>
      </c>
      <c r="D167" s="98">
        <v>74.28506671915508</v>
      </c>
      <c r="E167" s="98">
        <v>73.8</v>
      </c>
      <c r="F167" s="98">
        <v>74.8</v>
      </c>
      <c r="G167" s="95"/>
      <c r="H167" s="95"/>
      <c r="I167" s="95"/>
      <c r="J167" s="96"/>
    </row>
    <row r="168" spans="1:10" s="14" customFormat="1" ht="15" customHeight="1">
      <c r="A168" s="97"/>
      <c r="B168" s="88"/>
      <c r="C168" s="88" t="s">
        <v>116</v>
      </c>
      <c r="D168" s="98">
        <v>74.26972523281381</v>
      </c>
      <c r="E168" s="98">
        <v>73.7</v>
      </c>
      <c r="F168" s="98">
        <v>74.8</v>
      </c>
      <c r="G168" s="95"/>
      <c r="H168" s="95"/>
      <c r="I168" s="95"/>
      <c r="J168" s="96"/>
    </row>
    <row r="169" spans="1:10" s="14" customFormat="1" ht="15" customHeight="1">
      <c r="A169" s="97"/>
      <c r="B169" s="88"/>
      <c r="C169" s="88" t="s">
        <v>117</v>
      </c>
      <c r="D169" s="98">
        <v>75.15769548014224</v>
      </c>
      <c r="E169" s="98">
        <v>74.6</v>
      </c>
      <c r="F169" s="98">
        <v>75.7</v>
      </c>
      <c r="G169" s="95"/>
      <c r="H169" s="95"/>
      <c r="I169" s="95"/>
      <c r="J169" s="96"/>
    </row>
    <row r="170" spans="1:10" s="14" customFormat="1" ht="15" customHeight="1">
      <c r="A170" s="97"/>
      <c r="B170" s="88"/>
      <c r="C170" s="88" t="s">
        <v>118</v>
      </c>
      <c r="D170" s="98">
        <v>75.41798628763692</v>
      </c>
      <c r="E170" s="98">
        <v>74.9</v>
      </c>
      <c r="F170" s="98">
        <v>76</v>
      </c>
      <c r="G170" s="95"/>
      <c r="H170" s="95"/>
      <c r="I170" s="95"/>
      <c r="J170" s="96"/>
    </row>
    <row r="171" spans="1:10" s="14" customFormat="1" ht="24" customHeight="1">
      <c r="A171" s="97"/>
      <c r="B171" s="88"/>
      <c r="C171" s="88" t="s">
        <v>119</v>
      </c>
      <c r="D171" s="98">
        <v>75.9577776517172</v>
      </c>
      <c r="E171" s="98">
        <v>75.4</v>
      </c>
      <c r="F171" s="98">
        <v>76.5</v>
      </c>
      <c r="G171" s="95"/>
      <c r="H171" s="95"/>
      <c r="I171" s="95"/>
      <c r="J171" s="96"/>
    </row>
    <row r="172" spans="1:10" s="14" customFormat="1" ht="15" customHeight="1">
      <c r="A172" s="97"/>
      <c r="B172" s="88" t="s">
        <v>120</v>
      </c>
      <c r="C172" s="88" t="s">
        <v>120</v>
      </c>
      <c r="D172" s="98">
        <v>75.97116437305687</v>
      </c>
      <c r="E172" s="98">
        <v>75.43341091416379</v>
      </c>
      <c r="F172" s="98">
        <v>76.50891783194994</v>
      </c>
      <c r="G172" s="95"/>
      <c r="H172" s="95"/>
      <c r="I172" s="95"/>
      <c r="J172" s="96"/>
    </row>
    <row r="173" spans="1:10" s="14" customFormat="1" ht="15" customHeight="1">
      <c r="A173" s="97"/>
      <c r="B173" s="88"/>
      <c r="C173" s="88" t="s">
        <v>276</v>
      </c>
      <c r="D173" s="98">
        <v>76.19694484222822</v>
      </c>
      <c r="E173" s="98">
        <v>75.68101604749785</v>
      </c>
      <c r="F173" s="98">
        <v>76.71287363695859</v>
      </c>
      <c r="G173" s="95"/>
      <c r="H173" s="95"/>
      <c r="I173" s="95"/>
      <c r="J173" s="96"/>
    </row>
    <row r="174" spans="1:10" s="14" customFormat="1" ht="15" customHeight="1">
      <c r="A174" s="92"/>
      <c r="B174" s="93"/>
      <c r="C174" s="94"/>
      <c r="D174" s="95"/>
      <c r="E174" s="95"/>
      <c r="F174" s="95"/>
      <c r="G174" s="95"/>
      <c r="H174" s="95"/>
      <c r="I174" s="95"/>
      <c r="J174" s="96"/>
    </row>
    <row r="175" spans="1:15" s="14" customFormat="1" ht="24" customHeight="1">
      <c r="A175" s="100" t="s">
        <v>325</v>
      </c>
      <c r="B175" s="88"/>
      <c r="C175" s="88" t="s">
        <v>22</v>
      </c>
      <c r="D175" s="99">
        <v>71.46597493074096</v>
      </c>
      <c r="E175" s="99">
        <v>71.37</v>
      </c>
      <c r="F175" s="99">
        <v>71.56</v>
      </c>
      <c r="G175" s="95"/>
      <c r="H175" s="95"/>
      <c r="I175" s="95"/>
      <c r="J175" s="7"/>
      <c r="K175" s="7"/>
      <c r="L175" s="7"/>
      <c r="M175" s="7"/>
      <c r="N175" s="7"/>
      <c r="O175" s="7"/>
    </row>
    <row r="176" spans="1:15" s="14" customFormat="1" ht="15" customHeight="1">
      <c r="A176" s="100"/>
      <c r="B176" s="88"/>
      <c r="C176" s="88" t="s">
        <v>23</v>
      </c>
      <c r="D176" s="99">
        <v>71.69974797887325</v>
      </c>
      <c r="E176" s="99">
        <v>71.6</v>
      </c>
      <c r="F176" s="99">
        <v>71.8</v>
      </c>
      <c r="G176" s="95"/>
      <c r="H176" s="95"/>
      <c r="I176" s="95"/>
      <c r="J176" s="7"/>
      <c r="K176" s="7"/>
      <c r="L176" s="7"/>
      <c r="M176" s="7"/>
      <c r="N176" s="7"/>
      <c r="O176" s="7"/>
    </row>
    <row r="177" spans="1:15" s="14" customFormat="1" ht="15" customHeight="1">
      <c r="A177" s="100"/>
      <c r="B177" s="88" t="s">
        <v>106</v>
      </c>
      <c r="C177" s="88" t="s">
        <v>24</v>
      </c>
      <c r="D177" s="99">
        <v>71.87484420646133</v>
      </c>
      <c r="E177" s="99">
        <v>71.78</v>
      </c>
      <c r="F177" s="99">
        <v>71.97</v>
      </c>
      <c r="G177" s="95"/>
      <c r="H177" s="95"/>
      <c r="I177" s="95"/>
      <c r="J177" s="7"/>
      <c r="K177" s="7"/>
      <c r="L177" s="7"/>
      <c r="M177" s="7"/>
      <c r="N177" s="7"/>
      <c r="O177" s="7"/>
    </row>
    <row r="178" spans="1:15" s="14" customFormat="1" ht="15" customHeight="1">
      <c r="A178" s="100"/>
      <c r="B178" s="88"/>
      <c r="C178" s="88" t="s">
        <v>25</v>
      </c>
      <c r="D178" s="99">
        <v>72.09680757176524</v>
      </c>
      <c r="E178" s="99">
        <v>72</v>
      </c>
      <c r="F178" s="99">
        <v>72.19</v>
      </c>
      <c r="G178" s="95"/>
      <c r="H178" s="95"/>
      <c r="I178" s="95"/>
      <c r="J178" s="7"/>
      <c r="K178" s="7"/>
      <c r="L178" s="7"/>
      <c r="M178" s="7"/>
      <c r="N178" s="7"/>
      <c r="O178" s="7"/>
    </row>
    <row r="179" spans="1:15" s="14" customFormat="1" ht="15" customHeight="1">
      <c r="A179" s="100"/>
      <c r="B179" s="88"/>
      <c r="C179" s="88" t="s">
        <v>26</v>
      </c>
      <c r="D179" s="99">
        <v>72.25616479300813</v>
      </c>
      <c r="E179" s="99">
        <v>72.16</v>
      </c>
      <c r="F179" s="99">
        <v>72.35</v>
      </c>
      <c r="G179" s="95"/>
      <c r="H179" s="95"/>
      <c r="I179" s="95"/>
      <c r="J179" s="7"/>
      <c r="K179" s="7"/>
      <c r="L179" s="7"/>
      <c r="M179" s="7"/>
      <c r="N179" s="7"/>
      <c r="O179" s="7"/>
    </row>
    <row r="180" spans="1:15" s="14" customFormat="1" ht="24" customHeight="1">
      <c r="A180" s="100"/>
      <c r="B180" s="88"/>
      <c r="C180" s="88" t="s">
        <v>27</v>
      </c>
      <c r="D180" s="99">
        <v>72.42588428823923</v>
      </c>
      <c r="E180" s="99">
        <v>72.33</v>
      </c>
      <c r="F180" s="99">
        <v>72.52</v>
      </c>
      <c r="G180" s="95"/>
      <c r="H180" s="95"/>
      <c r="I180" s="95"/>
      <c r="J180" s="7"/>
      <c r="K180" s="7"/>
      <c r="L180" s="7"/>
      <c r="M180" s="7"/>
      <c r="N180" s="7"/>
      <c r="O180" s="7"/>
    </row>
    <row r="181" spans="1:15" s="14" customFormat="1" ht="15" customHeight="1">
      <c r="A181" s="100"/>
      <c r="B181" s="88"/>
      <c r="C181" s="88" t="s">
        <v>28</v>
      </c>
      <c r="D181" s="99">
        <v>72.65566107608485</v>
      </c>
      <c r="E181" s="99">
        <v>72.56</v>
      </c>
      <c r="F181" s="99">
        <v>72.75</v>
      </c>
      <c r="G181" s="95"/>
      <c r="H181" s="95"/>
      <c r="I181" s="95"/>
      <c r="J181" s="7"/>
      <c r="K181" s="7"/>
      <c r="L181" s="7"/>
      <c r="M181" s="7"/>
      <c r="N181" s="7"/>
      <c r="O181" s="7"/>
    </row>
    <row r="182" spans="1:15" s="14" customFormat="1" ht="15" customHeight="1">
      <c r="A182" s="100"/>
      <c r="B182" s="88"/>
      <c r="C182" s="88" t="s">
        <v>29</v>
      </c>
      <c r="D182" s="99">
        <v>72.86423107098749</v>
      </c>
      <c r="E182" s="99">
        <v>72.77</v>
      </c>
      <c r="F182" s="99">
        <v>72.96</v>
      </c>
      <c r="G182" s="95"/>
      <c r="H182" s="95"/>
      <c r="I182" s="95"/>
      <c r="J182" s="7"/>
      <c r="K182" s="7"/>
      <c r="L182" s="7"/>
      <c r="M182" s="7"/>
      <c r="N182" s="7"/>
      <c r="O182" s="7"/>
    </row>
    <row r="183" spans="1:15" s="14" customFormat="1" ht="15" customHeight="1">
      <c r="A183" s="100"/>
      <c r="B183" s="88"/>
      <c r="C183" s="88" t="s">
        <v>30</v>
      </c>
      <c r="D183" s="99">
        <v>73.11915668985563</v>
      </c>
      <c r="E183" s="99">
        <v>73.02</v>
      </c>
      <c r="F183" s="99">
        <v>73.22</v>
      </c>
      <c r="G183" s="95"/>
      <c r="H183" s="95"/>
      <c r="I183" s="95"/>
      <c r="J183" s="7"/>
      <c r="K183" s="7"/>
      <c r="L183" s="7"/>
      <c r="M183" s="7"/>
      <c r="N183" s="7"/>
      <c r="O183" s="7"/>
    </row>
    <row r="184" spans="1:15" s="14" customFormat="1" ht="15" customHeight="1">
      <c r="A184" s="100"/>
      <c r="B184" s="88" t="s">
        <v>113</v>
      </c>
      <c r="C184" s="88" t="s">
        <v>31</v>
      </c>
      <c r="D184" s="99">
        <v>73.34450418476811</v>
      </c>
      <c r="E184" s="99">
        <v>73.24</v>
      </c>
      <c r="F184" s="99">
        <v>73.45</v>
      </c>
      <c r="G184" s="95"/>
      <c r="H184" s="95"/>
      <c r="I184" s="95"/>
      <c r="J184" s="7"/>
      <c r="K184" s="7"/>
      <c r="L184" s="7"/>
      <c r="M184" s="7"/>
      <c r="N184" s="7"/>
      <c r="O184" s="7"/>
    </row>
    <row r="185" spans="1:15" s="14" customFormat="1" ht="24" customHeight="1">
      <c r="A185" s="100"/>
      <c r="B185" s="88"/>
      <c r="C185" s="88" t="s">
        <v>32</v>
      </c>
      <c r="D185" s="99">
        <v>73.50674665386529</v>
      </c>
      <c r="E185" s="99">
        <v>73.41</v>
      </c>
      <c r="F185" s="99">
        <v>73.61</v>
      </c>
      <c r="G185" s="95"/>
      <c r="H185" s="95"/>
      <c r="I185" s="95"/>
      <c r="J185" s="7"/>
      <c r="K185" s="7"/>
      <c r="L185" s="7"/>
      <c r="M185" s="7"/>
      <c r="N185" s="7"/>
      <c r="O185" s="7"/>
    </row>
    <row r="186" spans="1:15" s="14" customFormat="1" ht="15" customHeight="1">
      <c r="A186" s="100"/>
      <c r="B186" s="88"/>
      <c r="C186" s="88" t="s">
        <v>33</v>
      </c>
      <c r="D186" s="99">
        <v>73.78681004067018</v>
      </c>
      <c r="E186" s="99">
        <v>73.69</v>
      </c>
      <c r="F186" s="99">
        <v>73.89</v>
      </c>
      <c r="G186" s="95"/>
      <c r="H186" s="95"/>
      <c r="I186" s="95"/>
      <c r="J186" s="7"/>
      <c r="K186" s="7"/>
      <c r="L186" s="7"/>
      <c r="M186" s="7"/>
      <c r="N186" s="7"/>
      <c r="O186" s="7"/>
    </row>
    <row r="187" spans="1:15" s="14" customFormat="1" ht="15" customHeight="1">
      <c r="A187" s="100"/>
      <c r="B187" s="88"/>
      <c r="C187" s="88" t="s">
        <v>34</v>
      </c>
      <c r="D187" s="99">
        <v>74.23910828065144</v>
      </c>
      <c r="E187" s="99">
        <v>74.14</v>
      </c>
      <c r="F187" s="99">
        <v>74.34</v>
      </c>
      <c r="G187" s="95"/>
      <c r="H187" s="95"/>
      <c r="I187" s="95"/>
      <c r="J187" s="7"/>
      <c r="K187" s="7"/>
      <c r="L187" s="7"/>
      <c r="M187" s="7"/>
      <c r="N187" s="7"/>
      <c r="O187" s="7"/>
    </row>
    <row r="188" spans="1:15" s="14" customFormat="1" ht="15" customHeight="1">
      <c r="A188" s="100"/>
      <c r="B188" s="88"/>
      <c r="C188" s="88" t="s">
        <v>35</v>
      </c>
      <c r="D188" s="99">
        <v>74.6363228355884</v>
      </c>
      <c r="E188" s="99">
        <v>74.54</v>
      </c>
      <c r="F188" s="99">
        <v>74.74</v>
      </c>
      <c r="G188" s="95"/>
      <c r="H188" s="95"/>
      <c r="I188" s="95"/>
      <c r="J188" s="7"/>
      <c r="K188" s="7"/>
      <c r="L188" s="7"/>
      <c r="M188" s="7"/>
      <c r="N188" s="7"/>
      <c r="O188" s="7"/>
    </row>
    <row r="189" spans="1:15" s="14" customFormat="1" ht="15" customHeight="1">
      <c r="A189" s="8"/>
      <c r="B189" s="88"/>
      <c r="C189" s="88" t="s">
        <v>36</v>
      </c>
      <c r="D189" s="99">
        <v>74.84591260054302</v>
      </c>
      <c r="E189" s="99">
        <v>74.75</v>
      </c>
      <c r="F189" s="99">
        <v>74.95</v>
      </c>
      <c r="G189" s="95"/>
      <c r="H189" s="95"/>
      <c r="I189" s="95"/>
      <c r="J189" s="7"/>
      <c r="K189" s="7"/>
      <c r="L189" s="7"/>
      <c r="M189" s="7"/>
      <c r="N189" s="7"/>
      <c r="O189" s="7"/>
    </row>
    <row r="190" spans="1:15" s="14" customFormat="1" ht="24" customHeight="1">
      <c r="A190" s="8"/>
      <c r="B190" s="88"/>
      <c r="C190" s="88" t="s">
        <v>37</v>
      </c>
      <c r="D190" s="99">
        <v>75.04270147220494</v>
      </c>
      <c r="E190" s="99">
        <v>74.94</v>
      </c>
      <c r="F190" s="99">
        <v>75.14</v>
      </c>
      <c r="G190" s="95"/>
      <c r="H190" s="95"/>
      <c r="I190" s="95"/>
      <c r="J190" s="7"/>
      <c r="K190" s="7"/>
      <c r="L190" s="7"/>
      <c r="M190" s="7"/>
      <c r="N190" s="7"/>
      <c r="O190" s="7"/>
    </row>
    <row r="191" spans="1:15" s="14" customFormat="1" ht="15" customHeight="1">
      <c r="A191" s="8"/>
      <c r="B191" s="88" t="s">
        <v>120</v>
      </c>
      <c r="C191" s="88" t="s">
        <v>38</v>
      </c>
      <c r="D191" s="99">
        <v>75.39478672278186</v>
      </c>
      <c r="E191" s="99">
        <v>75.29620454847067</v>
      </c>
      <c r="F191" s="99">
        <v>75.49336889709305</v>
      </c>
      <c r="G191" s="95"/>
      <c r="H191" s="95"/>
      <c r="I191" s="95"/>
      <c r="J191" s="7"/>
      <c r="K191" s="7"/>
      <c r="L191" s="7"/>
      <c r="M191" s="7"/>
      <c r="N191" s="7"/>
      <c r="O191" s="7"/>
    </row>
    <row r="192" spans="1:15" s="14" customFormat="1" ht="15" customHeight="1">
      <c r="A192" s="8"/>
      <c r="B192" s="88"/>
      <c r="C192" s="88" t="s">
        <v>274</v>
      </c>
      <c r="D192" s="99">
        <v>75.84557827649233</v>
      </c>
      <c r="E192" s="99">
        <v>75.74793386923083</v>
      </c>
      <c r="F192" s="99">
        <v>75.94322268375383</v>
      </c>
      <c r="G192" s="95"/>
      <c r="H192" s="95"/>
      <c r="I192" s="95"/>
      <c r="J192" s="7"/>
      <c r="K192" s="7"/>
      <c r="L192" s="7"/>
      <c r="M192" s="7"/>
      <c r="N192" s="7"/>
      <c r="O192" s="7"/>
    </row>
    <row r="193" spans="1:10" s="14" customFormat="1" ht="15" customHeight="1">
      <c r="A193" s="92"/>
      <c r="B193" s="93"/>
      <c r="C193" s="94"/>
      <c r="D193" s="95"/>
      <c r="E193" s="95"/>
      <c r="F193" s="95"/>
      <c r="G193" s="95"/>
      <c r="H193" s="95"/>
      <c r="I193" s="95"/>
      <c r="J193" s="96"/>
    </row>
    <row r="194" spans="1:10" s="14" customFormat="1" ht="24" customHeight="1">
      <c r="A194" s="8" t="s">
        <v>194</v>
      </c>
      <c r="B194" s="88"/>
      <c r="C194" s="88" t="s">
        <v>104</v>
      </c>
      <c r="D194" s="99">
        <v>71.52387253999203</v>
      </c>
      <c r="E194" s="99">
        <v>70.9</v>
      </c>
      <c r="F194" s="99">
        <v>72.1</v>
      </c>
      <c r="G194" s="95"/>
      <c r="H194" s="95"/>
      <c r="I194" s="95"/>
      <c r="J194" s="96"/>
    </row>
    <row r="195" spans="1:10" s="14" customFormat="1" ht="15" customHeight="1">
      <c r="A195" s="8"/>
      <c r="B195" s="88"/>
      <c r="C195" s="88" t="s">
        <v>105</v>
      </c>
      <c r="D195" s="99">
        <v>71.32922959339389</v>
      </c>
      <c r="E195" s="99">
        <v>70.7</v>
      </c>
      <c r="F195" s="99">
        <v>71.9</v>
      </c>
      <c r="G195" s="95"/>
      <c r="H195" s="95"/>
      <c r="I195" s="95"/>
      <c r="J195" s="96"/>
    </row>
    <row r="196" spans="1:10" s="14" customFormat="1" ht="15" customHeight="1">
      <c r="A196" s="8"/>
      <c r="B196" s="88" t="s">
        <v>106</v>
      </c>
      <c r="C196" s="88" t="s">
        <v>106</v>
      </c>
      <c r="D196" s="99">
        <v>71.40428051259215</v>
      </c>
      <c r="E196" s="99">
        <v>70.8</v>
      </c>
      <c r="F196" s="99">
        <v>72</v>
      </c>
      <c r="G196" s="95"/>
      <c r="H196" s="95"/>
      <c r="I196" s="95"/>
      <c r="J196" s="96"/>
    </row>
    <row r="197" spans="1:10" s="14" customFormat="1" ht="15" customHeight="1">
      <c r="A197" s="8"/>
      <c r="B197" s="88"/>
      <c r="C197" s="88" t="s">
        <v>107</v>
      </c>
      <c r="D197" s="99">
        <v>72.06782151738491</v>
      </c>
      <c r="E197" s="99">
        <v>71.4</v>
      </c>
      <c r="F197" s="99">
        <v>72.7</v>
      </c>
      <c r="G197" s="95"/>
      <c r="H197" s="95"/>
      <c r="I197" s="95"/>
      <c r="J197" s="96"/>
    </row>
    <row r="198" spans="1:10" s="14" customFormat="1" ht="15" customHeight="1">
      <c r="A198" s="8"/>
      <c r="B198" s="88"/>
      <c r="C198" s="88" t="s">
        <v>108</v>
      </c>
      <c r="D198" s="99">
        <v>72.3925711048891</v>
      </c>
      <c r="E198" s="99">
        <v>71.8</v>
      </c>
      <c r="F198" s="99">
        <v>73</v>
      </c>
      <c r="G198" s="95"/>
      <c r="H198" s="95"/>
      <c r="I198" s="95"/>
      <c r="J198" s="96"/>
    </row>
    <row r="199" spans="1:10" s="14" customFormat="1" ht="24" customHeight="1">
      <c r="A199" s="8"/>
      <c r="B199" s="88"/>
      <c r="C199" s="88" t="s">
        <v>109</v>
      </c>
      <c r="D199" s="99">
        <v>73.04923460778238</v>
      </c>
      <c r="E199" s="99">
        <v>72.5</v>
      </c>
      <c r="F199" s="99">
        <v>73.6</v>
      </c>
      <c r="G199" s="95"/>
      <c r="H199" s="95"/>
      <c r="I199" s="95"/>
      <c r="J199" s="96"/>
    </row>
    <row r="200" spans="1:10" s="14" customFormat="1" ht="15" customHeight="1">
      <c r="A200" s="8"/>
      <c r="B200" s="88"/>
      <c r="C200" s="88" t="s">
        <v>110</v>
      </c>
      <c r="D200" s="99">
        <v>72.61114227677739</v>
      </c>
      <c r="E200" s="99">
        <v>72</v>
      </c>
      <c r="F200" s="99">
        <v>73.2</v>
      </c>
      <c r="G200" s="95"/>
      <c r="H200" s="95"/>
      <c r="I200" s="95"/>
      <c r="J200" s="96"/>
    </row>
    <row r="201" spans="1:10" s="14" customFormat="1" ht="15" customHeight="1">
      <c r="A201" s="8"/>
      <c r="B201" s="88"/>
      <c r="C201" s="88" t="s">
        <v>111</v>
      </c>
      <c r="D201" s="99">
        <v>72.98665887325907</v>
      </c>
      <c r="E201" s="99">
        <v>72.4</v>
      </c>
      <c r="F201" s="99">
        <v>73.6</v>
      </c>
      <c r="G201" s="95"/>
      <c r="H201" s="95"/>
      <c r="I201" s="95"/>
      <c r="J201" s="96"/>
    </row>
    <row r="202" spans="1:10" s="14" customFormat="1" ht="15" customHeight="1">
      <c r="A202" s="8"/>
      <c r="B202" s="88"/>
      <c r="C202" s="88" t="s">
        <v>112</v>
      </c>
      <c r="D202" s="99">
        <v>72.49604864886157</v>
      </c>
      <c r="E202" s="99">
        <v>71.8</v>
      </c>
      <c r="F202" s="99">
        <v>73.2</v>
      </c>
      <c r="G202" s="95"/>
      <c r="H202" s="95"/>
      <c r="I202" s="95"/>
      <c r="J202" s="96"/>
    </row>
    <row r="203" spans="1:10" s="14" customFormat="1" ht="15" customHeight="1">
      <c r="A203" s="8"/>
      <c r="B203" s="88" t="s">
        <v>113</v>
      </c>
      <c r="C203" s="88" t="s">
        <v>113</v>
      </c>
      <c r="D203" s="99">
        <v>72.78951868314923</v>
      </c>
      <c r="E203" s="99">
        <v>72.1</v>
      </c>
      <c r="F203" s="99">
        <v>73.5</v>
      </c>
      <c r="G203" s="95"/>
      <c r="H203" s="95"/>
      <c r="I203" s="95"/>
      <c r="J203" s="96"/>
    </row>
    <row r="204" spans="1:10" s="14" customFormat="1" ht="24" customHeight="1">
      <c r="A204" s="8"/>
      <c r="B204" s="88"/>
      <c r="C204" s="88" t="s">
        <v>114</v>
      </c>
      <c r="D204" s="99">
        <v>72.5160588393732</v>
      </c>
      <c r="E204" s="99">
        <v>71.8</v>
      </c>
      <c r="F204" s="99">
        <v>73.2</v>
      </c>
      <c r="G204" s="95"/>
      <c r="H204" s="95"/>
      <c r="I204" s="95"/>
      <c r="J204" s="96"/>
    </row>
    <row r="205" spans="1:10" s="14" customFormat="1" ht="15" customHeight="1">
      <c r="A205" s="8"/>
      <c r="B205" s="88"/>
      <c r="C205" s="88" t="s">
        <v>115</v>
      </c>
      <c r="D205" s="99">
        <v>73.48289773583011</v>
      </c>
      <c r="E205" s="99">
        <v>72.8</v>
      </c>
      <c r="F205" s="99">
        <v>74.2</v>
      </c>
      <c r="G205" s="95"/>
      <c r="H205" s="95"/>
      <c r="I205" s="95"/>
      <c r="J205" s="96"/>
    </row>
    <row r="206" spans="1:10" s="14" customFormat="1" ht="15" customHeight="1">
      <c r="A206" s="8"/>
      <c r="B206" s="88"/>
      <c r="C206" s="88" t="s">
        <v>116</v>
      </c>
      <c r="D206" s="99">
        <v>73.68814594887901</v>
      </c>
      <c r="E206" s="99">
        <v>73</v>
      </c>
      <c r="F206" s="99">
        <v>74.4</v>
      </c>
      <c r="G206" s="95"/>
      <c r="H206" s="95"/>
      <c r="I206" s="95"/>
      <c r="J206" s="96"/>
    </row>
    <row r="207" spans="1:10" s="14" customFormat="1" ht="15" customHeight="1">
      <c r="A207" s="8"/>
      <c r="B207" s="88"/>
      <c r="C207" s="88" t="s">
        <v>117</v>
      </c>
      <c r="D207" s="99">
        <v>74.45501138834435</v>
      </c>
      <c r="E207" s="99">
        <v>73.8</v>
      </c>
      <c r="F207" s="99">
        <v>75.1</v>
      </c>
      <c r="G207" s="95"/>
      <c r="H207" s="95"/>
      <c r="I207" s="95"/>
      <c r="J207" s="96"/>
    </row>
    <row r="208" spans="1:10" s="14" customFormat="1" ht="15" customHeight="1">
      <c r="A208" s="8"/>
      <c r="B208" s="88"/>
      <c r="C208" s="88" t="s">
        <v>118</v>
      </c>
      <c r="D208" s="99">
        <v>74.01402635609257</v>
      </c>
      <c r="E208" s="99">
        <v>73.3</v>
      </c>
      <c r="F208" s="99">
        <v>74.7</v>
      </c>
      <c r="G208" s="95"/>
      <c r="H208" s="95"/>
      <c r="I208" s="95"/>
      <c r="J208" s="96"/>
    </row>
    <row r="209" spans="1:10" s="14" customFormat="1" ht="24" customHeight="1">
      <c r="A209" s="8"/>
      <c r="B209" s="88"/>
      <c r="C209" s="88" t="s">
        <v>119</v>
      </c>
      <c r="D209" s="99">
        <v>74.5513649183824</v>
      </c>
      <c r="E209" s="99">
        <v>73.9</v>
      </c>
      <c r="F209" s="99">
        <v>75.2</v>
      </c>
      <c r="G209" s="95"/>
      <c r="H209" s="95"/>
      <c r="I209" s="95"/>
      <c r="J209" s="96"/>
    </row>
    <row r="210" spans="1:10" s="14" customFormat="1" ht="15" customHeight="1">
      <c r="A210" s="8"/>
      <c r="B210" s="88" t="s">
        <v>120</v>
      </c>
      <c r="C210" s="88" t="s">
        <v>120</v>
      </c>
      <c r="D210" s="99">
        <v>74.55282651969506</v>
      </c>
      <c r="E210" s="99">
        <v>73.8964755454945</v>
      </c>
      <c r="F210" s="99">
        <v>75.20917749389562</v>
      </c>
      <c r="G210" s="95"/>
      <c r="H210" s="95"/>
      <c r="I210" s="95"/>
      <c r="J210" s="96"/>
    </row>
    <row r="211" spans="1:10" s="14" customFormat="1" ht="15" customHeight="1">
      <c r="A211" s="8"/>
      <c r="B211" s="88"/>
      <c r="C211" s="88" t="s">
        <v>276</v>
      </c>
      <c r="D211" s="99">
        <v>75.38974283549473</v>
      </c>
      <c r="E211" s="99">
        <v>74.75439622693258</v>
      </c>
      <c r="F211" s="99">
        <v>76.02508944405687</v>
      </c>
      <c r="G211" s="95"/>
      <c r="H211" s="95"/>
      <c r="I211" s="95"/>
      <c r="J211" s="96"/>
    </row>
    <row r="212" spans="1:10" s="14" customFormat="1" ht="15" customHeight="1">
      <c r="A212" s="92"/>
      <c r="B212" s="93"/>
      <c r="C212" s="94"/>
      <c r="D212" s="95"/>
      <c r="E212" s="95"/>
      <c r="F212" s="95"/>
      <c r="G212" s="95"/>
      <c r="H212" s="95"/>
      <c r="I212" s="95"/>
      <c r="J212" s="96"/>
    </row>
    <row r="213" spans="1:15" s="14" customFormat="1" ht="24" customHeight="1">
      <c r="A213" s="97" t="s">
        <v>203</v>
      </c>
      <c r="B213" s="88"/>
      <c r="C213" s="88" t="s">
        <v>104</v>
      </c>
      <c r="D213" s="98">
        <v>71.52431142834402</v>
      </c>
      <c r="E213" s="98">
        <v>71</v>
      </c>
      <c r="F213" s="98">
        <v>72</v>
      </c>
      <c r="G213" s="95"/>
      <c r="H213" s="95"/>
      <c r="I213" s="95"/>
      <c r="J213" s="7"/>
      <c r="K213" s="7"/>
      <c r="L213" s="7"/>
      <c r="M213" s="7"/>
      <c r="N213" s="7"/>
      <c r="O213" s="7"/>
    </row>
    <row r="214" spans="1:15" s="14" customFormat="1" ht="15" customHeight="1">
      <c r="A214" s="97"/>
      <c r="B214" s="88"/>
      <c r="C214" s="88" t="s">
        <v>105</v>
      </c>
      <c r="D214" s="98">
        <v>72.03337625318262</v>
      </c>
      <c r="E214" s="98">
        <v>71.6</v>
      </c>
      <c r="F214" s="98">
        <v>72.5</v>
      </c>
      <c r="G214" s="95"/>
      <c r="H214" s="95"/>
      <c r="I214" s="95"/>
      <c r="J214" s="7"/>
      <c r="K214" s="7"/>
      <c r="L214" s="7"/>
      <c r="M214" s="7"/>
      <c r="N214" s="7"/>
      <c r="O214" s="7"/>
    </row>
    <row r="215" spans="1:15" s="14" customFormat="1" ht="15" customHeight="1">
      <c r="A215" s="97"/>
      <c r="B215" s="88" t="s">
        <v>106</v>
      </c>
      <c r="C215" s="88" t="s">
        <v>106</v>
      </c>
      <c r="D215" s="98">
        <v>72.2869028052392</v>
      </c>
      <c r="E215" s="98">
        <v>71.8</v>
      </c>
      <c r="F215" s="98">
        <v>72.8</v>
      </c>
      <c r="G215" s="95"/>
      <c r="H215" s="95"/>
      <c r="I215" s="95"/>
      <c r="J215" s="7"/>
      <c r="K215" s="7"/>
      <c r="L215" s="7"/>
      <c r="M215" s="7"/>
      <c r="N215" s="7"/>
      <c r="O215" s="7"/>
    </row>
    <row r="216" spans="1:15" s="14" customFormat="1" ht="15" customHeight="1">
      <c r="A216" s="97"/>
      <c r="B216" s="88"/>
      <c r="C216" s="88" t="s">
        <v>107</v>
      </c>
      <c r="D216" s="98">
        <v>72.50541044631025</v>
      </c>
      <c r="E216" s="98">
        <v>72</v>
      </c>
      <c r="F216" s="98">
        <v>73</v>
      </c>
      <c r="G216" s="95"/>
      <c r="H216" s="95"/>
      <c r="I216" s="95"/>
      <c r="J216" s="7"/>
      <c r="K216" s="7"/>
      <c r="L216" s="7"/>
      <c r="M216" s="7"/>
      <c r="N216" s="7"/>
      <c r="O216" s="7"/>
    </row>
    <row r="217" spans="1:15" s="14" customFormat="1" ht="15" customHeight="1">
      <c r="A217" s="97"/>
      <c r="B217" s="88"/>
      <c r="C217" s="88" t="s">
        <v>108</v>
      </c>
      <c r="D217" s="98">
        <v>72.66062763773472</v>
      </c>
      <c r="E217" s="98">
        <v>72.2</v>
      </c>
      <c r="F217" s="98">
        <v>73.2</v>
      </c>
      <c r="G217" s="95"/>
      <c r="H217" s="95"/>
      <c r="I217" s="95"/>
      <c r="J217" s="7"/>
      <c r="K217" s="7"/>
      <c r="L217" s="7"/>
      <c r="M217" s="7"/>
      <c r="N217" s="7"/>
      <c r="O217" s="7"/>
    </row>
    <row r="218" spans="1:15" s="14" customFormat="1" ht="24" customHeight="1">
      <c r="A218" s="97"/>
      <c r="B218" s="88"/>
      <c r="C218" s="88" t="s">
        <v>109</v>
      </c>
      <c r="D218" s="98">
        <v>72.8395883196353</v>
      </c>
      <c r="E218" s="98">
        <v>72.3</v>
      </c>
      <c r="F218" s="98">
        <v>73.3</v>
      </c>
      <c r="G218" s="95"/>
      <c r="H218" s="95"/>
      <c r="I218" s="95"/>
      <c r="J218" s="7"/>
      <c r="K218" s="7"/>
      <c r="L218" s="7"/>
      <c r="M218" s="7"/>
      <c r="N218" s="7"/>
      <c r="O218" s="7"/>
    </row>
    <row r="219" spans="1:15" s="14" customFormat="1" ht="15" customHeight="1">
      <c r="A219" s="97"/>
      <c r="B219" s="88"/>
      <c r="C219" s="88" t="s">
        <v>110</v>
      </c>
      <c r="D219" s="98">
        <v>72.98680221514364</v>
      </c>
      <c r="E219" s="98">
        <v>72.5</v>
      </c>
      <c r="F219" s="98">
        <v>73.5</v>
      </c>
      <c r="G219" s="95"/>
      <c r="H219" s="95"/>
      <c r="I219" s="95"/>
      <c r="J219" s="7"/>
      <c r="K219" s="7"/>
      <c r="L219" s="7"/>
      <c r="M219" s="7"/>
      <c r="N219" s="7"/>
      <c r="O219" s="7"/>
    </row>
    <row r="220" spans="1:15" s="14" customFormat="1" ht="15" customHeight="1">
      <c r="A220" s="97"/>
      <c r="B220" s="88"/>
      <c r="C220" s="88" t="s">
        <v>111</v>
      </c>
      <c r="D220" s="98">
        <v>72.8983534441772</v>
      </c>
      <c r="E220" s="98">
        <v>72.4</v>
      </c>
      <c r="F220" s="98">
        <v>73.4</v>
      </c>
      <c r="G220" s="95"/>
      <c r="H220" s="95"/>
      <c r="I220" s="95"/>
      <c r="J220" s="7"/>
      <c r="K220" s="7"/>
      <c r="L220" s="7"/>
      <c r="M220" s="7"/>
      <c r="N220" s="7"/>
      <c r="O220" s="7"/>
    </row>
    <row r="221" spans="1:15" s="14" customFormat="1" ht="15" customHeight="1">
      <c r="A221" s="97"/>
      <c r="B221" s="88"/>
      <c r="C221" s="88" t="s">
        <v>112</v>
      </c>
      <c r="D221" s="98">
        <v>73.20315578041684</v>
      </c>
      <c r="E221" s="98">
        <v>72.7</v>
      </c>
      <c r="F221" s="98">
        <v>73.7</v>
      </c>
      <c r="G221" s="95"/>
      <c r="H221" s="95"/>
      <c r="I221" s="95"/>
      <c r="J221" s="7"/>
      <c r="K221" s="7"/>
      <c r="L221" s="7"/>
      <c r="M221" s="7"/>
      <c r="N221" s="7"/>
      <c r="O221" s="7"/>
    </row>
    <row r="222" spans="1:15" s="14" customFormat="1" ht="15" customHeight="1">
      <c r="A222" s="97"/>
      <c r="B222" s="88" t="s">
        <v>113</v>
      </c>
      <c r="C222" s="88" t="s">
        <v>113</v>
      </c>
      <c r="D222" s="98">
        <v>73.786700294722</v>
      </c>
      <c r="E222" s="98">
        <v>73.3</v>
      </c>
      <c r="F222" s="98">
        <v>74.3</v>
      </c>
      <c r="G222" s="95"/>
      <c r="H222" s="95"/>
      <c r="I222" s="95"/>
      <c r="J222" s="7"/>
      <c r="K222" s="7"/>
      <c r="L222" s="7"/>
      <c r="M222" s="7"/>
      <c r="N222" s="7"/>
      <c r="O222" s="7"/>
    </row>
    <row r="223" spans="1:15" s="14" customFormat="1" ht="24" customHeight="1">
      <c r="A223" s="97"/>
      <c r="B223" s="88"/>
      <c r="C223" s="88" t="s">
        <v>114</v>
      </c>
      <c r="D223" s="98">
        <v>74.37385110491431</v>
      </c>
      <c r="E223" s="98">
        <v>73.9</v>
      </c>
      <c r="F223" s="98">
        <v>74.9</v>
      </c>
      <c r="G223" s="95"/>
      <c r="H223" s="95"/>
      <c r="I223" s="95"/>
      <c r="J223" s="7"/>
      <c r="K223" s="7"/>
      <c r="L223" s="7"/>
      <c r="M223" s="7"/>
      <c r="N223" s="7"/>
      <c r="O223" s="7"/>
    </row>
    <row r="224" spans="1:15" s="14" customFormat="1" ht="15" customHeight="1">
      <c r="A224" s="97"/>
      <c r="B224" s="88"/>
      <c r="C224" s="88" t="s">
        <v>115</v>
      </c>
      <c r="D224" s="98">
        <v>74.48387987485681</v>
      </c>
      <c r="E224" s="98">
        <v>74</v>
      </c>
      <c r="F224" s="98">
        <v>75</v>
      </c>
      <c r="G224" s="95"/>
      <c r="H224" s="95"/>
      <c r="I224" s="95"/>
      <c r="J224" s="7"/>
      <c r="K224" s="7"/>
      <c r="L224" s="7"/>
      <c r="M224" s="7"/>
      <c r="N224" s="7"/>
      <c r="O224" s="7"/>
    </row>
    <row r="225" spans="1:15" s="14" customFormat="1" ht="15" customHeight="1">
      <c r="A225" s="97"/>
      <c r="B225" s="88"/>
      <c r="C225" s="88" t="s">
        <v>116</v>
      </c>
      <c r="D225" s="98">
        <v>74.95589967222347</v>
      </c>
      <c r="E225" s="98">
        <v>74.5</v>
      </c>
      <c r="F225" s="98">
        <v>75.4</v>
      </c>
      <c r="G225" s="95"/>
      <c r="H225" s="95"/>
      <c r="I225" s="95"/>
      <c r="J225" s="7"/>
      <c r="K225" s="7"/>
      <c r="L225" s="7"/>
      <c r="M225" s="7"/>
      <c r="N225" s="7"/>
      <c r="O225" s="7"/>
    </row>
    <row r="226" spans="1:15" s="14" customFormat="1" ht="15" customHeight="1">
      <c r="A226" s="97"/>
      <c r="B226" s="88"/>
      <c r="C226" s="88" t="s">
        <v>117</v>
      </c>
      <c r="D226" s="98">
        <v>75.16358753359539</v>
      </c>
      <c r="E226" s="98">
        <v>74.7</v>
      </c>
      <c r="F226" s="98">
        <v>75.6</v>
      </c>
      <c r="G226" s="95"/>
      <c r="H226" s="95"/>
      <c r="I226" s="95"/>
      <c r="J226" s="7"/>
      <c r="K226" s="7"/>
      <c r="L226" s="7"/>
      <c r="M226" s="7"/>
      <c r="N226" s="7"/>
      <c r="O226" s="7"/>
    </row>
    <row r="227" spans="1:15" s="14" customFormat="1" ht="15" customHeight="1">
      <c r="A227" s="97"/>
      <c r="B227" s="88"/>
      <c r="C227" s="88" t="s">
        <v>118</v>
      </c>
      <c r="D227" s="98">
        <v>75.8430078209141</v>
      </c>
      <c r="E227" s="98">
        <v>75.4</v>
      </c>
      <c r="F227" s="98">
        <v>76.3</v>
      </c>
      <c r="G227" s="95"/>
      <c r="H227" s="95"/>
      <c r="I227" s="95"/>
      <c r="J227" s="7"/>
      <c r="K227" s="7"/>
      <c r="L227" s="7"/>
      <c r="M227" s="7"/>
      <c r="N227" s="7"/>
      <c r="O227" s="7"/>
    </row>
    <row r="228" spans="1:15" s="14" customFormat="1" ht="24" customHeight="1">
      <c r="A228" s="97"/>
      <c r="B228" s="88"/>
      <c r="C228" s="88" t="s">
        <v>119</v>
      </c>
      <c r="D228" s="98">
        <v>75.88731761310605</v>
      </c>
      <c r="E228" s="98">
        <v>75.4</v>
      </c>
      <c r="F228" s="98">
        <v>76.4</v>
      </c>
      <c r="G228" s="95"/>
      <c r="H228" s="95"/>
      <c r="I228" s="95"/>
      <c r="J228" s="7"/>
      <c r="K228" s="7"/>
      <c r="L228" s="7"/>
      <c r="M228" s="7"/>
      <c r="N228" s="7"/>
      <c r="O228" s="7"/>
    </row>
    <row r="229" spans="1:15" s="14" customFormat="1" ht="15" customHeight="1">
      <c r="A229" s="97"/>
      <c r="B229" s="88" t="s">
        <v>120</v>
      </c>
      <c r="C229" s="88" t="s">
        <v>120</v>
      </c>
      <c r="D229" s="98">
        <v>76.3292538398445</v>
      </c>
      <c r="E229" s="98">
        <v>75.83456678063243</v>
      </c>
      <c r="F229" s="98">
        <v>76.82394089905657</v>
      </c>
      <c r="G229" s="95"/>
      <c r="H229" s="95"/>
      <c r="I229" s="95"/>
      <c r="J229" s="7"/>
      <c r="K229" s="7"/>
      <c r="L229" s="7"/>
      <c r="M229" s="7"/>
      <c r="N229" s="7"/>
      <c r="O229" s="7"/>
    </row>
    <row r="230" spans="1:15" s="14" customFormat="1" ht="15" customHeight="1">
      <c r="A230" s="97"/>
      <c r="B230" s="88"/>
      <c r="C230" s="88" t="s">
        <v>276</v>
      </c>
      <c r="D230" s="98">
        <v>76.39983525665349</v>
      </c>
      <c r="E230" s="98">
        <v>75.90276007447639</v>
      </c>
      <c r="F230" s="98">
        <v>76.89691043883059</v>
      </c>
      <c r="G230" s="95"/>
      <c r="H230" s="95"/>
      <c r="I230" s="95"/>
      <c r="J230" s="7"/>
      <c r="K230" s="7"/>
      <c r="L230" s="7"/>
      <c r="M230" s="7"/>
      <c r="N230" s="7"/>
      <c r="O230" s="7"/>
    </row>
    <row r="231" spans="1:10" s="14" customFormat="1" ht="15" customHeight="1">
      <c r="A231" s="92"/>
      <c r="B231" s="93"/>
      <c r="C231" s="94"/>
      <c r="D231" s="95"/>
      <c r="E231" s="95"/>
      <c r="F231" s="95"/>
      <c r="G231" s="95"/>
      <c r="H231" s="95"/>
      <c r="I231" s="95"/>
      <c r="J231" s="96"/>
    </row>
    <row r="232" spans="1:10" s="14" customFormat="1" ht="24" customHeight="1">
      <c r="A232" s="8" t="s">
        <v>282</v>
      </c>
      <c r="B232" s="88"/>
      <c r="C232" s="88" t="s">
        <v>104</v>
      </c>
      <c r="D232" s="99">
        <v>71.52642256954225</v>
      </c>
      <c r="E232" s="99">
        <v>70.5</v>
      </c>
      <c r="F232" s="99">
        <v>72.5</v>
      </c>
      <c r="G232" s="95"/>
      <c r="H232" s="95"/>
      <c r="I232" s="95"/>
      <c r="J232" s="96"/>
    </row>
    <row r="233" spans="1:10" s="14" customFormat="1" ht="15" customHeight="1">
      <c r="A233" s="8"/>
      <c r="B233" s="88"/>
      <c r="C233" s="88" t="s">
        <v>105</v>
      </c>
      <c r="D233" s="99">
        <v>72.05804031486515</v>
      </c>
      <c r="E233" s="99">
        <v>71.1</v>
      </c>
      <c r="F233" s="99">
        <v>73.1</v>
      </c>
      <c r="G233" s="95"/>
      <c r="H233" s="95"/>
      <c r="I233" s="95"/>
      <c r="J233" s="96"/>
    </row>
    <row r="234" spans="1:10" s="14" customFormat="1" ht="15" customHeight="1">
      <c r="A234" s="8"/>
      <c r="B234" s="88" t="s">
        <v>106</v>
      </c>
      <c r="C234" s="88" t="s">
        <v>106</v>
      </c>
      <c r="D234" s="99">
        <v>72.98860038933041</v>
      </c>
      <c r="E234" s="99">
        <v>72</v>
      </c>
      <c r="F234" s="99">
        <v>74</v>
      </c>
      <c r="G234" s="95"/>
      <c r="H234" s="95"/>
      <c r="I234" s="95"/>
      <c r="J234" s="96"/>
    </row>
    <row r="235" spans="1:10" s="14" customFormat="1" ht="15" customHeight="1">
      <c r="A235" s="8"/>
      <c r="B235" s="88"/>
      <c r="C235" s="88" t="s">
        <v>107</v>
      </c>
      <c r="D235" s="99">
        <v>72.99669735488165</v>
      </c>
      <c r="E235" s="99">
        <v>72</v>
      </c>
      <c r="F235" s="99">
        <v>74</v>
      </c>
      <c r="G235" s="95"/>
      <c r="H235" s="95"/>
      <c r="I235" s="95"/>
      <c r="J235" s="96"/>
    </row>
    <row r="236" spans="1:10" s="14" customFormat="1" ht="15" customHeight="1">
      <c r="A236" s="8"/>
      <c r="B236" s="88"/>
      <c r="C236" s="88" t="s">
        <v>108</v>
      </c>
      <c r="D236" s="99">
        <v>72.6848095725776</v>
      </c>
      <c r="E236" s="99">
        <v>71.7</v>
      </c>
      <c r="F236" s="99">
        <v>73.6</v>
      </c>
      <c r="G236" s="95"/>
      <c r="H236" s="95"/>
      <c r="I236" s="95"/>
      <c r="J236" s="96"/>
    </row>
    <row r="237" spans="1:10" s="14" customFormat="1" ht="24" customHeight="1">
      <c r="A237" s="8"/>
      <c r="B237" s="88"/>
      <c r="C237" s="88" t="s">
        <v>109</v>
      </c>
      <c r="D237" s="99">
        <v>72.6847959879714</v>
      </c>
      <c r="E237" s="99">
        <v>71.7</v>
      </c>
      <c r="F237" s="99">
        <v>73.7</v>
      </c>
      <c r="G237" s="95"/>
      <c r="H237" s="95"/>
      <c r="I237" s="95"/>
      <c r="J237" s="96"/>
    </row>
    <row r="238" spans="1:10" s="14" customFormat="1" ht="15" customHeight="1">
      <c r="A238" s="8"/>
      <c r="B238" s="88"/>
      <c r="C238" s="88" t="s">
        <v>110</v>
      </c>
      <c r="D238" s="99">
        <v>72.71448713330591</v>
      </c>
      <c r="E238" s="99">
        <v>71.7</v>
      </c>
      <c r="F238" s="99">
        <v>73.7</v>
      </c>
      <c r="G238" s="95"/>
      <c r="H238" s="95"/>
      <c r="I238" s="95"/>
      <c r="J238" s="96"/>
    </row>
    <row r="239" spans="1:10" s="14" customFormat="1" ht="15" customHeight="1">
      <c r="A239" s="8"/>
      <c r="B239" s="88"/>
      <c r="C239" s="88" t="s">
        <v>111</v>
      </c>
      <c r="D239" s="99">
        <v>73.20522478464964</v>
      </c>
      <c r="E239" s="99">
        <v>72.2</v>
      </c>
      <c r="F239" s="99">
        <v>74.2</v>
      </c>
      <c r="G239" s="95"/>
      <c r="H239" s="95"/>
      <c r="I239" s="95"/>
      <c r="J239" s="96"/>
    </row>
    <row r="240" spans="1:10" s="14" customFormat="1" ht="15" customHeight="1">
      <c r="A240" s="8"/>
      <c r="B240" s="88"/>
      <c r="C240" s="88" t="s">
        <v>112</v>
      </c>
      <c r="D240" s="99">
        <v>73.24834951031885</v>
      </c>
      <c r="E240" s="99">
        <v>72.2</v>
      </c>
      <c r="F240" s="99">
        <v>74.2</v>
      </c>
      <c r="G240" s="95"/>
      <c r="H240" s="95"/>
      <c r="I240" s="95"/>
      <c r="J240" s="96"/>
    </row>
    <row r="241" spans="1:10" s="14" customFormat="1" ht="15" customHeight="1">
      <c r="A241" s="8"/>
      <c r="B241" s="88" t="s">
        <v>113</v>
      </c>
      <c r="C241" s="88" t="s">
        <v>113</v>
      </c>
      <c r="D241" s="99">
        <v>73.38068182013309</v>
      </c>
      <c r="E241" s="99">
        <v>72.4</v>
      </c>
      <c r="F241" s="99">
        <v>74.4</v>
      </c>
      <c r="G241" s="95"/>
      <c r="H241" s="95"/>
      <c r="I241" s="95"/>
      <c r="J241" s="96"/>
    </row>
    <row r="242" spans="1:10" s="14" customFormat="1" ht="24" customHeight="1">
      <c r="A242" s="8"/>
      <c r="B242" s="88"/>
      <c r="C242" s="88" t="s">
        <v>114</v>
      </c>
      <c r="D242" s="99">
        <v>73.53201041407756</v>
      </c>
      <c r="E242" s="99">
        <v>72.5</v>
      </c>
      <c r="F242" s="99">
        <v>74.6</v>
      </c>
      <c r="G242" s="95"/>
      <c r="H242" s="95"/>
      <c r="I242" s="95"/>
      <c r="J242" s="96"/>
    </row>
    <row r="243" spans="1:10" s="14" customFormat="1" ht="15" customHeight="1">
      <c r="A243" s="8"/>
      <c r="B243" s="88"/>
      <c r="C243" s="88" t="s">
        <v>115</v>
      </c>
      <c r="D243" s="99">
        <v>73.15208909808553</v>
      </c>
      <c r="E243" s="99">
        <v>72.1</v>
      </c>
      <c r="F243" s="99">
        <v>74.2</v>
      </c>
      <c r="G243" s="95"/>
      <c r="H243" s="95"/>
      <c r="I243" s="95"/>
      <c r="J243" s="96"/>
    </row>
    <row r="244" spans="1:10" s="14" customFormat="1" ht="15" customHeight="1">
      <c r="A244" s="8"/>
      <c r="B244" s="88"/>
      <c r="C244" s="88" t="s">
        <v>116</v>
      </c>
      <c r="D244" s="99">
        <v>73.19992051002782</v>
      </c>
      <c r="E244" s="99">
        <v>72.1</v>
      </c>
      <c r="F244" s="99">
        <v>74.3</v>
      </c>
      <c r="G244" s="95"/>
      <c r="H244" s="95"/>
      <c r="I244" s="95"/>
      <c r="J244" s="96"/>
    </row>
    <row r="245" spans="1:10" s="14" customFormat="1" ht="15" customHeight="1">
      <c r="A245" s="8"/>
      <c r="B245" s="88"/>
      <c r="C245" s="88" t="s">
        <v>117</v>
      </c>
      <c r="D245" s="99">
        <v>73.16698698297547</v>
      </c>
      <c r="E245" s="99">
        <v>72.1</v>
      </c>
      <c r="F245" s="99">
        <v>74.3</v>
      </c>
      <c r="G245" s="95"/>
      <c r="H245" s="95"/>
      <c r="I245" s="95"/>
      <c r="J245" s="96"/>
    </row>
    <row r="246" spans="1:10" s="14" customFormat="1" ht="15" customHeight="1">
      <c r="A246" s="8"/>
      <c r="B246" s="88"/>
      <c r="C246" s="88" t="s">
        <v>118</v>
      </c>
      <c r="D246" s="99">
        <v>74.05481437684033</v>
      </c>
      <c r="E246" s="99">
        <v>73</v>
      </c>
      <c r="F246" s="99">
        <v>75.1</v>
      </c>
      <c r="G246" s="95"/>
      <c r="H246" s="95"/>
      <c r="I246" s="95"/>
      <c r="J246" s="96"/>
    </row>
    <row r="247" spans="1:10" s="14" customFormat="1" ht="24" customHeight="1">
      <c r="A247" s="8"/>
      <c r="B247" s="88"/>
      <c r="C247" s="88" t="s">
        <v>119</v>
      </c>
      <c r="D247" s="99">
        <v>74.50383642331757</v>
      </c>
      <c r="E247" s="99">
        <v>73.5</v>
      </c>
      <c r="F247" s="99">
        <v>75.5</v>
      </c>
      <c r="G247" s="95"/>
      <c r="H247" s="95"/>
      <c r="I247" s="95"/>
      <c r="J247" s="96"/>
    </row>
    <row r="248" spans="1:10" s="14" customFormat="1" ht="15" customHeight="1">
      <c r="A248" s="8"/>
      <c r="B248" s="88" t="s">
        <v>120</v>
      </c>
      <c r="C248" s="88" t="s">
        <v>120</v>
      </c>
      <c r="D248" s="99">
        <v>74.9688834316082</v>
      </c>
      <c r="E248" s="99">
        <v>74.00268377998384</v>
      </c>
      <c r="F248" s="99">
        <v>75.93508308323257</v>
      </c>
      <c r="G248" s="95"/>
      <c r="H248" s="95"/>
      <c r="I248" s="95"/>
      <c r="J248" s="96"/>
    </row>
    <row r="249" spans="1:10" s="14" customFormat="1" ht="15" customHeight="1">
      <c r="A249" s="8"/>
      <c r="B249" s="88"/>
      <c r="C249" s="88" t="s">
        <v>276</v>
      </c>
      <c r="D249" s="99">
        <v>75.6152784709537</v>
      </c>
      <c r="E249" s="99">
        <v>74.64596814121015</v>
      </c>
      <c r="F249" s="99">
        <v>76.58458880069725</v>
      </c>
      <c r="G249" s="95"/>
      <c r="H249" s="95"/>
      <c r="I249" s="95"/>
      <c r="J249" s="96"/>
    </row>
    <row r="250" spans="1:10" s="14" customFormat="1" ht="15" customHeight="1">
      <c r="A250" s="92"/>
      <c r="B250" s="93"/>
      <c r="C250" s="94"/>
      <c r="D250" s="95"/>
      <c r="E250" s="95"/>
      <c r="F250" s="95"/>
      <c r="G250" s="95"/>
      <c r="H250" s="95"/>
      <c r="I250" s="95"/>
      <c r="J250" s="96"/>
    </row>
    <row r="251" spans="1:10" s="14" customFormat="1" ht="24" customHeight="1">
      <c r="A251" s="97" t="s">
        <v>327</v>
      </c>
      <c r="B251" s="88"/>
      <c r="C251" s="88" t="s">
        <v>104</v>
      </c>
      <c r="D251" s="98">
        <v>71.64077265637603</v>
      </c>
      <c r="E251" s="98">
        <v>71.3</v>
      </c>
      <c r="F251" s="98">
        <v>72</v>
      </c>
      <c r="G251" s="95"/>
      <c r="H251" s="95"/>
      <c r="I251" s="95"/>
      <c r="J251" s="96"/>
    </row>
    <row r="252" spans="1:10" s="14" customFormat="1" ht="15" customHeight="1">
      <c r="A252" s="97"/>
      <c r="B252" s="88"/>
      <c r="C252" s="88" t="s">
        <v>105</v>
      </c>
      <c r="D252" s="98">
        <v>71.68408740282854</v>
      </c>
      <c r="E252" s="98">
        <v>71.3</v>
      </c>
      <c r="F252" s="98">
        <v>72.1</v>
      </c>
      <c r="G252" s="95"/>
      <c r="H252" s="95"/>
      <c r="I252" s="95"/>
      <c r="J252" s="96"/>
    </row>
    <row r="253" spans="1:10" s="14" customFormat="1" ht="15" customHeight="1">
      <c r="A253" s="97"/>
      <c r="B253" s="88" t="s">
        <v>106</v>
      </c>
      <c r="C253" s="88" t="s">
        <v>106</v>
      </c>
      <c r="D253" s="98">
        <v>71.66841474091659</v>
      </c>
      <c r="E253" s="98">
        <v>71.3</v>
      </c>
      <c r="F253" s="98">
        <v>72</v>
      </c>
      <c r="G253" s="95"/>
      <c r="H253" s="95"/>
      <c r="I253" s="95"/>
      <c r="J253" s="96"/>
    </row>
    <row r="254" spans="1:10" s="14" customFormat="1" ht="15" customHeight="1">
      <c r="A254" s="97"/>
      <c r="B254" s="88"/>
      <c r="C254" s="88" t="s">
        <v>107</v>
      </c>
      <c r="D254" s="98">
        <v>72.13059098019045</v>
      </c>
      <c r="E254" s="98">
        <v>71.8</v>
      </c>
      <c r="F254" s="98">
        <v>72.5</v>
      </c>
      <c r="G254" s="95"/>
      <c r="H254" s="95"/>
      <c r="I254" s="95"/>
      <c r="J254" s="96"/>
    </row>
    <row r="255" spans="1:10" s="14" customFormat="1" ht="15" customHeight="1">
      <c r="A255" s="97"/>
      <c r="B255" s="88"/>
      <c r="C255" s="88" t="s">
        <v>108</v>
      </c>
      <c r="D255" s="98">
        <v>72.32450523590144</v>
      </c>
      <c r="E255" s="98">
        <v>72</v>
      </c>
      <c r="F255" s="98">
        <v>72.7</v>
      </c>
      <c r="G255" s="95"/>
      <c r="H255" s="95"/>
      <c r="I255" s="95"/>
      <c r="J255" s="96"/>
    </row>
    <row r="256" spans="1:10" s="14" customFormat="1" ht="24" customHeight="1">
      <c r="A256" s="97"/>
      <c r="B256" s="88"/>
      <c r="C256" s="88" t="s">
        <v>109</v>
      </c>
      <c r="D256" s="98">
        <v>72.58055439663028</v>
      </c>
      <c r="E256" s="98">
        <v>72.2</v>
      </c>
      <c r="F256" s="98">
        <v>73</v>
      </c>
      <c r="G256" s="95"/>
      <c r="H256" s="95"/>
      <c r="I256" s="95"/>
      <c r="J256" s="96"/>
    </row>
    <row r="257" spans="1:10" s="14" customFormat="1" ht="15" customHeight="1">
      <c r="A257" s="97"/>
      <c r="B257" s="88"/>
      <c r="C257" s="88" t="s">
        <v>110</v>
      </c>
      <c r="D257" s="98">
        <v>72.52919779179317</v>
      </c>
      <c r="E257" s="98">
        <v>72.1</v>
      </c>
      <c r="F257" s="98">
        <v>72.9</v>
      </c>
      <c r="G257" s="95"/>
      <c r="H257" s="95"/>
      <c r="I257" s="95"/>
      <c r="J257" s="96"/>
    </row>
    <row r="258" spans="1:10" s="14" customFormat="1" ht="15" customHeight="1">
      <c r="A258" s="97"/>
      <c r="B258" s="88"/>
      <c r="C258" s="88" t="s">
        <v>111</v>
      </c>
      <c r="D258" s="98">
        <v>72.8373351225782</v>
      </c>
      <c r="E258" s="98">
        <v>72.5</v>
      </c>
      <c r="F258" s="98">
        <v>73.2</v>
      </c>
      <c r="G258" s="95"/>
      <c r="H258" s="95"/>
      <c r="I258" s="95"/>
      <c r="J258" s="96"/>
    </row>
    <row r="259" spans="1:10" s="14" customFormat="1" ht="15" customHeight="1">
      <c r="A259" s="97"/>
      <c r="B259" s="88"/>
      <c r="C259" s="88" t="s">
        <v>112</v>
      </c>
      <c r="D259" s="98">
        <v>73.4250649591518</v>
      </c>
      <c r="E259" s="98">
        <v>73</v>
      </c>
      <c r="F259" s="98">
        <v>73.8</v>
      </c>
      <c r="G259" s="95"/>
      <c r="H259" s="95"/>
      <c r="I259" s="95"/>
      <c r="J259" s="96"/>
    </row>
    <row r="260" spans="1:10" s="14" customFormat="1" ht="15" customHeight="1">
      <c r="A260" s="97"/>
      <c r="B260" s="88" t="s">
        <v>113</v>
      </c>
      <c r="C260" s="88" t="s">
        <v>113</v>
      </c>
      <c r="D260" s="98">
        <v>73.83909181660071</v>
      </c>
      <c r="E260" s="98">
        <v>73.4</v>
      </c>
      <c r="F260" s="98">
        <v>74.2</v>
      </c>
      <c r="G260" s="95"/>
      <c r="H260" s="95"/>
      <c r="I260" s="95"/>
      <c r="J260" s="96"/>
    </row>
    <row r="261" spans="1:10" s="14" customFormat="1" ht="24" customHeight="1">
      <c r="A261" s="97"/>
      <c r="B261" s="88"/>
      <c r="C261" s="88" t="s">
        <v>114</v>
      </c>
      <c r="D261" s="98">
        <v>74.01242230232431</v>
      </c>
      <c r="E261" s="98">
        <v>73.6</v>
      </c>
      <c r="F261" s="98">
        <v>74.4</v>
      </c>
      <c r="G261" s="95"/>
      <c r="H261" s="95"/>
      <c r="I261" s="95"/>
      <c r="J261" s="96"/>
    </row>
    <row r="262" spans="1:10" s="14" customFormat="1" ht="15" customHeight="1">
      <c r="A262" s="97"/>
      <c r="B262" s="88"/>
      <c r="C262" s="88" t="s">
        <v>115</v>
      </c>
      <c r="D262" s="98">
        <v>73.89863363426686</v>
      </c>
      <c r="E262" s="98">
        <v>73.5</v>
      </c>
      <c r="F262" s="98">
        <v>74.3</v>
      </c>
      <c r="G262" s="95"/>
      <c r="H262" s="95"/>
      <c r="I262" s="95"/>
      <c r="J262" s="96"/>
    </row>
    <row r="263" spans="1:10" s="14" customFormat="1" ht="15" customHeight="1">
      <c r="A263" s="97"/>
      <c r="B263" s="88"/>
      <c r="C263" s="88" t="s">
        <v>116</v>
      </c>
      <c r="D263" s="98">
        <v>74.28299905098274</v>
      </c>
      <c r="E263" s="98">
        <v>73.9</v>
      </c>
      <c r="F263" s="98">
        <v>74.7</v>
      </c>
      <c r="G263" s="95"/>
      <c r="H263" s="95"/>
      <c r="I263" s="95"/>
      <c r="J263" s="96"/>
    </row>
    <row r="264" spans="1:10" s="14" customFormat="1" ht="15" customHeight="1">
      <c r="A264" s="97"/>
      <c r="B264" s="88"/>
      <c r="C264" s="88" t="s">
        <v>117</v>
      </c>
      <c r="D264" s="98">
        <v>74.42798744040411</v>
      </c>
      <c r="E264" s="98">
        <v>74</v>
      </c>
      <c r="F264" s="98">
        <v>74.8</v>
      </c>
      <c r="G264" s="95"/>
      <c r="H264" s="95"/>
      <c r="I264" s="95"/>
      <c r="J264" s="96"/>
    </row>
    <row r="265" spans="1:10" s="14" customFormat="1" ht="15" customHeight="1">
      <c r="A265" s="97"/>
      <c r="B265" s="88"/>
      <c r="C265" s="88" t="s">
        <v>118</v>
      </c>
      <c r="D265" s="98">
        <v>74.37181190840832</v>
      </c>
      <c r="E265" s="98">
        <v>74</v>
      </c>
      <c r="F265" s="98">
        <v>74.8</v>
      </c>
      <c r="G265" s="95"/>
      <c r="H265" s="95"/>
      <c r="I265" s="95"/>
      <c r="J265" s="96"/>
    </row>
    <row r="266" spans="1:10" s="14" customFormat="1" ht="24" customHeight="1">
      <c r="A266" s="97"/>
      <c r="B266" s="88"/>
      <c r="C266" s="88" t="s">
        <v>119</v>
      </c>
      <c r="D266" s="98">
        <v>74.4574631229869</v>
      </c>
      <c r="E266" s="98">
        <v>74.1</v>
      </c>
      <c r="F266" s="98">
        <v>74.9</v>
      </c>
      <c r="G266" s="95"/>
      <c r="H266" s="95"/>
      <c r="I266" s="95"/>
      <c r="J266" s="96"/>
    </row>
    <row r="267" spans="1:10" s="14" customFormat="1" ht="15" customHeight="1">
      <c r="A267" s="97"/>
      <c r="B267" s="88" t="s">
        <v>120</v>
      </c>
      <c r="C267" s="88" t="s">
        <v>120</v>
      </c>
      <c r="D267" s="98">
        <v>74.85115770366984</v>
      </c>
      <c r="E267" s="98">
        <v>74.45510837478497</v>
      </c>
      <c r="F267" s="98">
        <v>75.24720703255471</v>
      </c>
      <c r="G267" s="95"/>
      <c r="H267" s="95"/>
      <c r="I267" s="95"/>
      <c r="J267" s="96"/>
    </row>
    <row r="268" spans="1:10" s="14" customFormat="1" ht="15" customHeight="1">
      <c r="A268" s="97"/>
      <c r="B268" s="88"/>
      <c r="C268" s="88" t="s">
        <v>276</v>
      </c>
      <c r="D268" s="98">
        <v>75.73571250221973</v>
      </c>
      <c r="E268" s="98">
        <v>75.34601558184413</v>
      </c>
      <c r="F268" s="98">
        <v>76.12540942259533</v>
      </c>
      <c r="G268" s="95"/>
      <c r="H268" s="95"/>
      <c r="I268" s="95"/>
      <c r="J268" s="96"/>
    </row>
    <row r="269" spans="1:10" s="14" customFormat="1" ht="15" customHeight="1">
      <c r="A269" s="92"/>
      <c r="B269" s="93"/>
      <c r="C269" s="94"/>
      <c r="D269" s="95"/>
      <c r="E269" s="95"/>
      <c r="F269" s="95"/>
      <c r="G269" s="95"/>
      <c r="H269" s="95"/>
      <c r="I269" s="95"/>
      <c r="J269" s="96"/>
    </row>
    <row r="270" spans="1:14" s="14" customFormat="1" ht="24" customHeight="1">
      <c r="A270" s="97" t="s">
        <v>216</v>
      </c>
      <c r="B270" s="88"/>
      <c r="C270" s="88" t="s">
        <v>104</v>
      </c>
      <c r="D270" s="98">
        <v>71.65884417532624</v>
      </c>
      <c r="E270" s="98">
        <v>70.8</v>
      </c>
      <c r="F270" s="98">
        <v>72.5</v>
      </c>
      <c r="G270" s="95"/>
      <c r="H270" s="7"/>
      <c r="I270" s="7"/>
      <c r="J270" s="7"/>
      <c r="K270" s="7"/>
      <c r="L270" s="7"/>
      <c r="M270" s="7"/>
      <c r="N270" s="7"/>
    </row>
    <row r="271" spans="1:14" s="14" customFormat="1" ht="15" customHeight="1">
      <c r="A271" s="97"/>
      <c r="B271" s="88"/>
      <c r="C271" s="88" t="s">
        <v>105</v>
      </c>
      <c r="D271" s="98">
        <v>72.17964469145295</v>
      </c>
      <c r="E271" s="98">
        <v>71.4</v>
      </c>
      <c r="F271" s="98">
        <v>73</v>
      </c>
      <c r="G271" s="95"/>
      <c r="H271" s="7"/>
      <c r="I271" s="7"/>
      <c r="J271" s="7"/>
      <c r="K271" s="7"/>
      <c r="L271" s="7"/>
      <c r="M271" s="7"/>
      <c r="N271" s="7"/>
    </row>
    <row r="272" spans="1:14" s="14" customFormat="1" ht="15" customHeight="1">
      <c r="A272" s="97"/>
      <c r="B272" s="88" t="s">
        <v>24</v>
      </c>
      <c r="C272" s="88" t="s">
        <v>106</v>
      </c>
      <c r="D272" s="98">
        <v>72.89543444978979</v>
      </c>
      <c r="E272" s="98">
        <v>72.1</v>
      </c>
      <c r="F272" s="98">
        <v>73.7</v>
      </c>
      <c r="G272" s="95"/>
      <c r="H272" s="7"/>
      <c r="I272" s="7"/>
      <c r="J272" s="7"/>
      <c r="K272" s="7"/>
      <c r="L272" s="7"/>
      <c r="M272" s="7"/>
      <c r="N272" s="7"/>
    </row>
    <row r="273" spans="1:14" s="14" customFormat="1" ht="15" customHeight="1">
      <c r="A273" s="97"/>
      <c r="B273" s="88"/>
      <c r="C273" s="88" t="s">
        <v>107</v>
      </c>
      <c r="D273" s="98">
        <v>73.21876225878634</v>
      </c>
      <c r="E273" s="98">
        <v>72.4</v>
      </c>
      <c r="F273" s="98">
        <v>74</v>
      </c>
      <c r="G273" s="95"/>
      <c r="H273" s="7"/>
      <c r="I273" s="7"/>
      <c r="J273" s="7"/>
      <c r="K273" s="7"/>
      <c r="L273" s="7"/>
      <c r="M273" s="7"/>
      <c r="N273" s="7"/>
    </row>
    <row r="274" spans="1:14" s="14" customFormat="1" ht="15" customHeight="1">
      <c r="A274" s="97"/>
      <c r="B274" s="88"/>
      <c r="C274" s="88" t="s">
        <v>108</v>
      </c>
      <c r="D274" s="98">
        <v>73.74010688471017</v>
      </c>
      <c r="E274" s="98">
        <v>73</v>
      </c>
      <c r="F274" s="98">
        <v>74.5</v>
      </c>
      <c r="G274" s="95"/>
      <c r="H274" s="7"/>
      <c r="I274" s="7"/>
      <c r="J274" s="7"/>
      <c r="K274" s="7"/>
      <c r="L274" s="7"/>
      <c r="M274" s="7"/>
      <c r="N274" s="7"/>
    </row>
    <row r="275" spans="1:14" s="14" customFormat="1" ht="24" customHeight="1">
      <c r="A275" s="97"/>
      <c r="B275" s="88"/>
      <c r="C275" s="88" t="s">
        <v>109</v>
      </c>
      <c r="D275" s="98">
        <v>73.73298050082877</v>
      </c>
      <c r="E275" s="98">
        <v>73</v>
      </c>
      <c r="F275" s="98">
        <v>74.5</v>
      </c>
      <c r="G275" s="95"/>
      <c r="H275" s="7"/>
      <c r="I275" s="7"/>
      <c r="J275" s="7"/>
      <c r="K275" s="7"/>
      <c r="L275" s="7"/>
      <c r="M275" s="7"/>
      <c r="N275" s="7"/>
    </row>
    <row r="276" spans="1:14" s="14" customFormat="1" ht="15" customHeight="1">
      <c r="A276" s="97"/>
      <c r="B276" s="88"/>
      <c r="C276" s="88" t="s">
        <v>110</v>
      </c>
      <c r="D276" s="98">
        <v>74.40329269455157</v>
      </c>
      <c r="E276" s="98">
        <v>73.7</v>
      </c>
      <c r="F276" s="98">
        <v>75.2</v>
      </c>
      <c r="G276" s="95"/>
      <c r="H276" s="7"/>
      <c r="I276" s="7"/>
      <c r="J276" s="7"/>
      <c r="K276" s="7"/>
      <c r="L276" s="7"/>
      <c r="M276" s="7"/>
      <c r="N276" s="7"/>
    </row>
    <row r="277" spans="1:14" s="14" customFormat="1" ht="15" customHeight="1">
      <c r="A277" s="97"/>
      <c r="B277" s="88"/>
      <c r="C277" s="88" t="s">
        <v>111</v>
      </c>
      <c r="D277" s="98">
        <v>74.55344314587389</v>
      </c>
      <c r="E277" s="98">
        <v>73.8</v>
      </c>
      <c r="F277" s="98">
        <v>75.3</v>
      </c>
      <c r="G277" s="95"/>
      <c r="H277" s="7"/>
      <c r="I277" s="7"/>
      <c r="J277" s="7"/>
      <c r="K277" s="7"/>
      <c r="L277" s="7"/>
      <c r="M277" s="7"/>
      <c r="N277" s="7"/>
    </row>
    <row r="278" spans="1:14" s="14" customFormat="1" ht="15" customHeight="1">
      <c r="A278" s="97"/>
      <c r="B278" s="88"/>
      <c r="C278" s="88" t="s">
        <v>112</v>
      </c>
      <c r="D278" s="98">
        <v>74.99315771640039</v>
      </c>
      <c r="E278" s="98">
        <v>74.2</v>
      </c>
      <c r="F278" s="98">
        <v>75.7</v>
      </c>
      <c r="G278" s="95"/>
      <c r="H278" s="7"/>
      <c r="I278" s="7"/>
      <c r="J278" s="7"/>
      <c r="K278" s="7"/>
      <c r="L278" s="7"/>
      <c r="M278" s="7"/>
      <c r="N278" s="7"/>
    </row>
    <row r="279" spans="1:14" s="14" customFormat="1" ht="15" customHeight="1">
      <c r="A279" s="97"/>
      <c r="B279" s="88" t="s">
        <v>31</v>
      </c>
      <c r="C279" s="88" t="s">
        <v>113</v>
      </c>
      <c r="D279" s="98">
        <v>75.1687706018384</v>
      </c>
      <c r="E279" s="98">
        <v>74.4</v>
      </c>
      <c r="F279" s="98">
        <v>75.9</v>
      </c>
      <c r="G279" s="95"/>
      <c r="H279" s="7"/>
      <c r="I279" s="7"/>
      <c r="J279" s="7"/>
      <c r="K279" s="7"/>
      <c r="L279" s="7"/>
      <c r="M279" s="7"/>
      <c r="N279" s="7"/>
    </row>
    <row r="280" spans="1:14" s="14" customFormat="1" ht="24" customHeight="1">
      <c r="A280" s="97"/>
      <c r="B280" s="88"/>
      <c r="C280" s="88" t="s">
        <v>114</v>
      </c>
      <c r="D280" s="98">
        <v>75.49149792056333</v>
      </c>
      <c r="E280" s="98">
        <v>74.7</v>
      </c>
      <c r="F280" s="98">
        <v>76.2</v>
      </c>
      <c r="G280" s="95"/>
      <c r="H280" s="7"/>
      <c r="I280" s="7"/>
      <c r="J280" s="7"/>
      <c r="K280" s="7"/>
      <c r="L280" s="7"/>
      <c r="M280" s="7"/>
      <c r="N280" s="7"/>
    </row>
    <row r="281" spans="1:14" s="14" customFormat="1" ht="15" customHeight="1">
      <c r="A281" s="97"/>
      <c r="B281" s="88"/>
      <c r="C281" s="88" t="s">
        <v>115</v>
      </c>
      <c r="D281" s="98">
        <v>75.68142902789967</v>
      </c>
      <c r="E281" s="98">
        <v>75</v>
      </c>
      <c r="F281" s="98">
        <v>76.4</v>
      </c>
      <c r="G281" s="95"/>
      <c r="H281" s="7"/>
      <c r="I281" s="7"/>
      <c r="J281" s="7"/>
      <c r="K281" s="7"/>
      <c r="L281" s="7"/>
      <c r="M281" s="7"/>
      <c r="N281" s="7"/>
    </row>
    <row r="282" spans="1:14" s="14" customFormat="1" ht="15" customHeight="1">
      <c r="A282" s="97"/>
      <c r="B282" s="88"/>
      <c r="C282" s="88" t="s">
        <v>116</v>
      </c>
      <c r="D282" s="98">
        <v>76.33623179844902</v>
      </c>
      <c r="E282" s="98">
        <v>75.6</v>
      </c>
      <c r="F282" s="98">
        <v>77</v>
      </c>
      <c r="G282" s="95"/>
      <c r="H282" s="7"/>
      <c r="I282" s="7"/>
      <c r="J282" s="7"/>
      <c r="K282" s="7"/>
      <c r="L282" s="7"/>
      <c r="M282" s="7"/>
      <c r="N282" s="7"/>
    </row>
    <row r="283" spans="1:14" s="14" customFormat="1" ht="15" customHeight="1">
      <c r="A283" s="97"/>
      <c r="B283" s="88"/>
      <c r="C283" s="88" t="s">
        <v>117</v>
      </c>
      <c r="D283" s="98">
        <v>76.63980010349671</v>
      </c>
      <c r="E283" s="98">
        <v>75.9</v>
      </c>
      <c r="F283" s="98">
        <v>77.3</v>
      </c>
      <c r="G283" s="95"/>
      <c r="H283" s="7"/>
      <c r="I283" s="7"/>
      <c r="J283" s="7"/>
      <c r="K283" s="7"/>
      <c r="L283" s="7"/>
      <c r="M283" s="7"/>
      <c r="N283" s="7"/>
    </row>
    <row r="284" spans="1:14" s="14" customFormat="1" ht="15" customHeight="1">
      <c r="A284" s="97"/>
      <c r="B284" s="88"/>
      <c r="C284" s="88" t="s">
        <v>118</v>
      </c>
      <c r="D284" s="98">
        <v>76.80621549212069</v>
      </c>
      <c r="E284" s="98">
        <v>76.1</v>
      </c>
      <c r="F284" s="98">
        <v>77.5</v>
      </c>
      <c r="G284" s="95"/>
      <c r="H284" s="7"/>
      <c r="I284" s="7"/>
      <c r="J284" s="7"/>
      <c r="K284" s="7"/>
      <c r="L284" s="7"/>
      <c r="M284" s="7"/>
      <c r="N284" s="7"/>
    </row>
    <row r="285" spans="1:14" s="14" customFormat="1" ht="24" customHeight="1">
      <c r="A285" s="97"/>
      <c r="B285" s="88"/>
      <c r="C285" s="88" t="s">
        <v>119</v>
      </c>
      <c r="D285" s="98">
        <v>77.01651799948078</v>
      </c>
      <c r="E285" s="98">
        <v>76.3</v>
      </c>
      <c r="F285" s="98">
        <v>77.8</v>
      </c>
      <c r="G285" s="95"/>
      <c r="H285" s="7"/>
      <c r="I285" s="7"/>
      <c r="J285" s="7"/>
      <c r="K285" s="7"/>
      <c r="L285" s="7"/>
      <c r="M285" s="7"/>
      <c r="N285" s="7"/>
    </row>
    <row r="286" spans="1:14" s="14" customFormat="1" ht="15" customHeight="1">
      <c r="A286" s="97"/>
      <c r="B286" s="88" t="s">
        <v>38</v>
      </c>
      <c r="C286" s="88" t="s">
        <v>120</v>
      </c>
      <c r="D286" s="98">
        <v>77.30497247565555</v>
      </c>
      <c r="E286" s="98">
        <v>76.5372918471861</v>
      </c>
      <c r="F286" s="98">
        <v>78.072653104125</v>
      </c>
      <c r="G286" s="95"/>
      <c r="H286" s="7"/>
      <c r="I286" s="7"/>
      <c r="J286" s="7"/>
      <c r="K286" s="7"/>
      <c r="L286" s="7"/>
      <c r="M286" s="7"/>
      <c r="N286" s="7"/>
    </row>
    <row r="287" spans="1:14" s="14" customFormat="1" ht="15" customHeight="1">
      <c r="A287" s="97"/>
      <c r="B287" s="88"/>
      <c r="C287" s="88" t="s">
        <v>276</v>
      </c>
      <c r="D287" s="98">
        <v>77.81362251340087</v>
      </c>
      <c r="E287" s="98">
        <v>77.05585931003723</v>
      </c>
      <c r="F287" s="98">
        <v>78.57138571676451</v>
      </c>
      <c r="G287" s="95"/>
      <c r="H287" s="7"/>
      <c r="I287" s="7"/>
      <c r="J287" s="7"/>
      <c r="K287" s="7"/>
      <c r="L287" s="7"/>
      <c r="M287" s="7"/>
      <c r="N287" s="7"/>
    </row>
    <row r="288" spans="1:10" s="14" customFormat="1" ht="15" customHeight="1">
      <c r="A288" s="92"/>
      <c r="B288" s="93"/>
      <c r="C288" s="94"/>
      <c r="D288" s="95"/>
      <c r="E288" s="95"/>
      <c r="F288" s="95"/>
      <c r="G288" s="95"/>
      <c r="H288" s="95"/>
      <c r="I288" s="95"/>
      <c r="J288" s="96"/>
    </row>
    <row r="289" spans="1:10" s="14" customFormat="1" ht="24" customHeight="1">
      <c r="A289" s="8" t="s">
        <v>329</v>
      </c>
      <c r="B289" s="88"/>
      <c r="C289" s="88" t="s">
        <v>104</v>
      </c>
      <c r="D289" s="99">
        <v>71.71644353610819</v>
      </c>
      <c r="E289" s="99">
        <v>71.4</v>
      </c>
      <c r="F289" s="99">
        <v>72.1</v>
      </c>
      <c r="G289" s="95"/>
      <c r="H289" s="7"/>
      <c r="I289" s="95"/>
      <c r="J289" s="96"/>
    </row>
    <row r="290" spans="1:10" s="14" customFormat="1" ht="15" customHeight="1">
      <c r="A290" s="8"/>
      <c r="B290" s="88"/>
      <c r="C290" s="88" t="s">
        <v>105</v>
      </c>
      <c r="D290" s="99">
        <v>72.07166835532016</v>
      </c>
      <c r="E290" s="99">
        <v>71.7</v>
      </c>
      <c r="F290" s="99">
        <v>72.4</v>
      </c>
      <c r="G290" s="95"/>
      <c r="H290" s="7"/>
      <c r="I290" s="95"/>
      <c r="J290" s="96"/>
    </row>
    <row r="291" spans="1:10" s="14" customFormat="1" ht="15" customHeight="1">
      <c r="A291" s="8"/>
      <c r="B291" s="88" t="s">
        <v>24</v>
      </c>
      <c r="C291" s="88" t="s">
        <v>106</v>
      </c>
      <c r="D291" s="99">
        <v>72.46272936985233</v>
      </c>
      <c r="E291" s="99">
        <v>72.1</v>
      </c>
      <c r="F291" s="99">
        <v>72.8</v>
      </c>
      <c r="G291" s="95"/>
      <c r="H291" s="7"/>
      <c r="I291" s="95"/>
      <c r="J291" s="96"/>
    </row>
    <row r="292" spans="1:10" s="14" customFormat="1" ht="15" customHeight="1">
      <c r="A292" s="8"/>
      <c r="B292" s="88"/>
      <c r="C292" s="88" t="s">
        <v>107</v>
      </c>
      <c r="D292" s="99">
        <v>72.61685470438573</v>
      </c>
      <c r="E292" s="99">
        <v>72.3</v>
      </c>
      <c r="F292" s="99">
        <v>73</v>
      </c>
      <c r="G292" s="95"/>
      <c r="H292" s="7"/>
      <c r="I292" s="95"/>
      <c r="J292" s="96"/>
    </row>
    <row r="293" spans="1:10" s="14" customFormat="1" ht="15" customHeight="1">
      <c r="A293" s="8"/>
      <c r="B293" s="88"/>
      <c r="C293" s="88" t="s">
        <v>108</v>
      </c>
      <c r="D293" s="99">
        <v>72.80305691115743</v>
      </c>
      <c r="E293" s="99">
        <v>72.5</v>
      </c>
      <c r="F293" s="99">
        <v>73.1</v>
      </c>
      <c r="G293" s="95"/>
      <c r="H293" s="7"/>
      <c r="I293" s="95"/>
      <c r="J293" s="96"/>
    </row>
    <row r="294" spans="1:10" s="14" customFormat="1" ht="24" customHeight="1">
      <c r="A294" s="8"/>
      <c r="B294" s="88"/>
      <c r="C294" s="88" t="s">
        <v>109</v>
      </c>
      <c r="D294" s="99">
        <v>73.21933846842248</v>
      </c>
      <c r="E294" s="99">
        <v>72.9</v>
      </c>
      <c r="F294" s="99">
        <v>73.6</v>
      </c>
      <c r="G294" s="95"/>
      <c r="H294" s="7"/>
      <c r="I294" s="95"/>
      <c r="J294" s="96"/>
    </row>
    <row r="295" spans="1:10" s="14" customFormat="1" ht="15" customHeight="1">
      <c r="A295" s="8"/>
      <c r="B295" s="88"/>
      <c r="C295" s="88" t="s">
        <v>110</v>
      </c>
      <c r="D295" s="99">
        <v>73.63504481233754</v>
      </c>
      <c r="E295" s="99">
        <v>73.3</v>
      </c>
      <c r="F295" s="99">
        <v>74</v>
      </c>
      <c r="G295" s="95"/>
      <c r="H295" s="7"/>
      <c r="I295" s="95"/>
      <c r="J295" s="96"/>
    </row>
    <row r="296" spans="1:10" s="14" customFormat="1" ht="15" customHeight="1">
      <c r="A296" s="8"/>
      <c r="B296" s="88"/>
      <c r="C296" s="88" t="s">
        <v>111</v>
      </c>
      <c r="D296" s="99">
        <v>73.91139610490956</v>
      </c>
      <c r="E296" s="99">
        <v>73.6</v>
      </c>
      <c r="F296" s="99">
        <v>74.3</v>
      </c>
      <c r="G296" s="95"/>
      <c r="H296" s="7"/>
      <c r="I296" s="95"/>
      <c r="J296" s="96"/>
    </row>
    <row r="297" spans="1:10" s="14" customFormat="1" ht="15" customHeight="1">
      <c r="A297" s="8"/>
      <c r="B297" s="88"/>
      <c r="C297" s="88" t="s">
        <v>112</v>
      </c>
      <c r="D297" s="99">
        <v>73.91214962079984</v>
      </c>
      <c r="E297" s="99">
        <v>73.6</v>
      </c>
      <c r="F297" s="99">
        <v>74.3</v>
      </c>
      <c r="G297" s="95"/>
      <c r="H297" s="7"/>
      <c r="I297" s="95"/>
      <c r="J297" s="96"/>
    </row>
    <row r="298" spans="1:10" s="14" customFormat="1" ht="15" customHeight="1">
      <c r="A298" s="8"/>
      <c r="B298" s="88" t="s">
        <v>31</v>
      </c>
      <c r="C298" s="88" t="s">
        <v>113</v>
      </c>
      <c r="D298" s="99">
        <v>74.38946863913091</v>
      </c>
      <c r="E298" s="99">
        <v>74</v>
      </c>
      <c r="F298" s="99">
        <v>74.7</v>
      </c>
      <c r="G298" s="95"/>
      <c r="H298" s="7"/>
      <c r="I298" s="95"/>
      <c r="J298" s="96"/>
    </row>
    <row r="299" spans="1:10" s="14" customFormat="1" ht="24" customHeight="1">
      <c r="A299" s="8"/>
      <c r="B299" s="88"/>
      <c r="C299" s="88" t="s">
        <v>114</v>
      </c>
      <c r="D299" s="99">
        <v>74.83549916395674</v>
      </c>
      <c r="E299" s="99">
        <v>74.5</v>
      </c>
      <c r="F299" s="99">
        <v>75.2</v>
      </c>
      <c r="G299" s="95"/>
      <c r="H299" s="7"/>
      <c r="I299" s="95"/>
      <c r="J299" s="96"/>
    </row>
    <row r="300" spans="1:10" s="14" customFormat="1" ht="15" customHeight="1">
      <c r="A300" s="8"/>
      <c r="B300" s="88"/>
      <c r="C300" s="88" t="s">
        <v>115</v>
      </c>
      <c r="D300" s="99">
        <v>75.31282924683362</v>
      </c>
      <c r="E300" s="99">
        <v>75</v>
      </c>
      <c r="F300" s="99">
        <v>75.6</v>
      </c>
      <c r="G300" s="95"/>
      <c r="H300" s="7"/>
      <c r="I300" s="95"/>
      <c r="J300" s="96"/>
    </row>
    <row r="301" spans="1:10" s="14" customFormat="1" ht="15" customHeight="1">
      <c r="A301" s="8"/>
      <c r="B301" s="88"/>
      <c r="C301" s="88" t="s">
        <v>116</v>
      </c>
      <c r="D301" s="99">
        <v>75.45581534610587</v>
      </c>
      <c r="E301" s="99">
        <v>75.1</v>
      </c>
      <c r="F301" s="99">
        <v>75.8</v>
      </c>
      <c r="G301" s="95"/>
      <c r="H301" s="7"/>
      <c r="I301" s="95"/>
      <c r="J301" s="96"/>
    </row>
    <row r="302" spans="1:10" s="14" customFormat="1" ht="15" customHeight="1">
      <c r="A302" s="8"/>
      <c r="B302" s="88"/>
      <c r="C302" s="88" t="s">
        <v>117</v>
      </c>
      <c r="D302" s="99">
        <v>75.80700863565824</v>
      </c>
      <c r="E302" s="99">
        <v>75.5</v>
      </c>
      <c r="F302" s="99">
        <v>76.1</v>
      </c>
      <c r="G302" s="95"/>
      <c r="H302" s="7"/>
      <c r="I302" s="95"/>
      <c r="J302" s="96"/>
    </row>
    <row r="303" spans="1:10" s="14" customFormat="1" ht="15" customHeight="1">
      <c r="A303" s="8"/>
      <c r="B303" s="88"/>
      <c r="C303" s="88" t="s">
        <v>118</v>
      </c>
      <c r="D303" s="99">
        <v>76.15868269702926</v>
      </c>
      <c r="E303" s="99">
        <v>75.8</v>
      </c>
      <c r="F303" s="99">
        <v>76.5</v>
      </c>
      <c r="G303" s="95"/>
      <c r="H303" s="7"/>
      <c r="I303" s="95"/>
      <c r="J303" s="96"/>
    </row>
    <row r="304" spans="1:10" s="14" customFormat="1" ht="24" customHeight="1">
      <c r="A304" s="8"/>
      <c r="B304" s="88"/>
      <c r="C304" s="88" t="s">
        <v>119</v>
      </c>
      <c r="D304" s="99">
        <v>76.45523965700347</v>
      </c>
      <c r="E304" s="99">
        <v>76.1</v>
      </c>
      <c r="F304" s="99">
        <v>76.8</v>
      </c>
      <c r="G304" s="95"/>
      <c r="H304" s="7"/>
      <c r="I304" s="95"/>
      <c r="J304" s="96"/>
    </row>
    <row r="305" spans="1:10" s="14" customFormat="1" ht="15" customHeight="1">
      <c r="A305" s="8"/>
      <c r="B305" s="88" t="s">
        <v>38</v>
      </c>
      <c r="C305" s="88" t="s">
        <v>120</v>
      </c>
      <c r="D305" s="99">
        <v>76.85510198815308</v>
      </c>
      <c r="E305" s="99">
        <v>76.51833635270386</v>
      </c>
      <c r="F305" s="99">
        <v>77.1918676236023</v>
      </c>
      <c r="G305" s="95"/>
      <c r="H305" s="7"/>
      <c r="I305" s="95"/>
      <c r="J305" s="96"/>
    </row>
    <row r="306" spans="1:10" s="14" customFormat="1" ht="15" customHeight="1">
      <c r="A306" s="8"/>
      <c r="B306" s="88"/>
      <c r="C306" s="88" t="s">
        <v>276</v>
      </c>
      <c r="D306" s="99">
        <v>77.16578695974759</v>
      </c>
      <c r="E306" s="99">
        <v>76.83597765003343</v>
      </c>
      <c r="F306" s="99">
        <v>77.49559626946176</v>
      </c>
      <c r="G306" s="95"/>
      <c r="H306" s="7"/>
      <c r="I306" s="95"/>
      <c r="J306" s="96"/>
    </row>
    <row r="307" spans="1:10" s="14" customFormat="1" ht="15" customHeight="1">
      <c r="A307" s="92"/>
      <c r="B307" s="93"/>
      <c r="C307" s="94"/>
      <c r="D307" s="95"/>
      <c r="E307" s="95"/>
      <c r="F307" s="95"/>
      <c r="G307" s="95"/>
      <c r="H307" s="95"/>
      <c r="I307" s="95"/>
      <c r="J307" s="96"/>
    </row>
    <row r="308" spans="1:15" s="14" customFormat="1" ht="24" customHeight="1">
      <c r="A308" s="8" t="s">
        <v>200</v>
      </c>
      <c r="B308" s="88"/>
      <c r="C308" s="88" t="s">
        <v>104</v>
      </c>
      <c r="D308" s="99">
        <v>71.799278346474</v>
      </c>
      <c r="E308" s="99">
        <v>71.2</v>
      </c>
      <c r="F308" s="99">
        <v>72.4</v>
      </c>
      <c r="G308" s="95"/>
      <c r="H308" s="95"/>
      <c r="I308" s="95"/>
      <c r="J308" s="7"/>
      <c r="K308" s="7"/>
      <c r="L308" s="7"/>
      <c r="M308" s="7"/>
      <c r="N308" s="7"/>
      <c r="O308" s="7"/>
    </row>
    <row r="309" spans="1:15" s="14" customFormat="1" ht="15" customHeight="1">
      <c r="A309" s="8"/>
      <c r="B309" s="88"/>
      <c r="C309" s="88" t="s">
        <v>105</v>
      </c>
      <c r="D309" s="99">
        <v>71.97195101904164</v>
      </c>
      <c r="E309" s="99">
        <v>71.4</v>
      </c>
      <c r="F309" s="99">
        <v>72.5</v>
      </c>
      <c r="G309" s="95"/>
      <c r="H309" s="95"/>
      <c r="I309" s="95"/>
      <c r="J309" s="7"/>
      <c r="K309" s="7"/>
      <c r="L309" s="7"/>
      <c r="M309" s="7"/>
      <c r="N309" s="7"/>
      <c r="O309" s="7"/>
    </row>
    <row r="310" spans="1:15" s="14" customFormat="1" ht="15" customHeight="1">
      <c r="A310" s="8"/>
      <c r="B310" s="88" t="s">
        <v>106</v>
      </c>
      <c r="C310" s="88" t="s">
        <v>106</v>
      </c>
      <c r="D310" s="99">
        <v>72.38560017847735</v>
      </c>
      <c r="E310" s="99">
        <v>71.8</v>
      </c>
      <c r="F310" s="99">
        <v>72.9</v>
      </c>
      <c r="G310" s="95"/>
      <c r="H310" s="95"/>
      <c r="I310" s="95"/>
      <c r="J310" s="7"/>
      <c r="K310" s="7"/>
      <c r="L310" s="7"/>
      <c r="M310" s="7"/>
      <c r="N310" s="7"/>
      <c r="O310" s="7"/>
    </row>
    <row r="311" spans="1:15" s="14" customFormat="1" ht="15" customHeight="1">
      <c r="A311" s="8"/>
      <c r="B311" s="88"/>
      <c r="C311" s="88" t="s">
        <v>107</v>
      </c>
      <c r="D311" s="99">
        <v>72.50335528944743</v>
      </c>
      <c r="E311" s="99">
        <v>72</v>
      </c>
      <c r="F311" s="99">
        <v>73.1</v>
      </c>
      <c r="G311" s="95"/>
      <c r="H311" s="95"/>
      <c r="I311" s="95"/>
      <c r="J311" s="7"/>
      <c r="K311" s="7"/>
      <c r="L311" s="7"/>
      <c r="M311" s="7"/>
      <c r="N311" s="7"/>
      <c r="O311" s="7"/>
    </row>
    <row r="312" spans="1:15" s="14" customFormat="1" ht="15" customHeight="1">
      <c r="A312" s="8"/>
      <c r="B312" s="88"/>
      <c r="C312" s="88" t="s">
        <v>108</v>
      </c>
      <c r="D312" s="99">
        <v>72.75117679459586</v>
      </c>
      <c r="E312" s="99">
        <v>72.2</v>
      </c>
      <c r="F312" s="99">
        <v>73.3</v>
      </c>
      <c r="G312" s="95"/>
      <c r="H312" s="95"/>
      <c r="I312" s="95"/>
      <c r="J312" s="7"/>
      <c r="K312" s="7"/>
      <c r="L312" s="7"/>
      <c r="M312" s="7"/>
      <c r="N312" s="7"/>
      <c r="O312" s="7"/>
    </row>
    <row r="313" spans="1:15" s="14" customFormat="1" ht="24" customHeight="1">
      <c r="A313" s="8"/>
      <c r="B313" s="88"/>
      <c r="C313" s="88" t="s">
        <v>109</v>
      </c>
      <c r="D313" s="99">
        <v>72.6700301229497</v>
      </c>
      <c r="E313" s="99">
        <v>72.1</v>
      </c>
      <c r="F313" s="99">
        <v>73.3</v>
      </c>
      <c r="G313" s="95"/>
      <c r="H313" s="95"/>
      <c r="I313" s="95"/>
      <c r="J313" s="7"/>
      <c r="K313" s="7"/>
      <c r="L313" s="7"/>
      <c r="M313" s="7"/>
      <c r="N313" s="7"/>
      <c r="O313" s="7"/>
    </row>
    <row r="314" spans="1:15" s="14" customFormat="1" ht="15" customHeight="1">
      <c r="A314" s="8"/>
      <c r="B314" s="88"/>
      <c r="C314" s="88" t="s">
        <v>110</v>
      </c>
      <c r="D314" s="99">
        <v>73.0846964093466</v>
      </c>
      <c r="E314" s="99">
        <v>72.5</v>
      </c>
      <c r="F314" s="99">
        <v>73.7</v>
      </c>
      <c r="G314" s="95"/>
      <c r="H314" s="95"/>
      <c r="I314" s="95"/>
      <c r="J314" s="7"/>
      <c r="K314" s="7"/>
      <c r="L314" s="7"/>
      <c r="M314" s="7"/>
      <c r="N314" s="7"/>
      <c r="O314" s="7"/>
    </row>
    <row r="315" spans="1:15" s="14" customFormat="1" ht="15" customHeight="1">
      <c r="A315" s="8"/>
      <c r="B315" s="88"/>
      <c r="C315" s="88" t="s">
        <v>111</v>
      </c>
      <c r="D315" s="99">
        <v>73.29875647317056</v>
      </c>
      <c r="E315" s="99">
        <v>72.7</v>
      </c>
      <c r="F315" s="99">
        <v>73.9</v>
      </c>
      <c r="G315" s="95"/>
      <c r="H315" s="95"/>
      <c r="I315" s="95"/>
      <c r="J315" s="7"/>
      <c r="K315" s="7"/>
      <c r="L315" s="7"/>
      <c r="M315" s="7"/>
      <c r="N315" s="7"/>
      <c r="O315" s="7"/>
    </row>
    <row r="316" spans="1:15" s="14" customFormat="1" ht="15" customHeight="1">
      <c r="A316" s="8"/>
      <c r="B316" s="88"/>
      <c r="C316" s="88" t="s">
        <v>112</v>
      </c>
      <c r="D316" s="99">
        <v>73.6030027580238</v>
      </c>
      <c r="E316" s="99">
        <v>73</v>
      </c>
      <c r="F316" s="99">
        <v>74.2</v>
      </c>
      <c r="G316" s="95"/>
      <c r="H316" s="95"/>
      <c r="I316" s="95"/>
      <c r="J316" s="7"/>
      <c r="K316" s="7"/>
      <c r="L316" s="7"/>
      <c r="M316" s="7"/>
      <c r="N316" s="7"/>
      <c r="O316" s="7"/>
    </row>
    <row r="317" spans="1:15" s="14" customFormat="1" ht="15" customHeight="1">
      <c r="A317" s="8"/>
      <c r="B317" s="88" t="s">
        <v>113</v>
      </c>
      <c r="C317" s="88" t="s">
        <v>113</v>
      </c>
      <c r="D317" s="99">
        <v>73.61835800661144</v>
      </c>
      <c r="E317" s="99">
        <v>73.1</v>
      </c>
      <c r="F317" s="99">
        <v>74.2</v>
      </c>
      <c r="G317" s="95"/>
      <c r="H317" s="95"/>
      <c r="I317" s="95"/>
      <c r="J317" s="7"/>
      <c r="K317" s="7"/>
      <c r="L317" s="7"/>
      <c r="M317" s="7"/>
      <c r="N317" s="7"/>
      <c r="O317" s="7"/>
    </row>
    <row r="318" spans="1:15" s="14" customFormat="1" ht="24" customHeight="1">
      <c r="A318" s="8"/>
      <c r="B318" s="88"/>
      <c r="C318" s="88" t="s">
        <v>114</v>
      </c>
      <c r="D318" s="99">
        <v>73.74875478877942</v>
      </c>
      <c r="E318" s="99">
        <v>73.2</v>
      </c>
      <c r="F318" s="99">
        <v>74.3</v>
      </c>
      <c r="G318" s="95"/>
      <c r="H318" s="95"/>
      <c r="I318" s="95"/>
      <c r="J318" s="7"/>
      <c r="K318" s="7"/>
      <c r="L318" s="7"/>
      <c r="M318" s="7"/>
      <c r="N318" s="7"/>
      <c r="O318" s="7"/>
    </row>
    <row r="319" spans="1:15" s="14" customFormat="1" ht="15" customHeight="1">
      <c r="A319" s="8"/>
      <c r="B319" s="88"/>
      <c r="C319" s="88" t="s">
        <v>115</v>
      </c>
      <c r="D319" s="99">
        <v>73.90420852829259</v>
      </c>
      <c r="E319" s="99">
        <v>73.3</v>
      </c>
      <c r="F319" s="99">
        <v>74.5</v>
      </c>
      <c r="G319" s="95"/>
      <c r="H319" s="95"/>
      <c r="I319" s="95"/>
      <c r="J319" s="7"/>
      <c r="K319" s="7"/>
      <c r="L319" s="7"/>
      <c r="M319" s="7"/>
      <c r="N319" s="7"/>
      <c r="O319" s="7"/>
    </row>
    <row r="320" spans="1:15" s="14" customFormat="1" ht="15" customHeight="1">
      <c r="A320" s="8"/>
      <c r="B320" s="88"/>
      <c r="C320" s="88" t="s">
        <v>116</v>
      </c>
      <c r="D320" s="99">
        <v>74.43096883014678</v>
      </c>
      <c r="E320" s="99">
        <v>73.9</v>
      </c>
      <c r="F320" s="99">
        <v>75</v>
      </c>
      <c r="G320" s="95"/>
      <c r="H320" s="95"/>
      <c r="I320" s="95"/>
      <c r="J320" s="7"/>
      <c r="K320" s="7"/>
      <c r="L320" s="7"/>
      <c r="M320" s="7"/>
      <c r="N320" s="7"/>
      <c r="O320" s="7"/>
    </row>
    <row r="321" spans="1:15" s="14" customFormat="1" ht="15" customHeight="1">
      <c r="A321" s="8"/>
      <c r="B321" s="88"/>
      <c r="C321" s="88" t="s">
        <v>117</v>
      </c>
      <c r="D321" s="99">
        <v>74.53463742762737</v>
      </c>
      <c r="E321" s="99">
        <v>74</v>
      </c>
      <c r="F321" s="99">
        <v>75.1</v>
      </c>
      <c r="G321" s="95"/>
      <c r="H321" s="95"/>
      <c r="I321" s="95"/>
      <c r="J321" s="7"/>
      <c r="K321" s="7"/>
      <c r="L321" s="7"/>
      <c r="M321" s="7"/>
      <c r="N321" s="7"/>
      <c r="O321" s="7"/>
    </row>
    <row r="322" spans="1:15" s="14" customFormat="1" ht="15" customHeight="1">
      <c r="A322" s="8"/>
      <c r="B322" s="88"/>
      <c r="C322" s="88" t="s">
        <v>118</v>
      </c>
      <c r="D322" s="99">
        <v>74.85856725128183</v>
      </c>
      <c r="E322" s="99">
        <v>74.3</v>
      </c>
      <c r="F322" s="99">
        <v>75.4</v>
      </c>
      <c r="G322" s="95"/>
      <c r="H322" s="95"/>
      <c r="I322" s="95"/>
      <c r="J322" s="7"/>
      <c r="K322" s="7"/>
      <c r="L322" s="7"/>
      <c r="M322" s="7"/>
      <c r="N322" s="7"/>
      <c r="O322" s="7"/>
    </row>
    <row r="323" spans="1:15" s="14" customFormat="1" ht="24" customHeight="1">
      <c r="A323" s="8"/>
      <c r="B323" s="88"/>
      <c r="C323" s="88" t="s">
        <v>119</v>
      </c>
      <c r="D323" s="99">
        <v>75.11222340374293</v>
      </c>
      <c r="E323" s="99">
        <v>74.6</v>
      </c>
      <c r="F323" s="99">
        <v>75.7</v>
      </c>
      <c r="G323" s="95"/>
      <c r="H323" s="95"/>
      <c r="I323" s="95"/>
      <c r="J323" s="7"/>
      <c r="K323" s="7"/>
      <c r="L323" s="7"/>
      <c r="M323" s="7"/>
      <c r="N323" s="7"/>
      <c r="O323" s="7"/>
    </row>
    <row r="324" spans="1:15" s="14" customFormat="1" ht="15" customHeight="1">
      <c r="A324" s="8"/>
      <c r="B324" s="88" t="s">
        <v>120</v>
      </c>
      <c r="C324" s="88" t="s">
        <v>120</v>
      </c>
      <c r="D324" s="99">
        <v>75.94379891031572</v>
      </c>
      <c r="E324" s="99">
        <v>75.39106453881121</v>
      </c>
      <c r="F324" s="99">
        <v>76.49653328182023</v>
      </c>
      <c r="G324" s="95"/>
      <c r="H324" s="95"/>
      <c r="I324" s="95"/>
      <c r="J324" s="7"/>
      <c r="K324" s="7"/>
      <c r="L324" s="7"/>
      <c r="M324" s="7"/>
      <c r="N324" s="7"/>
      <c r="O324" s="7"/>
    </row>
    <row r="325" spans="1:15" s="14" customFormat="1" ht="15" customHeight="1">
      <c r="A325" s="8"/>
      <c r="B325" s="88"/>
      <c r="C325" s="88" t="s">
        <v>276</v>
      </c>
      <c r="D325" s="99">
        <v>76.36969384180799</v>
      </c>
      <c r="E325" s="99">
        <v>75.82150628026574</v>
      </c>
      <c r="F325" s="99">
        <v>76.91788140335024</v>
      </c>
      <c r="G325" s="95"/>
      <c r="H325" s="95"/>
      <c r="I325" s="95"/>
      <c r="J325" s="7"/>
      <c r="K325" s="7"/>
      <c r="L325" s="7"/>
      <c r="M325" s="7"/>
      <c r="N325" s="7"/>
      <c r="O325" s="7"/>
    </row>
    <row r="327" spans="1:6" ht="24" customHeight="1">
      <c r="A327" s="100" t="s">
        <v>331</v>
      </c>
      <c r="C327" s="88" t="s">
        <v>22</v>
      </c>
      <c r="D327" s="99">
        <v>71.46597493074096</v>
      </c>
      <c r="E327" s="99">
        <v>71.37</v>
      </c>
      <c r="F327" s="99">
        <v>71.56</v>
      </c>
    </row>
    <row r="328" spans="1:6" ht="15" customHeight="1">
      <c r="A328" s="100"/>
      <c r="C328" s="88" t="s">
        <v>23</v>
      </c>
      <c r="D328" s="99">
        <v>71.69974797887325</v>
      </c>
      <c r="E328" s="99">
        <v>71.6</v>
      </c>
      <c r="F328" s="99">
        <v>71.8</v>
      </c>
    </row>
    <row r="329" spans="1:6" ht="15" customHeight="1">
      <c r="A329" s="100"/>
      <c r="B329" s="88" t="s">
        <v>24</v>
      </c>
      <c r="C329" s="88" t="s">
        <v>24</v>
      </c>
      <c r="D329" s="99">
        <v>71.87484420646133</v>
      </c>
      <c r="E329" s="99">
        <v>71.78</v>
      </c>
      <c r="F329" s="99">
        <v>71.97</v>
      </c>
    </row>
    <row r="330" spans="1:6" ht="15" customHeight="1">
      <c r="A330" s="100"/>
      <c r="C330" s="88" t="s">
        <v>25</v>
      </c>
      <c r="D330" s="99">
        <v>72.09680757176524</v>
      </c>
      <c r="E330" s="99">
        <v>72</v>
      </c>
      <c r="F330" s="99">
        <v>72.19</v>
      </c>
    </row>
    <row r="331" spans="1:6" ht="15" customHeight="1">
      <c r="A331" s="100"/>
      <c r="C331" s="88" t="s">
        <v>26</v>
      </c>
      <c r="D331" s="99">
        <v>72.25616479300813</v>
      </c>
      <c r="E331" s="99">
        <v>72.16</v>
      </c>
      <c r="F331" s="99">
        <v>72.35</v>
      </c>
    </row>
    <row r="332" spans="1:6" ht="24" customHeight="1">
      <c r="A332" s="100"/>
      <c r="C332" s="88" t="s">
        <v>27</v>
      </c>
      <c r="D332" s="99">
        <v>72.42588428823923</v>
      </c>
      <c r="E332" s="99">
        <v>72.33</v>
      </c>
      <c r="F332" s="99">
        <v>72.52</v>
      </c>
    </row>
    <row r="333" spans="1:6" ht="15" customHeight="1">
      <c r="A333" s="100"/>
      <c r="C333" s="88" t="s">
        <v>28</v>
      </c>
      <c r="D333" s="99">
        <v>72.65566107608485</v>
      </c>
      <c r="E333" s="99">
        <v>72.56</v>
      </c>
      <c r="F333" s="99">
        <v>72.75</v>
      </c>
    </row>
    <row r="334" spans="1:6" ht="15" customHeight="1">
      <c r="A334" s="100"/>
      <c r="C334" s="88" t="s">
        <v>29</v>
      </c>
      <c r="D334" s="99">
        <v>72.86423107098749</v>
      </c>
      <c r="E334" s="99">
        <v>72.77</v>
      </c>
      <c r="F334" s="99">
        <v>72.96</v>
      </c>
    </row>
    <row r="335" spans="1:6" ht="15" customHeight="1">
      <c r="A335" s="100"/>
      <c r="C335" s="88" t="s">
        <v>30</v>
      </c>
      <c r="D335" s="99">
        <v>73.11915668985563</v>
      </c>
      <c r="E335" s="99">
        <v>73.02</v>
      </c>
      <c r="F335" s="99">
        <v>73.22</v>
      </c>
    </row>
    <row r="336" spans="1:6" ht="15" customHeight="1">
      <c r="A336" s="100"/>
      <c r="B336" s="88" t="s">
        <v>31</v>
      </c>
      <c r="C336" s="88" t="s">
        <v>31</v>
      </c>
      <c r="D336" s="99">
        <v>73.34450418476811</v>
      </c>
      <c r="E336" s="99">
        <v>73.24</v>
      </c>
      <c r="F336" s="99">
        <v>73.45</v>
      </c>
    </row>
    <row r="337" spans="1:6" ht="24" customHeight="1">
      <c r="A337" s="100"/>
      <c r="C337" s="88" t="s">
        <v>32</v>
      </c>
      <c r="D337" s="99">
        <v>73.50674665386529</v>
      </c>
      <c r="E337" s="99">
        <v>73.41</v>
      </c>
      <c r="F337" s="99">
        <v>73.61</v>
      </c>
    </row>
    <row r="338" spans="1:6" ht="15" customHeight="1">
      <c r="A338" s="100"/>
      <c r="C338" s="88" t="s">
        <v>33</v>
      </c>
      <c r="D338" s="99">
        <v>73.78681004067018</v>
      </c>
      <c r="E338" s="99">
        <v>73.69</v>
      </c>
      <c r="F338" s="99">
        <v>73.89</v>
      </c>
    </row>
    <row r="339" spans="1:6" ht="15" customHeight="1">
      <c r="A339" s="100"/>
      <c r="C339" s="88" t="s">
        <v>34</v>
      </c>
      <c r="D339" s="99">
        <v>74.23910828065144</v>
      </c>
      <c r="E339" s="99">
        <v>74.14</v>
      </c>
      <c r="F339" s="99">
        <v>74.34</v>
      </c>
    </row>
    <row r="340" spans="1:6" ht="15" customHeight="1">
      <c r="A340" s="100"/>
      <c r="C340" s="88" t="s">
        <v>35</v>
      </c>
      <c r="D340" s="99">
        <v>74.6363228355884</v>
      </c>
      <c r="E340" s="99">
        <v>74.54</v>
      </c>
      <c r="F340" s="99">
        <v>74.74</v>
      </c>
    </row>
    <row r="341" spans="1:6" ht="15" customHeight="1">
      <c r="A341" s="8"/>
      <c r="C341" s="88" t="s">
        <v>36</v>
      </c>
      <c r="D341" s="99">
        <v>74.84591260054302</v>
      </c>
      <c r="E341" s="99">
        <v>74.75</v>
      </c>
      <c r="F341" s="99">
        <v>74.95</v>
      </c>
    </row>
    <row r="342" spans="1:6" ht="24" customHeight="1">
      <c r="A342" s="8"/>
      <c r="C342" s="88" t="s">
        <v>37</v>
      </c>
      <c r="D342" s="99">
        <v>75.04270147220494</v>
      </c>
      <c r="E342" s="99">
        <v>74.94</v>
      </c>
      <c r="F342" s="99">
        <v>75.14</v>
      </c>
    </row>
    <row r="343" spans="1:6" ht="15" customHeight="1">
      <c r="A343" s="8"/>
      <c r="B343" s="88" t="s">
        <v>38</v>
      </c>
      <c r="C343" s="88" t="s">
        <v>38</v>
      </c>
      <c r="D343" s="99">
        <v>75.39478672278186</v>
      </c>
      <c r="E343" s="99">
        <v>75.29620454847067</v>
      </c>
      <c r="F343" s="99">
        <v>75.49336889709305</v>
      </c>
    </row>
    <row r="344" spans="1:6" ht="15" customHeight="1">
      <c r="A344" s="8"/>
      <c r="C344" s="88" t="s">
        <v>274</v>
      </c>
      <c r="D344" s="99">
        <v>75.84557827649233</v>
      </c>
      <c r="E344" s="99">
        <v>75.74793386923083</v>
      </c>
      <c r="F344" s="99">
        <v>75.94322268375383</v>
      </c>
    </row>
    <row r="345" spans="1:6" ht="15" customHeight="1">
      <c r="A345" s="92"/>
      <c r="B345" s="93"/>
      <c r="C345" s="94"/>
      <c r="D345" s="95"/>
      <c r="E345" s="95"/>
      <c r="F345" s="95"/>
    </row>
    <row r="346" spans="1:6" ht="24" customHeight="1">
      <c r="A346" s="8" t="s">
        <v>191</v>
      </c>
      <c r="C346" s="88" t="s">
        <v>104</v>
      </c>
      <c r="D346" s="99">
        <v>71.95824346210516</v>
      </c>
      <c r="E346" s="99">
        <v>71.2</v>
      </c>
      <c r="F346" s="99">
        <v>72.7</v>
      </c>
    </row>
    <row r="347" spans="1:6" ht="15" customHeight="1">
      <c r="A347" s="8"/>
      <c r="C347" s="88" t="s">
        <v>105</v>
      </c>
      <c r="D347" s="99">
        <v>71.4550608771604</v>
      </c>
      <c r="E347" s="99">
        <v>70.7</v>
      </c>
      <c r="F347" s="99">
        <v>72.2</v>
      </c>
    </row>
    <row r="348" spans="1:6" ht="15" customHeight="1">
      <c r="A348" s="8"/>
      <c r="B348" s="88" t="s">
        <v>24</v>
      </c>
      <c r="C348" s="88" t="s">
        <v>106</v>
      </c>
      <c r="D348" s="99">
        <v>71.60792993206195</v>
      </c>
      <c r="E348" s="99">
        <v>70.9</v>
      </c>
      <c r="F348" s="99">
        <v>72.3</v>
      </c>
    </row>
    <row r="349" spans="1:6" ht="15" customHeight="1">
      <c r="A349" s="8"/>
      <c r="C349" s="88" t="s">
        <v>107</v>
      </c>
      <c r="D349" s="99">
        <v>72.185610049756</v>
      </c>
      <c r="E349" s="99">
        <v>71.4</v>
      </c>
      <c r="F349" s="99">
        <v>72.9</v>
      </c>
    </row>
    <row r="350" spans="1:6" ht="15" customHeight="1">
      <c r="A350" s="8"/>
      <c r="C350" s="88" t="s">
        <v>108</v>
      </c>
      <c r="D350" s="99">
        <v>72.89370432971056</v>
      </c>
      <c r="E350" s="99">
        <v>72.2</v>
      </c>
      <c r="F350" s="99">
        <v>73.6</v>
      </c>
    </row>
    <row r="351" spans="1:6" ht="24" customHeight="1">
      <c r="A351" s="8"/>
      <c r="C351" s="88" t="s">
        <v>109</v>
      </c>
      <c r="D351" s="99">
        <v>72.93347847210501</v>
      </c>
      <c r="E351" s="99">
        <v>72.2</v>
      </c>
      <c r="F351" s="99">
        <v>73.7</v>
      </c>
    </row>
    <row r="352" spans="1:6" ht="15" customHeight="1">
      <c r="A352" s="8"/>
      <c r="C352" s="88" t="s">
        <v>110</v>
      </c>
      <c r="D352" s="99">
        <v>72.7659217532038</v>
      </c>
      <c r="E352" s="99">
        <v>72</v>
      </c>
      <c r="F352" s="99">
        <v>73.5</v>
      </c>
    </row>
    <row r="353" spans="1:6" ht="15" customHeight="1">
      <c r="A353" s="8"/>
      <c r="C353" s="88" t="s">
        <v>111</v>
      </c>
      <c r="D353" s="99">
        <v>73.10708440581456</v>
      </c>
      <c r="E353" s="99">
        <v>72.4</v>
      </c>
      <c r="F353" s="99">
        <v>73.9</v>
      </c>
    </row>
    <row r="354" spans="1:6" ht="15" customHeight="1">
      <c r="A354" s="8"/>
      <c r="C354" s="88" t="s">
        <v>112</v>
      </c>
      <c r="D354" s="99">
        <v>73.55405997212969</v>
      </c>
      <c r="E354" s="99">
        <v>72.8</v>
      </c>
      <c r="F354" s="99">
        <v>74.3</v>
      </c>
    </row>
    <row r="355" spans="1:6" ht="15" customHeight="1">
      <c r="A355" s="8"/>
      <c r="B355" s="88" t="s">
        <v>31</v>
      </c>
      <c r="C355" s="88" t="s">
        <v>113</v>
      </c>
      <c r="D355" s="99">
        <v>74.45967814495087</v>
      </c>
      <c r="E355" s="99">
        <v>73.7</v>
      </c>
      <c r="F355" s="99">
        <v>75.2</v>
      </c>
    </row>
    <row r="356" spans="1:6" ht="24" customHeight="1">
      <c r="A356" s="8"/>
      <c r="C356" s="88" t="s">
        <v>114</v>
      </c>
      <c r="D356" s="99">
        <v>74.79002579754179</v>
      </c>
      <c r="E356" s="99">
        <v>74.1</v>
      </c>
      <c r="F356" s="99">
        <v>75.5</v>
      </c>
    </row>
    <row r="357" spans="1:6" ht="15" customHeight="1">
      <c r="A357" s="8"/>
      <c r="C357" s="88" t="s">
        <v>115</v>
      </c>
      <c r="D357" s="99">
        <v>74.77530517144821</v>
      </c>
      <c r="E357" s="99">
        <v>74</v>
      </c>
      <c r="F357" s="99">
        <v>75.5</v>
      </c>
    </row>
    <row r="358" spans="1:6" ht="15" customHeight="1">
      <c r="A358" s="8"/>
      <c r="C358" s="88" t="s">
        <v>116</v>
      </c>
      <c r="D358" s="99">
        <v>75.08418112184137</v>
      </c>
      <c r="E358" s="99">
        <v>74.3</v>
      </c>
      <c r="F358" s="99">
        <v>75.8</v>
      </c>
    </row>
    <row r="359" spans="1:6" ht="15" customHeight="1">
      <c r="A359" s="8"/>
      <c r="C359" s="88" t="s">
        <v>117</v>
      </c>
      <c r="D359" s="99">
        <v>75.77389121270427</v>
      </c>
      <c r="E359" s="99">
        <v>75</v>
      </c>
      <c r="F359" s="99">
        <v>76.5</v>
      </c>
    </row>
    <row r="360" spans="1:6" ht="15" customHeight="1">
      <c r="A360" s="8"/>
      <c r="C360" s="88" t="s">
        <v>118</v>
      </c>
      <c r="D360" s="99">
        <v>76.17201200769681</v>
      </c>
      <c r="E360" s="99">
        <v>75.4</v>
      </c>
      <c r="F360" s="99">
        <v>76.9</v>
      </c>
    </row>
    <row r="361" spans="1:6" ht="24" customHeight="1">
      <c r="A361" s="8"/>
      <c r="C361" s="88" t="s">
        <v>119</v>
      </c>
      <c r="D361" s="99">
        <v>76.26920753029587</v>
      </c>
      <c r="E361" s="99">
        <v>75.5</v>
      </c>
      <c r="F361" s="99">
        <v>77</v>
      </c>
    </row>
    <row r="362" spans="1:6" ht="15" customHeight="1">
      <c r="A362" s="8"/>
      <c r="B362" s="88" t="s">
        <v>38</v>
      </c>
      <c r="C362" s="88" t="s">
        <v>120</v>
      </c>
      <c r="D362" s="99">
        <v>76.53062055038707</v>
      </c>
      <c r="E362" s="99">
        <v>75.78817770342208</v>
      </c>
      <c r="F362" s="99">
        <v>77.27306339735206</v>
      </c>
    </row>
    <row r="363" spans="1:6" ht="15" customHeight="1">
      <c r="A363" s="8"/>
      <c r="C363" s="88" t="s">
        <v>276</v>
      </c>
      <c r="D363" s="99">
        <v>77.0331754270153</v>
      </c>
      <c r="E363" s="99">
        <v>76.3245461730518</v>
      </c>
      <c r="F363" s="99">
        <v>77.74180468097879</v>
      </c>
    </row>
    <row r="364" spans="1:6" ht="15" customHeight="1">
      <c r="A364" s="92"/>
      <c r="B364" s="93"/>
      <c r="C364" s="94"/>
      <c r="D364" s="95"/>
      <c r="E364" s="95"/>
      <c r="F364" s="95"/>
    </row>
    <row r="365" spans="1:6" ht="24" customHeight="1">
      <c r="A365" s="97" t="s">
        <v>214</v>
      </c>
      <c r="C365" s="88" t="s">
        <v>104</v>
      </c>
      <c r="D365" s="98">
        <v>72.02689531549613</v>
      </c>
      <c r="E365" s="98">
        <v>71.4</v>
      </c>
      <c r="F365" s="98">
        <v>72.7</v>
      </c>
    </row>
    <row r="366" spans="3:6" ht="15" customHeight="1">
      <c r="C366" s="88" t="s">
        <v>105</v>
      </c>
      <c r="D366" s="98">
        <v>72.90987755409361</v>
      </c>
      <c r="E366" s="98">
        <v>72.3</v>
      </c>
      <c r="F366" s="98">
        <v>73.6</v>
      </c>
    </row>
    <row r="367" spans="2:6" ht="15" customHeight="1">
      <c r="B367" s="88" t="s">
        <v>106</v>
      </c>
      <c r="C367" s="88" t="s">
        <v>106</v>
      </c>
      <c r="D367" s="98">
        <v>73.14049753741983</v>
      </c>
      <c r="E367" s="98">
        <v>72.5</v>
      </c>
      <c r="F367" s="98">
        <v>73.8</v>
      </c>
    </row>
    <row r="368" spans="3:6" ht="15" customHeight="1">
      <c r="C368" s="88" t="s">
        <v>107</v>
      </c>
      <c r="D368" s="98">
        <v>73.71683640261378</v>
      </c>
      <c r="E368" s="98">
        <v>73.1</v>
      </c>
      <c r="F368" s="98">
        <v>74.3</v>
      </c>
    </row>
    <row r="369" spans="3:6" ht="15" customHeight="1">
      <c r="C369" s="88" t="s">
        <v>108</v>
      </c>
      <c r="D369" s="98">
        <v>73.43557280895799</v>
      </c>
      <c r="E369" s="98">
        <v>72.8</v>
      </c>
      <c r="F369" s="98">
        <v>74.1</v>
      </c>
    </row>
    <row r="370" spans="3:6" ht="24" customHeight="1">
      <c r="C370" s="88" t="s">
        <v>109</v>
      </c>
      <c r="D370" s="98">
        <v>73.30786985937448</v>
      </c>
      <c r="E370" s="98">
        <v>72.6</v>
      </c>
      <c r="F370" s="98">
        <v>74</v>
      </c>
    </row>
    <row r="371" spans="3:6" ht="15" customHeight="1">
      <c r="C371" s="88" t="s">
        <v>110</v>
      </c>
      <c r="D371" s="98">
        <v>73.84221543242164</v>
      </c>
      <c r="E371" s="98">
        <v>73.2</v>
      </c>
      <c r="F371" s="98">
        <v>74.5</v>
      </c>
    </row>
    <row r="372" spans="3:6" ht="15" customHeight="1">
      <c r="C372" s="88" t="s">
        <v>111</v>
      </c>
      <c r="D372" s="98">
        <v>74.12672446483036</v>
      </c>
      <c r="E372" s="98">
        <v>73.5</v>
      </c>
      <c r="F372" s="98">
        <v>74.8</v>
      </c>
    </row>
    <row r="373" spans="3:6" ht="15" customHeight="1">
      <c r="C373" s="88" t="s">
        <v>112</v>
      </c>
      <c r="D373" s="98">
        <v>74.22082858971713</v>
      </c>
      <c r="E373" s="98">
        <v>73.5</v>
      </c>
      <c r="F373" s="98">
        <v>74.9</v>
      </c>
    </row>
    <row r="374" spans="2:6" ht="15" customHeight="1">
      <c r="B374" s="88" t="s">
        <v>113</v>
      </c>
      <c r="C374" s="88" t="s">
        <v>113</v>
      </c>
      <c r="D374" s="98">
        <v>73.90834441448797</v>
      </c>
      <c r="E374" s="98">
        <v>73.2</v>
      </c>
      <c r="F374" s="98">
        <v>74.6</v>
      </c>
    </row>
    <row r="375" spans="3:6" ht="24" customHeight="1">
      <c r="C375" s="88" t="s">
        <v>114</v>
      </c>
      <c r="D375" s="98">
        <v>74.04289190771489</v>
      </c>
      <c r="E375" s="98">
        <v>73.3</v>
      </c>
      <c r="F375" s="98">
        <v>74.7</v>
      </c>
    </row>
    <row r="376" spans="3:6" ht="15" customHeight="1">
      <c r="C376" s="88" t="s">
        <v>115</v>
      </c>
      <c r="D376" s="98">
        <v>74.45528293121386</v>
      </c>
      <c r="E376" s="98">
        <v>73.8</v>
      </c>
      <c r="F376" s="98">
        <v>75.2</v>
      </c>
    </row>
    <row r="377" spans="3:6" ht="15" customHeight="1">
      <c r="C377" s="88" t="s">
        <v>116</v>
      </c>
      <c r="D377" s="98">
        <v>75.02845857533897</v>
      </c>
      <c r="E377" s="98">
        <v>74.3</v>
      </c>
      <c r="F377" s="98">
        <v>75.7</v>
      </c>
    </row>
    <row r="378" spans="3:6" ht="15" customHeight="1">
      <c r="C378" s="88" t="s">
        <v>117</v>
      </c>
      <c r="D378" s="98">
        <v>75.76689201990402</v>
      </c>
      <c r="E378" s="98">
        <v>75.1</v>
      </c>
      <c r="F378" s="98">
        <v>76.5</v>
      </c>
    </row>
    <row r="379" spans="3:6" ht="15" customHeight="1">
      <c r="C379" s="88" t="s">
        <v>118</v>
      </c>
      <c r="D379" s="98">
        <v>75.68976115596695</v>
      </c>
      <c r="E379" s="98">
        <v>75</v>
      </c>
      <c r="F379" s="98">
        <v>76.4</v>
      </c>
    </row>
    <row r="380" spans="3:6" ht="24" customHeight="1">
      <c r="C380" s="88" t="s">
        <v>119</v>
      </c>
      <c r="D380" s="98">
        <v>75.54514595682353</v>
      </c>
      <c r="E380" s="98">
        <v>74.8</v>
      </c>
      <c r="F380" s="98">
        <v>76.3</v>
      </c>
    </row>
    <row r="381" spans="2:6" ht="15" customHeight="1">
      <c r="B381" s="88" t="s">
        <v>120</v>
      </c>
      <c r="C381" s="88" t="s">
        <v>120</v>
      </c>
      <c r="D381" s="98">
        <v>75.86141561292608</v>
      </c>
      <c r="E381" s="98">
        <v>75.1349325631001</v>
      </c>
      <c r="F381" s="98">
        <v>76.58789866275207</v>
      </c>
    </row>
    <row r="382" spans="3:6" ht="15" customHeight="1">
      <c r="C382" s="88" t="s">
        <v>276</v>
      </c>
      <c r="D382" s="98">
        <v>76.36004035311231</v>
      </c>
      <c r="E382" s="98">
        <v>75.68847602846472</v>
      </c>
      <c r="F382" s="98">
        <v>77.0316046777599</v>
      </c>
    </row>
    <row r="383" spans="1:6" ht="15" customHeight="1">
      <c r="A383" s="92"/>
      <c r="B383" s="93"/>
      <c r="C383" s="94"/>
      <c r="D383" s="95"/>
      <c r="E383" s="95"/>
      <c r="F383" s="95"/>
    </row>
    <row r="384" spans="1:6" ht="24" customHeight="1">
      <c r="A384" s="97" t="s">
        <v>213</v>
      </c>
      <c r="C384" s="88" t="s">
        <v>104</v>
      </c>
      <c r="D384" s="91">
        <v>72.08090144219405</v>
      </c>
      <c r="E384" s="91">
        <v>70.7</v>
      </c>
      <c r="F384" s="91">
        <v>73.5</v>
      </c>
    </row>
    <row r="385" spans="3:6" ht="15" customHeight="1">
      <c r="C385" s="88" t="s">
        <v>105</v>
      </c>
      <c r="D385" s="91">
        <v>71.32177885189121</v>
      </c>
      <c r="E385" s="91">
        <v>70</v>
      </c>
      <c r="F385" s="91">
        <v>72.7</v>
      </c>
    </row>
    <row r="386" spans="2:6" ht="15" customHeight="1">
      <c r="B386" s="88" t="s">
        <v>24</v>
      </c>
      <c r="C386" s="88" t="s">
        <v>106</v>
      </c>
      <c r="D386" s="91">
        <v>71.11041391358398</v>
      </c>
      <c r="E386" s="91">
        <v>69.7</v>
      </c>
      <c r="F386" s="91">
        <v>72.5</v>
      </c>
    </row>
    <row r="387" spans="3:6" ht="15" customHeight="1">
      <c r="C387" s="88" t="s">
        <v>107</v>
      </c>
      <c r="D387" s="91">
        <v>71.64467417749034</v>
      </c>
      <c r="E387" s="91">
        <v>70.2</v>
      </c>
      <c r="F387" s="91">
        <v>73.1</v>
      </c>
    </row>
    <row r="388" spans="3:6" ht="15" customHeight="1">
      <c r="C388" s="88" t="s">
        <v>108</v>
      </c>
      <c r="D388" s="91">
        <v>72.09931361526722</v>
      </c>
      <c r="E388" s="91">
        <v>70.7</v>
      </c>
      <c r="F388" s="91">
        <v>73.5</v>
      </c>
    </row>
    <row r="389" spans="3:6" ht="24" customHeight="1">
      <c r="C389" s="88" t="s">
        <v>109</v>
      </c>
      <c r="D389" s="91">
        <v>72.09956046800914</v>
      </c>
      <c r="E389" s="91">
        <v>70.7</v>
      </c>
      <c r="F389" s="91">
        <v>73.5</v>
      </c>
    </row>
    <row r="390" spans="3:6" ht="15" customHeight="1">
      <c r="C390" s="88" t="s">
        <v>110</v>
      </c>
      <c r="D390" s="91">
        <v>72.90046396337983</v>
      </c>
      <c r="E390" s="91">
        <v>71.6</v>
      </c>
      <c r="F390" s="91">
        <v>74.2</v>
      </c>
    </row>
    <row r="391" spans="3:6" ht="15" customHeight="1">
      <c r="C391" s="88" t="s">
        <v>111</v>
      </c>
      <c r="D391" s="91">
        <v>74.21499419102891</v>
      </c>
      <c r="E391" s="91">
        <v>72.9</v>
      </c>
      <c r="F391" s="91">
        <v>75.6</v>
      </c>
    </row>
    <row r="392" spans="3:6" ht="15" customHeight="1">
      <c r="C392" s="88" t="s">
        <v>112</v>
      </c>
      <c r="D392" s="91">
        <v>74.94383572079894</v>
      </c>
      <c r="E392" s="91">
        <v>73.6</v>
      </c>
      <c r="F392" s="91">
        <v>76.3</v>
      </c>
    </row>
    <row r="393" spans="2:6" ht="15" customHeight="1">
      <c r="B393" s="88" t="s">
        <v>31</v>
      </c>
      <c r="C393" s="88" t="s">
        <v>113</v>
      </c>
      <c r="D393" s="91">
        <v>75.01496423714833</v>
      </c>
      <c r="E393" s="91">
        <v>73.5</v>
      </c>
      <c r="F393" s="91">
        <v>76.5</v>
      </c>
    </row>
    <row r="394" spans="3:6" ht="24" customHeight="1">
      <c r="C394" s="88" t="s">
        <v>114</v>
      </c>
      <c r="D394" s="91">
        <v>73.58168171121976</v>
      </c>
      <c r="E394" s="91">
        <v>71.9</v>
      </c>
      <c r="F394" s="91">
        <v>75.3</v>
      </c>
    </row>
    <row r="395" spans="3:6" ht="15" customHeight="1">
      <c r="C395" s="88" t="s">
        <v>115</v>
      </c>
      <c r="D395" s="91">
        <v>74.17165423448425</v>
      </c>
      <c r="E395" s="91">
        <v>72.5</v>
      </c>
      <c r="F395" s="91">
        <v>75.9</v>
      </c>
    </row>
    <row r="396" spans="3:6" ht="15" customHeight="1">
      <c r="C396" s="88" t="s">
        <v>116</v>
      </c>
      <c r="D396" s="91">
        <v>75.34022111268578</v>
      </c>
      <c r="E396" s="91">
        <v>73.6</v>
      </c>
      <c r="F396" s="91">
        <v>77.1</v>
      </c>
    </row>
    <row r="397" spans="3:6" ht="15" customHeight="1">
      <c r="C397" s="88" t="s">
        <v>117</v>
      </c>
      <c r="D397" s="91">
        <v>76.56205223396607</v>
      </c>
      <c r="E397" s="91">
        <v>74.8</v>
      </c>
      <c r="F397" s="91">
        <v>78.3</v>
      </c>
    </row>
    <row r="398" spans="3:6" ht="15" customHeight="1">
      <c r="C398" s="88" t="s">
        <v>118</v>
      </c>
      <c r="D398" s="91">
        <v>76.07597559093588</v>
      </c>
      <c r="E398" s="91">
        <v>74.3</v>
      </c>
      <c r="F398" s="91">
        <v>77.9</v>
      </c>
    </row>
    <row r="399" spans="3:6" ht="24" customHeight="1">
      <c r="C399" s="88" t="s">
        <v>119</v>
      </c>
      <c r="D399" s="91">
        <v>74.99243327274024</v>
      </c>
      <c r="E399" s="91">
        <v>73.1</v>
      </c>
      <c r="F399" s="91">
        <v>76.9</v>
      </c>
    </row>
    <row r="400" spans="2:6" ht="15" customHeight="1">
      <c r="B400" s="88" t="s">
        <v>38</v>
      </c>
      <c r="C400" s="88" t="s">
        <v>120</v>
      </c>
      <c r="D400" s="91">
        <v>76.17344617800725</v>
      </c>
      <c r="E400" s="91">
        <v>74.47353503095307</v>
      </c>
      <c r="F400" s="91">
        <v>77.87335732506143</v>
      </c>
    </row>
    <row r="401" spans="3:6" ht="15" customHeight="1">
      <c r="C401" s="88" t="s">
        <v>276</v>
      </c>
      <c r="D401" s="91">
        <v>77.23165125202497</v>
      </c>
      <c r="E401" s="91">
        <v>75.73997398814556</v>
      </c>
      <c r="F401" s="91">
        <v>78.72332851590438</v>
      </c>
    </row>
    <row r="402" spans="1:6" ht="15" customHeight="1">
      <c r="A402" s="92"/>
      <c r="B402" s="93"/>
      <c r="C402" s="94"/>
      <c r="D402" s="95"/>
      <c r="E402" s="95"/>
      <c r="F402" s="95"/>
    </row>
    <row r="403" spans="1:6" ht="24" customHeight="1">
      <c r="A403" s="8" t="s">
        <v>201</v>
      </c>
      <c r="C403" s="88" t="s">
        <v>104</v>
      </c>
      <c r="D403" s="99">
        <v>72.53556522712813</v>
      </c>
      <c r="E403" s="99">
        <v>72.2</v>
      </c>
      <c r="F403" s="99">
        <v>72.9</v>
      </c>
    </row>
    <row r="404" spans="1:6" ht="15" customHeight="1">
      <c r="A404" s="8"/>
      <c r="C404" s="88" t="s">
        <v>105</v>
      </c>
      <c r="D404" s="99">
        <v>72.72212924505818</v>
      </c>
      <c r="E404" s="99">
        <v>72.4</v>
      </c>
      <c r="F404" s="99">
        <v>73.1</v>
      </c>
    </row>
    <row r="405" spans="1:6" ht="15" customHeight="1">
      <c r="A405" s="8"/>
      <c r="B405" s="88" t="s">
        <v>24</v>
      </c>
      <c r="C405" s="88" t="s">
        <v>106</v>
      </c>
      <c r="D405" s="99">
        <v>72.9727588790862</v>
      </c>
      <c r="E405" s="99">
        <v>72.6</v>
      </c>
      <c r="F405" s="99">
        <v>73.3</v>
      </c>
    </row>
    <row r="406" spans="1:6" ht="15" customHeight="1">
      <c r="A406" s="8"/>
      <c r="C406" s="88" t="s">
        <v>107</v>
      </c>
      <c r="D406" s="99">
        <v>73.13139156862265</v>
      </c>
      <c r="E406" s="99">
        <v>72.8</v>
      </c>
      <c r="F406" s="99">
        <v>73.5</v>
      </c>
    </row>
    <row r="407" spans="1:6" ht="15" customHeight="1">
      <c r="A407" s="8"/>
      <c r="C407" s="88" t="s">
        <v>108</v>
      </c>
      <c r="D407" s="99">
        <v>73.333184872256</v>
      </c>
      <c r="E407" s="99">
        <v>73</v>
      </c>
      <c r="F407" s="99">
        <v>73.7</v>
      </c>
    </row>
    <row r="408" spans="1:6" ht="24" customHeight="1">
      <c r="A408" s="8"/>
      <c r="C408" s="88" t="s">
        <v>109</v>
      </c>
      <c r="D408" s="99">
        <v>73.35373537499098</v>
      </c>
      <c r="E408" s="99">
        <v>73</v>
      </c>
      <c r="F408" s="99">
        <v>73.7</v>
      </c>
    </row>
    <row r="409" spans="1:6" ht="15" customHeight="1">
      <c r="A409" s="8"/>
      <c r="C409" s="88" t="s">
        <v>110</v>
      </c>
      <c r="D409" s="99">
        <v>73.76064814229589</v>
      </c>
      <c r="E409" s="99">
        <v>73.4</v>
      </c>
      <c r="F409" s="99">
        <v>74.1</v>
      </c>
    </row>
    <row r="410" spans="1:6" ht="15" customHeight="1">
      <c r="A410" s="8"/>
      <c r="C410" s="88" t="s">
        <v>111</v>
      </c>
      <c r="D410" s="99">
        <v>74.03130726446932</v>
      </c>
      <c r="E410" s="99">
        <v>73.7</v>
      </c>
      <c r="F410" s="99">
        <v>74.4</v>
      </c>
    </row>
    <row r="411" spans="1:6" ht="15" customHeight="1">
      <c r="A411" s="8"/>
      <c r="C411" s="88" t="s">
        <v>112</v>
      </c>
      <c r="D411" s="99">
        <v>74.47186903145668</v>
      </c>
      <c r="E411" s="99">
        <v>74.1</v>
      </c>
      <c r="F411" s="99">
        <v>74.8</v>
      </c>
    </row>
    <row r="412" spans="1:6" ht="15" customHeight="1">
      <c r="A412" s="8"/>
      <c r="B412" s="88" t="s">
        <v>31</v>
      </c>
      <c r="C412" s="88" t="s">
        <v>113</v>
      </c>
      <c r="D412" s="99">
        <v>74.33733024652787</v>
      </c>
      <c r="E412" s="99">
        <v>74</v>
      </c>
      <c r="F412" s="99">
        <v>74.7</v>
      </c>
    </row>
    <row r="413" spans="1:6" ht="24" customHeight="1">
      <c r="A413" s="8"/>
      <c r="C413" s="88" t="s">
        <v>114</v>
      </c>
      <c r="D413" s="99">
        <v>74.56672749317819</v>
      </c>
      <c r="E413" s="99">
        <v>74.2</v>
      </c>
      <c r="F413" s="99">
        <v>74.9</v>
      </c>
    </row>
    <row r="414" spans="1:6" ht="15" customHeight="1">
      <c r="A414" s="8"/>
      <c r="C414" s="88" t="s">
        <v>115</v>
      </c>
      <c r="D414" s="99">
        <v>74.69143632446003</v>
      </c>
      <c r="E414" s="99">
        <v>74.3</v>
      </c>
      <c r="F414" s="99">
        <v>75.1</v>
      </c>
    </row>
    <row r="415" spans="1:6" ht="15" customHeight="1">
      <c r="A415" s="8"/>
      <c r="C415" s="88" t="s">
        <v>116</v>
      </c>
      <c r="D415" s="99">
        <v>75.3938399434012</v>
      </c>
      <c r="E415" s="99">
        <v>75</v>
      </c>
      <c r="F415" s="99">
        <v>75.8</v>
      </c>
    </row>
    <row r="416" spans="1:6" ht="15" customHeight="1">
      <c r="A416" s="8"/>
      <c r="C416" s="88" t="s">
        <v>117</v>
      </c>
      <c r="D416" s="99">
        <v>75.49491778099726</v>
      </c>
      <c r="E416" s="99">
        <v>75.1</v>
      </c>
      <c r="F416" s="99">
        <v>75.9</v>
      </c>
    </row>
    <row r="417" spans="1:6" ht="15" customHeight="1">
      <c r="A417" s="8"/>
      <c r="C417" s="88" t="s">
        <v>118</v>
      </c>
      <c r="D417" s="99">
        <v>75.84112523429162</v>
      </c>
      <c r="E417" s="99">
        <v>75.5</v>
      </c>
      <c r="F417" s="99">
        <v>76.2</v>
      </c>
    </row>
    <row r="418" spans="1:6" ht="24" customHeight="1">
      <c r="A418" s="8"/>
      <c r="C418" s="88" t="s">
        <v>119</v>
      </c>
      <c r="D418" s="99">
        <v>75.88905782822243</v>
      </c>
      <c r="E418" s="99">
        <v>75.5</v>
      </c>
      <c r="F418" s="99">
        <v>76.3</v>
      </c>
    </row>
    <row r="419" spans="1:6" ht="15" customHeight="1">
      <c r="A419" s="8"/>
      <c r="B419" s="88" t="s">
        <v>38</v>
      </c>
      <c r="C419" s="88" t="s">
        <v>120</v>
      </c>
      <c r="D419" s="99">
        <v>76.11624386305176</v>
      </c>
      <c r="E419" s="99">
        <v>75.7452041541082</v>
      </c>
      <c r="F419" s="99">
        <v>76.48728357199533</v>
      </c>
    </row>
    <row r="420" spans="1:6" ht="15" customHeight="1">
      <c r="A420" s="8"/>
      <c r="C420" s="88" t="s">
        <v>276</v>
      </c>
      <c r="D420" s="99">
        <v>76.31319037764368</v>
      </c>
      <c r="E420" s="99">
        <v>75.94101630214361</v>
      </c>
      <c r="F420" s="99">
        <v>76.68536445314375</v>
      </c>
    </row>
    <row r="421" spans="1:6" ht="15" customHeight="1">
      <c r="A421" s="92"/>
      <c r="B421" s="93"/>
      <c r="C421" s="94"/>
      <c r="D421" s="95"/>
      <c r="E421" s="95"/>
      <c r="F421" s="95"/>
    </row>
    <row r="422" spans="1:6" ht="24" customHeight="1">
      <c r="A422" s="100" t="s">
        <v>192</v>
      </c>
      <c r="C422" s="88" t="s">
        <v>104</v>
      </c>
      <c r="D422" s="99">
        <v>72.54162421477045</v>
      </c>
      <c r="E422" s="99">
        <v>72</v>
      </c>
      <c r="F422" s="99">
        <v>73.1</v>
      </c>
    </row>
    <row r="423" spans="1:6" ht="15" customHeight="1">
      <c r="A423" s="100"/>
      <c r="C423" s="88" t="s">
        <v>105</v>
      </c>
      <c r="D423" s="99">
        <v>72.97765245193048</v>
      </c>
      <c r="E423" s="99">
        <v>72.4</v>
      </c>
      <c r="F423" s="99">
        <v>73.5</v>
      </c>
    </row>
    <row r="424" spans="1:6" ht="15" customHeight="1">
      <c r="A424" s="100"/>
      <c r="B424" s="88" t="s">
        <v>106</v>
      </c>
      <c r="C424" s="88" t="s">
        <v>106</v>
      </c>
      <c r="D424" s="99">
        <v>73.3286207968092</v>
      </c>
      <c r="E424" s="99">
        <v>72.8</v>
      </c>
      <c r="F424" s="99">
        <v>73.9</v>
      </c>
    </row>
    <row r="425" spans="1:6" ht="15" customHeight="1">
      <c r="A425" s="100"/>
      <c r="C425" s="88" t="s">
        <v>107</v>
      </c>
      <c r="D425" s="99">
        <v>73.66925476081147</v>
      </c>
      <c r="E425" s="99">
        <v>73.1</v>
      </c>
      <c r="F425" s="99">
        <v>74.2</v>
      </c>
    </row>
    <row r="426" spans="1:6" ht="15" customHeight="1">
      <c r="A426" s="100"/>
      <c r="C426" s="88" t="s">
        <v>108</v>
      </c>
      <c r="D426" s="99">
        <v>73.85154571372158</v>
      </c>
      <c r="E426" s="99">
        <v>73.3</v>
      </c>
      <c r="F426" s="99">
        <v>74.4</v>
      </c>
    </row>
    <row r="427" spans="1:6" ht="24" customHeight="1">
      <c r="A427" s="100"/>
      <c r="C427" s="88" t="s">
        <v>109</v>
      </c>
      <c r="D427" s="99">
        <v>74.06191580220327</v>
      </c>
      <c r="E427" s="99">
        <v>73.5</v>
      </c>
      <c r="F427" s="99">
        <v>74.6</v>
      </c>
    </row>
    <row r="428" spans="1:6" ht="15" customHeight="1">
      <c r="A428" s="100"/>
      <c r="C428" s="88" t="s">
        <v>110</v>
      </c>
      <c r="D428" s="99">
        <v>74.33902705322201</v>
      </c>
      <c r="E428" s="99">
        <v>73.8</v>
      </c>
      <c r="F428" s="99">
        <v>74.9</v>
      </c>
    </row>
    <row r="429" spans="1:6" ht="15" customHeight="1">
      <c r="A429" s="100"/>
      <c r="C429" s="88" t="s">
        <v>111</v>
      </c>
      <c r="D429" s="99">
        <v>74.88624518569313</v>
      </c>
      <c r="E429" s="99">
        <v>74.3</v>
      </c>
      <c r="F429" s="99">
        <v>75.4</v>
      </c>
    </row>
    <row r="430" spans="1:6" ht="15" customHeight="1">
      <c r="A430" s="100"/>
      <c r="C430" s="88" t="s">
        <v>112</v>
      </c>
      <c r="D430" s="99">
        <v>74.92693206059685</v>
      </c>
      <c r="E430" s="99">
        <v>74.3</v>
      </c>
      <c r="F430" s="99">
        <v>75.5</v>
      </c>
    </row>
    <row r="431" spans="1:6" ht="15" customHeight="1">
      <c r="A431" s="100"/>
      <c r="B431" s="88" t="s">
        <v>113</v>
      </c>
      <c r="C431" s="88" t="s">
        <v>113</v>
      </c>
      <c r="D431" s="99">
        <v>75.1775036736567</v>
      </c>
      <c r="E431" s="99">
        <v>74.6</v>
      </c>
      <c r="F431" s="99">
        <v>75.8</v>
      </c>
    </row>
    <row r="432" spans="1:6" ht="24" customHeight="1">
      <c r="A432" s="100"/>
      <c r="C432" s="88" t="s">
        <v>114</v>
      </c>
      <c r="D432" s="99">
        <v>74.80406215780728</v>
      </c>
      <c r="E432" s="99">
        <v>74.2</v>
      </c>
      <c r="F432" s="99">
        <v>75.4</v>
      </c>
    </row>
    <row r="433" spans="1:6" ht="15" customHeight="1">
      <c r="A433" s="100"/>
      <c r="C433" s="88" t="s">
        <v>115</v>
      </c>
      <c r="D433" s="99">
        <v>75.42203567567813</v>
      </c>
      <c r="E433" s="99">
        <v>74.8</v>
      </c>
      <c r="F433" s="99">
        <v>76</v>
      </c>
    </row>
    <row r="434" spans="1:6" ht="15" customHeight="1">
      <c r="A434" s="100"/>
      <c r="C434" s="88" t="s">
        <v>116</v>
      </c>
      <c r="D434" s="99">
        <v>75.67110988331073</v>
      </c>
      <c r="E434" s="99">
        <v>75.1</v>
      </c>
      <c r="F434" s="99">
        <v>76.3</v>
      </c>
    </row>
    <row r="435" spans="1:6" ht="15" customHeight="1">
      <c r="A435" s="100"/>
      <c r="C435" s="88" t="s">
        <v>117</v>
      </c>
      <c r="D435" s="99">
        <v>76.07445006909721</v>
      </c>
      <c r="E435" s="99">
        <v>75.5</v>
      </c>
      <c r="F435" s="99">
        <v>76.7</v>
      </c>
    </row>
    <row r="436" spans="1:6" ht="15" customHeight="1">
      <c r="A436" s="8"/>
      <c r="C436" s="88" t="s">
        <v>118</v>
      </c>
      <c r="D436" s="99">
        <v>76.1793600348711</v>
      </c>
      <c r="E436" s="99">
        <v>75.6</v>
      </c>
      <c r="F436" s="99">
        <v>76.8</v>
      </c>
    </row>
    <row r="437" spans="1:6" ht="24" customHeight="1">
      <c r="A437" s="8"/>
      <c r="C437" s="88" t="s">
        <v>119</v>
      </c>
      <c r="D437" s="99">
        <v>76.41714063526453</v>
      </c>
      <c r="E437" s="99">
        <v>75.8</v>
      </c>
      <c r="F437" s="99">
        <v>77</v>
      </c>
    </row>
    <row r="438" spans="1:6" ht="15" customHeight="1">
      <c r="A438" s="8"/>
      <c r="B438" s="88" t="s">
        <v>120</v>
      </c>
      <c r="C438" s="88" t="s">
        <v>120</v>
      </c>
      <c r="D438" s="99">
        <v>76.79690598745125</v>
      </c>
      <c r="E438" s="99">
        <v>76.19820363378079</v>
      </c>
      <c r="F438" s="99">
        <v>77.39560834112172</v>
      </c>
    </row>
    <row r="439" spans="1:6" ht="15" customHeight="1">
      <c r="A439" s="8"/>
      <c r="C439" s="88" t="s">
        <v>276</v>
      </c>
      <c r="D439" s="99">
        <v>76.70175471065869</v>
      </c>
      <c r="E439" s="99">
        <v>76.1034239862902</v>
      </c>
      <c r="F439" s="99">
        <v>77.30008543502719</v>
      </c>
    </row>
    <row r="440" ht="15" customHeight="1"/>
    <row r="441" spans="1:6" ht="24" customHeight="1">
      <c r="A441" s="97" t="s">
        <v>328</v>
      </c>
      <c r="C441" s="88" t="s">
        <v>104</v>
      </c>
      <c r="D441" s="98">
        <v>72.60022751538722</v>
      </c>
      <c r="E441" s="98">
        <v>71.9</v>
      </c>
      <c r="F441" s="98">
        <v>73.3</v>
      </c>
    </row>
    <row r="442" spans="3:6" ht="15" customHeight="1">
      <c r="C442" s="88" t="s">
        <v>105</v>
      </c>
      <c r="D442" s="98">
        <v>73.06464785611047</v>
      </c>
      <c r="E442" s="98">
        <v>72.3</v>
      </c>
      <c r="F442" s="98">
        <v>73.8</v>
      </c>
    </row>
    <row r="443" spans="2:6" ht="15" customHeight="1">
      <c r="B443" s="88" t="s">
        <v>24</v>
      </c>
      <c r="C443" s="88" t="s">
        <v>106</v>
      </c>
      <c r="D443" s="98">
        <v>73.15468211806201</v>
      </c>
      <c r="E443" s="98">
        <v>72.4</v>
      </c>
      <c r="F443" s="98">
        <v>73.9</v>
      </c>
    </row>
    <row r="444" spans="3:6" ht="15" customHeight="1">
      <c r="C444" s="88" t="s">
        <v>107</v>
      </c>
      <c r="D444" s="98">
        <v>73.41177027632628</v>
      </c>
      <c r="E444" s="98">
        <v>72.7</v>
      </c>
      <c r="F444" s="98">
        <v>74.2</v>
      </c>
    </row>
    <row r="445" spans="3:6" ht="15" customHeight="1">
      <c r="C445" s="88" t="s">
        <v>108</v>
      </c>
      <c r="D445" s="98">
        <v>73.11393922251433</v>
      </c>
      <c r="E445" s="98">
        <v>72.3</v>
      </c>
      <c r="F445" s="98">
        <v>73.9</v>
      </c>
    </row>
    <row r="446" spans="3:6" ht="24" customHeight="1">
      <c r="C446" s="88" t="s">
        <v>109</v>
      </c>
      <c r="D446" s="98">
        <v>73.06249002704342</v>
      </c>
      <c r="E446" s="98">
        <v>72.3</v>
      </c>
      <c r="F446" s="98">
        <v>73.8</v>
      </c>
    </row>
    <row r="447" spans="3:6" ht="15" customHeight="1">
      <c r="C447" s="88" t="s">
        <v>110</v>
      </c>
      <c r="D447" s="98">
        <v>73.52044312682337</v>
      </c>
      <c r="E447" s="98">
        <v>72.8</v>
      </c>
      <c r="F447" s="98">
        <v>74.3</v>
      </c>
    </row>
    <row r="448" spans="3:6" ht="15" customHeight="1">
      <c r="C448" s="88" t="s">
        <v>111</v>
      </c>
      <c r="D448" s="98">
        <v>73.71725241784858</v>
      </c>
      <c r="E448" s="98">
        <v>73</v>
      </c>
      <c r="F448" s="98">
        <v>74.4</v>
      </c>
    </row>
    <row r="449" spans="3:6" ht="15" customHeight="1">
      <c r="C449" s="88" t="s">
        <v>112</v>
      </c>
      <c r="D449" s="98">
        <v>74.2360527151027</v>
      </c>
      <c r="E449" s="98">
        <v>73.5</v>
      </c>
      <c r="F449" s="98">
        <v>75</v>
      </c>
    </row>
    <row r="450" spans="2:6" ht="15" customHeight="1">
      <c r="B450" s="88" t="s">
        <v>31</v>
      </c>
      <c r="C450" s="88" t="s">
        <v>113</v>
      </c>
      <c r="D450" s="98">
        <v>74.11615538641743</v>
      </c>
      <c r="E450" s="98">
        <v>73.3</v>
      </c>
      <c r="F450" s="98">
        <v>74.9</v>
      </c>
    </row>
    <row r="451" spans="3:6" ht="24" customHeight="1">
      <c r="C451" s="88" t="s">
        <v>114</v>
      </c>
      <c r="D451" s="98">
        <v>74.64033246316954</v>
      </c>
      <c r="E451" s="98">
        <v>73.9</v>
      </c>
      <c r="F451" s="98">
        <v>75.4</v>
      </c>
    </row>
    <row r="452" spans="3:6" ht="15" customHeight="1">
      <c r="C452" s="88" t="s">
        <v>115</v>
      </c>
      <c r="D452" s="98">
        <v>74.8895974695025</v>
      </c>
      <c r="E452" s="98">
        <v>74.1</v>
      </c>
      <c r="F452" s="98">
        <v>75.7</v>
      </c>
    </row>
    <row r="453" spans="3:6" ht="15" customHeight="1">
      <c r="C453" s="88" t="s">
        <v>116</v>
      </c>
      <c r="D453" s="98">
        <v>75.18142697832616</v>
      </c>
      <c r="E453" s="98">
        <v>74.4</v>
      </c>
      <c r="F453" s="98">
        <v>76</v>
      </c>
    </row>
    <row r="454" spans="3:6" ht="15" customHeight="1">
      <c r="C454" s="88" t="s">
        <v>117</v>
      </c>
      <c r="D454" s="98">
        <v>75.07420383232744</v>
      </c>
      <c r="E454" s="98">
        <v>74.2</v>
      </c>
      <c r="F454" s="98">
        <v>75.9</v>
      </c>
    </row>
    <row r="455" spans="3:6" ht="15" customHeight="1">
      <c r="C455" s="88" t="s">
        <v>118</v>
      </c>
      <c r="D455" s="98">
        <v>75.98987351801665</v>
      </c>
      <c r="E455" s="98">
        <v>75.2</v>
      </c>
      <c r="F455" s="98">
        <v>76.8</v>
      </c>
    </row>
    <row r="456" spans="3:6" ht="24" customHeight="1">
      <c r="C456" s="88" t="s">
        <v>119</v>
      </c>
      <c r="D456" s="98">
        <v>76.34122695728962</v>
      </c>
      <c r="E456" s="98">
        <v>75.6</v>
      </c>
      <c r="F456" s="98">
        <v>77.1</v>
      </c>
    </row>
    <row r="457" spans="2:6" ht="15" customHeight="1">
      <c r="B457" s="88" t="s">
        <v>38</v>
      </c>
      <c r="C457" s="88" t="s">
        <v>120</v>
      </c>
      <c r="D457" s="98">
        <v>76.55825290824123</v>
      </c>
      <c r="E457" s="98">
        <v>75.80755289600816</v>
      </c>
      <c r="F457" s="98">
        <v>77.3089529204743</v>
      </c>
    </row>
    <row r="458" spans="3:6" ht="15" customHeight="1">
      <c r="C458" s="88" t="s">
        <v>276</v>
      </c>
      <c r="D458" s="98">
        <v>76.60915725447816</v>
      </c>
      <c r="E458" s="98">
        <v>75.84164087317525</v>
      </c>
      <c r="F458" s="98">
        <v>77.37667363578107</v>
      </c>
    </row>
    <row r="459" ht="15" customHeight="1"/>
    <row r="460" spans="1:6" ht="24" customHeight="1">
      <c r="A460" s="8" t="s">
        <v>188</v>
      </c>
      <c r="C460" s="88" t="s">
        <v>104</v>
      </c>
      <c r="D460" s="99">
        <v>72.65224180598435</v>
      </c>
      <c r="E460" s="99">
        <v>72.2</v>
      </c>
      <c r="F460" s="99">
        <v>73.1</v>
      </c>
    </row>
    <row r="461" spans="3:6" ht="15" customHeight="1">
      <c r="C461" s="88" t="s">
        <v>105</v>
      </c>
      <c r="D461" s="99">
        <v>73.22282717035812</v>
      </c>
      <c r="E461" s="99">
        <v>72.8</v>
      </c>
      <c r="F461" s="99">
        <v>73.7</v>
      </c>
    </row>
    <row r="462" spans="2:6" ht="15" customHeight="1">
      <c r="B462" s="88" t="s">
        <v>24</v>
      </c>
      <c r="C462" s="88" t="s">
        <v>106</v>
      </c>
      <c r="D462" s="99">
        <v>73.18691023331418</v>
      </c>
      <c r="E462" s="99">
        <v>72.7</v>
      </c>
      <c r="F462" s="99">
        <v>73.6</v>
      </c>
    </row>
    <row r="463" spans="3:6" ht="15" customHeight="1">
      <c r="C463" s="88" t="s">
        <v>107</v>
      </c>
      <c r="D463" s="99">
        <v>72.86063625639667</v>
      </c>
      <c r="E463" s="99">
        <v>72.4</v>
      </c>
      <c r="F463" s="99">
        <v>73.3</v>
      </c>
    </row>
    <row r="464" spans="3:6" ht="15" customHeight="1">
      <c r="C464" s="88" t="s">
        <v>108</v>
      </c>
      <c r="D464" s="99">
        <v>72.81462814685347</v>
      </c>
      <c r="E464" s="99">
        <v>72.3</v>
      </c>
      <c r="F464" s="99">
        <v>73.3</v>
      </c>
    </row>
    <row r="465" spans="3:6" ht="24" customHeight="1">
      <c r="C465" s="88" t="s">
        <v>109</v>
      </c>
      <c r="D465" s="99">
        <v>73.23808610427973</v>
      </c>
      <c r="E465" s="99">
        <v>72.8</v>
      </c>
      <c r="F465" s="99">
        <v>73.7</v>
      </c>
    </row>
    <row r="466" spans="3:6" ht="15" customHeight="1">
      <c r="C466" s="88" t="s">
        <v>110</v>
      </c>
      <c r="D466" s="99">
        <v>73.68426077331625</v>
      </c>
      <c r="E466" s="99">
        <v>73.2</v>
      </c>
      <c r="F466" s="99">
        <v>74.2</v>
      </c>
    </row>
    <row r="467" spans="3:6" ht="15" customHeight="1">
      <c r="C467" s="88" t="s">
        <v>111</v>
      </c>
      <c r="D467" s="99">
        <v>73.83800160011148</v>
      </c>
      <c r="E467" s="99">
        <v>73.4</v>
      </c>
      <c r="F467" s="99">
        <v>74.3</v>
      </c>
    </row>
    <row r="468" spans="3:6" ht="15" customHeight="1">
      <c r="C468" s="88" t="s">
        <v>112</v>
      </c>
      <c r="D468" s="99">
        <v>73.73791669869706</v>
      </c>
      <c r="E468" s="99">
        <v>73.3</v>
      </c>
      <c r="F468" s="99">
        <v>74.2</v>
      </c>
    </row>
    <row r="469" spans="2:6" ht="15" customHeight="1">
      <c r="B469" s="88" t="s">
        <v>31</v>
      </c>
      <c r="C469" s="88" t="s">
        <v>113</v>
      </c>
      <c r="D469" s="99">
        <v>73.85184948131823</v>
      </c>
      <c r="E469" s="99">
        <v>73.4</v>
      </c>
      <c r="F469" s="99">
        <v>74.3</v>
      </c>
    </row>
    <row r="470" spans="3:6" ht="24" customHeight="1">
      <c r="C470" s="88" t="s">
        <v>114</v>
      </c>
      <c r="D470" s="99">
        <v>74.1410816505577</v>
      </c>
      <c r="E470" s="99">
        <v>73.6</v>
      </c>
      <c r="F470" s="99">
        <v>74.6</v>
      </c>
    </row>
    <row r="471" spans="3:6" ht="15" customHeight="1">
      <c r="C471" s="88" t="s">
        <v>115</v>
      </c>
      <c r="D471" s="99">
        <v>74.38275826841563</v>
      </c>
      <c r="E471" s="99">
        <v>73.9</v>
      </c>
      <c r="F471" s="99">
        <v>74.9</v>
      </c>
    </row>
    <row r="472" spans="3:6" ht="15" customHeight="1">
      <c r="C472" s="88" t="s">
        <v>116</v>
      </c>
      <c r="D472" s="99">
        <v>74.95105177748201</v>
      </c>
      <c r="E472" s="99">
        <v>74.5</v>
      </c>
      <c r="F472" s="99">
        <v>75.4</v>
      </c>
    </row>
    <row r="473" spans="3:6" ht="15" customHeight="1">
      <c r="C473" s="88" t="s">
        <v>117</v>
      </c>
      <c r="D473" s="99">
        <v>74.90316225573257</v>
      </c>
      <c r="E473" s="99">
        <v>74.4</v>
      </c>
      <c r="F473" s="99">
        <v>75.4</v>
      </c>
    </row>
    <row r="474" spans="3:6" ht="15" customHeight="1">
      <c r="C474" s="88" t="s">
        <v>118</v>
      </c>
      <c r="D474" s="99">
        <v>75.20120226098734</v>
      </c>
      <c r="E474" s="99">
        <v>74.7</v>
      </c>
      <c r="F474" s="99">
        <v>75.7</v>
      </c>
    </row>
    <row r="475" spans="3:6" ht="24" customHeight="1">
      <c r="C475" s="88" t="s">
        <v>119</v>
      </c>
      <c r="D475" s="99">
        <v>75.40916164375837</v>
      </c>
      <c r="E475" s="99">
        <v>74.9</v>
      </c>
      <c r="F475" s="99">
        <v>75.9</v>
      </c>
    </row>
    <row r="476" spans="2:6" ht="15" customHeight="1">
      <c r="B476" s="88" t="s">
        <v>38</v>
      </c>
      <c r="C476" s="88" t="s">
        <v>120</v>
      </c>
      <c r="D476" s="99">
        <v>75.72566687332872</v>
      </c>
      <c r="E476" s="99">
        <v>75.2545297544126</v>
      </c>
      <c r="F476" s="99">
        <v>76.19680399224484</v>
      </c>
    </row>
    <row r="477" spans="3:6" ht="15" customHeight="1">
      <c r="C477" s="88" t="s">
        <v>276</v>
      </c>
      <c r="D477" s="99">
        <v>76.29883769530663</v>
      </c>
      <c r="E477" s="99">
        <v>75.82075396891402</v>
      </c>
      <c r="F477" s="99">
        <v>76.77692142169924</v>
      </c>
    </row>
    <row r="478" ht="15" customHeight="1"/>
    <row r="479" spans="1:6" ht="24" customHeight="1">
      <c r="A479" s="97" t="s">
        <v>210</v>
      </c>
      <c r="C479" s="88" t="s">
        <v>104</v>
      </c>
      <c r="D479" s="98">
        <v>72.7483888720489</v>
      </c>
      <c r="E479" s="98">
        <v>72.2</v>
      </c>
      <c r="F479" s="98">
        <v>73.3</v>
      </c>
    </row>
    <row r="480" spans="3:6" ht="15" customHeight="1">
      <c r="C480" s="88" t="s">
        <v>105</v>
      </c>
      <c r="D480" s="98">
        <v>73.21565133522547</v>
      </c>
      <c r="E480" s="98">
        <v>72.6</v>
      </c>
      <c r="F480" s="98">
        <v>73.8</v>
      </c>
    </row>
    <row r="481" spans="2:6" ht="15" customHeight="1">
      <c r="B481" s="88" t="s">
        <v>24</v>
      </c>
      <c r="C481" s="88" t="s">
        <v>106</v>
      </c>
      <c r="D481" s="98">
        <v>73.16578388856468</v>
      </c>
      <c r="E481" s="98">
        <v>72.6</v>
      </c>
      <c r="F481" s="98">
        <v>73.8</v>
      </c>
    </row>
    <row r="482" spans="3:6" ht="15" customHeight="1">
      <c r="C482" s="88" t="s">
        <v>107</v>
      </c>
      <c r="D482" s="98">
        <v>73.61596342092788</v>
      </c>
      <c r="E482" s="98">
        <v>73</v>
      </c>
      <c r="F482" s="98">
        <v>74.2</v>
      </c>
    </row>
    <row r="483" spans="3:6" ht="15" customHeight="1">
      <c r="C483" s="88" t="s">
        <v>108</v>
      </c>
      <c r="D483" s="98">
        <v>73.86786875805987</v>
      </c>
      <c r="E483" s="98">
        <v>73.3</v>
      </c>
      <c r="F483" s="98">
        <v>74.5</v>
      </c>
    </row>
    <row r="484" spans="3:6" ht="24" customHeight="1">
      <c r="C484" s="88" t="s">
        <v>109</v>
      </c>
      <c r="D484" s="98">
        <v>74.47233031776722</v>
      </c>
      <c r="E484" s="98">
        <v>73.9</v>
      </c>
      <c r="F484" s="98">
        <v>75.1</v>
      </c>
    </row>
    <row r="485" spans="3:6" ht="15" customHeight="1">
      <c r="C485" s="88" t="s">
        <v>110</v>
      </c>
      <c r="D485" s="98">
        <v>74.80426517774418</v>
      </c>
      <c r="E485" s="98">
        <v>74.2</v>
      </c>
      <c r="F485" s="98">
        <v>75.4</v>
      </c>
    </row>
    <row r="486" spans="3:6" ht="15" customHeight="1">
      <c r="C486" s="88" t="s">
        <v>111</v>
      </c>
      <c r="D486" s="98">
        <v>75.27524400425489</v>
      </c>
      <c r="E486" s="98">
        <v>74.7</v>
      </c>
      <c r="F486" s="98">
        <v>75.9</v>
      </c>
    </row>
    <row r="487" spans="3:6" ht="15" customHeight="1">
      <c r="C487" s="88" t="s">
        <v>112</v>
      </c>
      <c r="D487" s="98">
        <v>75.44961778818063</v>
      </c>
      <c r="E487" s="98">
        <v>74.9</v>
      </c>
      <c r="F487" s="98">
        <v>76</v>
      </c>
    </row>
    <row r="488" spans="2:6" ht="15" customHeight="1">
      <c r="B488" s="88" t="s">
        <v>31</v>
      </c>
      <c r="C488" s="88" t="s">
        <v>113</v>
      </c>
      <c r="D488" s="98">
        <v>75.95221230513413</v>
      </c>
      <c r="E488" s="98">
        <v>75.3</v>
      </c>
      <c r="F488" s="98">
        <v>76.6</v>
      </c>
    </row>
    <row r="489" spans="3:6" ht="24" customHeight="1">
      <c r="C489" s="88" t="s">
        <v>114</v>
      </c>
      <c r="D489" s="98">
        <v>76.04886650727832</v>
      </c>
      <c r="E489" s="98">
        <v>75.4</v>
      </c>
      <c r="F489" s="98">
        <v>76.7</v>
      </c>
    </row>
    <row r="490" spans="3:6" ht="15" customHeight="1">
      <c r="C490" s="88" t="s">
        <v>115</v>
      </c>
      <c r="D490" s="98">
        <v>76.26469649322996</v>
      </c>
      <c r="E490" s="98">
        <v>75.7</v>
      </c>
      <c r="F490" s="98">
        <v>76.9</v>
      </c>
    </row>
    <row r="491" spans="3:6" ht="15" customHeight="1">
      <c r="C491" s="88" t="s">
        <v>116</v>
      </c>
      <c r="D491" s="98">
        <v>76.4423560709277</v>
      </c>
      <c r="E491" s="98">
        <v>75.8</v>
      </c>
      <c r="F491" s="98">
        <v>77.1</v>
      </c>
    </row>
    <row r="492" spans="3:6" ht="15" customHeight="1">
      <c r="C492" s="88" t="s">
        <v>117</v>
      </c>
      <c r="D492" s="98">
        <v>76.48515213015138</v>
      </c>
      <c r="E492" s="98">
        <v>75.9</v>
      </c>
      <c r="F492" s="98">
        <v>77.1</v>
      </c>
    </row>
    <row r="493" spans="3:6" ht="15" customHeight="1">
      <c r="C493" s="88" t="s">
        <v>118</v>
      </c>
      <c r="D493" s="98">
        <v>76.8507339877686</v>
      </c>
      <c r="E493" s="98">
        <v>76.3</v>
      </c>
      <c r="F493" s="98">
        <v>77.5</v>
      </c>
    </row>
    <row r="494" spans="3:6" ht="24" customHeight="1">
      <c r="C494" s="88" t="s">
        <v>119</v>
      </c>
      <c r="D494" s="98">
        <v>77.49385510530426</v>
      </c>
      <c r="E494" s="98">
        <v>76.9</v>
      </c>
      <c r="F494" s="98">
        <v>78.1</v>
      </c>
    </row>
    <row r="495" spans="2:6" ht="15" customHeight="1">
      <c r="B495" s="88" t="s">
        <v>38</v>
      </c>
      <c r="C495" s="88" t="s">
        <v>120</v>
      </c>
      <c r="D495" s="98">
        <v>78.16376121936618</v>
      </c>
      <c r="E495" s="98">
        <v>77.5969183243633</v>
      </c>
      <c r="F495" s="98">
        <v>78.73060411436906</v>
      </c>
    </row>
    <row r="496" spans="3:6" ht="15" customHeight="1">
      <c r="C496" s="88" t="s">
        <v>276</v>
      </c>
      <c r="D496" s="98">
        <v>79.0569614773988</v>
      </c>
      <c r="E496" s="98">
        <v>78.50703093519002</v>
      </c>
      <c r="F496" s="98">
        <v>79.60689201960759</v>
      </c>
    </row>
    <row r="497" ht="15" customHeight="1"/>
    <row r="498" spans="1:6" ht="24" customHeight="1">
      <c r="A498" s="97" t="s">
        <v>206</v>
      </c>
      <c r="C498" s="88" t="s">
        <v>104</v>
      </c>
      <c r="D498" s="98">
        <v>72.86605929173753</v>
      </c>
      <c r="E498" s="98">
        <v>72.2</v>
      </c>
      <c r="F498" s="98">
        <v>73.6</v>
      </c>
    </row>
    <row r="499" spans="3:6" ht="15" customHeight="1">
      <c r="C499" s="88" t="s">
        <v>105</v>
      </c>
      <c r="D499" s="98">
        <v>72.63939881437463</v>
      </c>
      <c r="E499" s="98">
        <v>71.9</v>
      </c>
      <c r="F499" s="98">
        <v>73.4</v>
      </c>
    </row>
    <row r="500" spans="2:6" ht="15" customHeight="1">
      <c r="B500" s="88" t="s">
        <v>24</v>
      </c>
      <c r="C500" s="88" t="s">
        <v>106</v>
      </c>
      <c r="D500" s="98">
        <v>72.65442247501188</v>
      </c>
      <c r="E500" s="98">
        <v>71.9</v>
      </c>
      <c r="F500" s="98">
        <v>73.4</v>
      </c>
    </row>
    <row r="501" spans="3:6" ht="15" customHeight="1">
      <c r="C501" s="88" t="s">
        <v>107</v>
      </c>
      <c r="D501" s="98">
        <v>73.04413380590123</v>
      </c>
      <c r="E501" s="98">
        <v>72.3</v>
      </c>
      <c r="F501" s="98">
        <v>73.8</v>
      </c>
    </row>
    <row r="502" spans="3:6" ht="15" customHeight="1">
      <c r="C502" s="88" t="s">
        <v>108</v>
      </c>
      <c r="D502" s="98">
        <v>73.9157035213525</v>
      </c>
      <c r="E502" s="98">
        <v>73.2</v>
      </c>
      <c r="F502" s="98">
        <v>74.6</v>
      </c>
    </row>
    <row r="503" spans="3:6" ht="24" customHeight="1">
      <c r="C503" s="88" t="s">
        <v>109</v>
      </c>
      <c r="D503" s="98">
        <v>74.43689343944726</v>
      </c>
      <c r="E503" s="98">
        <v>73.7</v>
      </c>
      <c r="F503" s="98">
        <v>75.1</v>
      </c>
    </row>
    <row r="504" spans="3:6" ht="15" customHeight="1">
      <c r="C504" s="88" t="s">
        <v>110</v>
      </c>
      <c r="D504" s="98">
        <v>74.64498338827018</v>
      </c>
      <c r="E504" s="98">
        <v>73.9</v>
      </c>
      <c r="F504" s="98">
        <v>75.4</v>
      </c>
    </row>
    <row r="505" spans="3:6" ht="15" customHeight="1">
      <c r="C505" s="88" t="s">
        <v>111</v>
      </c>
      <c r="D505" s="98">
        <v>74.47131097657942</v>
      </c>
      <c r="E505" s="98">
        <v>73.7</v>
      </c>
      <c r="F505" s="98">
        <v>75.2</v>
      </c>
    </row>
    <row r="506" spans="3:6" ht="15" customHeight="1">
      <c r="C506" s="88" t="s">
        <v>112</v>
      </c>
      <c r="D506" s="98">
        <v>74.31014809408825</v>
      </c>
      <c r="E506" s="98">
        <v>73.6</v>
      </c>
      <c r="F506" s="98">
        <v>75.1</v>
      </c>
    </row>
    <row r="507" spans="2:6" ht="15" customHeight="1">
      <c r="B507" s="88" t="s">
        <v>31</v>
      </c>
      <c r="C507" s="88" t="s">
        <v>113</v>
      </c>
      <c r="D507" s="98">
        <v>74.0160888563239</v>
      </c>
      <c r="E507" s="98">
        <v>73.2</v>
      </c>
      <c r="F507" s="98">
        <v>74.8</v>
      </c>
    </row>
    <row r="508" spans="3:6" ht="24" customHeight="1">
      <c r="C508" s="88" t="s">
        <v>114</v>
      </c>
      <c r="D508" s="98">
        <v>74.13517359456753</v>
      </c>
      <c r="E508" s="98">
        <v>73.4</v>
      </c>
      <c r="F508" s="98">
        <v>74.9</v>
      </c>
    </row>
    <row r="509" spans="3:6" ht="15" customHeight="1">
      <c r="C509" s="88" t="s">
        <v>115</v>
      </c>
      <c r="D509" s="98">
        <v>74.89891881464814</v>
      </c>
      <c r="E509" s="98">
        <v>74.1</v>
      </c>
      <c r="F509" s="98">
        <v>75.7</v>
      </c>
    </row>
    <row r="510" spans="3:6" ht="15" customHeight="1">
      <c r="C510" s="88" t="s">
        <v>116</v>
      </c>
      <c r="D510" s="98">
        <v>75.55763340774693</v>
      </c>
      <c r="E510" s="98">
        <v>74.8</v>
      </c>
      <c r="F510" s="98">
        <v>76.3</v>
      </c>
    </row>
    <row r="511" spans="3:6" ht="15" customHeight="1">
      <c r="C511" s="88" t="s">
        <v>117</v>
      </c>
      <c r="D511" s="98">
        <v>75.84466813763024</v>
      </c>
      <c r="E511" s="98">
        <v>75.1</v>
      </c>
      <c r="F511" s="98">
        <v>76.6</v>
      </c>
    </row>
    <row r="512" spans="3:6" ht="15" customHeight="1">
      <c r="C512" s="88" t="s">
        <v>118</v>
      </c>
      <c r="D512" s="98">
        <v>75.91729776439828</v>
      </c>
      <c r="E512" s="98">
        <v>75.2</v>
      </c>
      <c r="F512" s="98">
        <v>76.7</v>
      </c>
    </row>
    <row r="513" spans="3:6" ht="24" customHeight="1">
      <c r="C513" s="88" t="s">
        <v>119</v>
      </c>
      <c r="D513" s="98">
        <v>76.36288591015483</v>
      </c>
      <c r="E513" s="98">
        <v>75.6</v>
      </c>
      <c r="F513" s="98">
        <v>77.1</v>
      </c>
    </row>
    <row r="514" spans="2:6" ht="15" customHeight="1">
      <c r="B514" s="88" t="s">
        <v>38</v>
      </c>
      <c r="C514" s="88" t="s">
        <v>120</v>
      </c>
      <c r="D514" s="98">
        <v>76.67749385348286</v>
      </c>
      <c r="E514" s="98">
        <v>75.93874039381397</v>
      </c>
      <c r="F514" s="98">
        <v>77.41624731315174</v>
      </c>
    </row>
    <row r="515" spans="3:6" ht="15" customHeight="1">
      <c r="C515" s="88" t="s">
        <v>276</v>
      </c>
      <c r="D515" s="98">
        <v>76.88746150855665</v>
      </c>
      <c r="E515" s="98">
        <v>76.13869584214756</v>
      </c>
      <c r="F515" s="98">
        <v>77.63622717496575</v>
      </c>
    </row>
    <row r="516" ht="15" customHeight="1"/>
    <row r="517" spans="1:6" ht="24" customHeight="1">
      <c r="A517" s="97" t="s">
        <v>209</v>
      </c>
      <c r="C517" s="88" t="s">
        <v>104</v>
      </c>
      <c r="D517" s="98">
        <v>73.08683972515799</v>
      </c>
      <c r="E517" s="98">
        <v>71.4</v>
      </c>
      <c r="F517" s="98">
        <v>74.8</v>
      </c>
    </row>
    <row r="518" spans="3:6" ht="15" customHeight="1">
      <c r="C518" s="88" t="s">
        <v>105</v>
      </c>
      <c r="D518" s="98">
        <v>72.99414664432194</v>
      </c>
      <c r="E518" s="98">
        <v>71.4</v>
      </c>
      <c r="F518" s="98">
        <v>74.6</v>
      </c>
    </row>
    <row r="519" spans="2:6" ht="15" customHeight="1">
      <c r="B519" s="88" t="s">
        <v>24</v>
      </c>
      <c r="C519" s="88" t="s">
        <v>106</v>
      </c>
      <c r="D519" s="98">
        <v>73.29584816681205</v>
      </c>
      <c r="E519" s="98">
        <v>71.8</v>
      </c>
      <c r="F519" s="98">
        <v>74.8</v>
      </c>
    </row>
    <row r="520" spans="3:6" ht="15" customHeight="1">
      <c r="C520" s="88" t="s">
        <v>107</v>
      </c>
      <c r="D520" s="98">
        <v>73.30958366439583</v>
      </c>
      <c r="E520" s="98">
        <v>71.9</v>
      </c>
      <c r="F520" s="98">
        <v>74.7</v>
      </c>
    </row>
    <row r="521" spans="3:6" ht="15" customHeight="1">
      <c r="C521" s="88" t="s">
        <v>108</v>
      </c>
      <c r="D521" s="98">
        <v>73.43524258685477</v>
      </c>
      <c r="E521" s="98">
        <v>72</v>
      </c>
      <c r="F521" s="98">
        <v>74.9</v>
      </c>
    </row>
    <row r="522" spans="3:6" ht="24" customHeight="1">
      <c r="C522" s="88" t="s">
        <v>109</v>
      </c>
      <c r="D522" s="98">
        <v>73.37564285368282</v>
      </c>
      <c r="E522" s="98">
        <v>71.9</v>
      </c>
      <c r="F522" s="98">
        <v>74.8</v>
      </c>
    </row>
    <row r="523" spans="3:6" ht="15" customHeight="1">
      <c r="C523" s="88" t="s">
        <v>110</v>
      </c>
      <c r="D523" s="98">
        <v>73.44733918212434</v>
      </c>
      <c r="E523" s="98">
        <v>72</v>
      </c>
      <c r="F523" s="98">
        <v>74.9</v>
      </c>
    </row>
    <row r="524" spans="3:6" ht="15" customHeight="1">
      <c r="C524" s="88" t="s">
        <v>111</v>
      </c>
      <c r="D524" s="98">
        <v>74.04541922720328</v>
      </c>
      <c r="E524" s="98">
        <v>72.6</v>
      </c>
      <c r="F524" s="98">
        <v>75.5</v>
      </c>
    </row>
    <row r="525" spans="3:6" ht="15" customHeight="1">
      <c r="C525" s="88" t="s">
        <v>112</v>
      </c>
      <c r="D525" s="98">
        <v>74.40976484356105</v>
      </c>
      <c r="E525" s="98">
        <v>72.9</v>
      </c>
      <c r="F525" s="98">
        <v>75.9</v>
      </c>
    </row>
    <row r="526" spans="2:6" ht="15" customHeight="1">
      <c r="B526" s="88" t="s">
        <v>31</v>
      </c>
      <c r="C526" s="88" t="s">
        <v>113</v>
      </c>
      <c r="D526" s="98">
        <v>75.37188035576486</v>
      </c>
      <c r="E526" s="98">
        <v>73.9</v>
      </c>
      <c r="F526" s="98">
        <v>76.9</v>
      </c>
    </row>
    <row r="527" spans="3:6" ht="24" customHeight="1">
      <c r="C527" s="88" t="s">
        <v>114</v>
      </c>
      <c r="D527" s="98">
        <v>75.88981155395051</v>
      </c>
      <c r="E527" s="98">
        <v>74.4</v>
      </c>
      <c r="F527" s="98">
        <v>77.4</v>
      </c>
    </row>
    <row r="528" spans="3:6" ht="15" customHeight="1">
      <c r="C528" s="88" t="s">
        <v>115</v>
      </c>
      <c r="D528" s="98">
        <v>76.49234890697639</v>
      </c>
      <c r="E528" s="98">
        <v>75</v>
      </c>
      <c r="F528" s="98">
        <v>78</v>
      </c>
    </row>
    <row r="529" spans="3:6" ht="15" customHeight="1">
      <c r="C529" s="88" t="s">
        <v>116</v>
      </c>
      <c r="D529" s="98">
        <v>76.26499531506818</v>
      </c>
      <c r="E529" s="98">
        <v>74.8</v>
      </c>
      <c r="F529" s="98">
        <v>77.7</v>
      </c>
    </row>
    <row r="530" spans="3:6" ht="15" customHeight="1">
      <c r="C530" s="88" t="s">
        <v>117</v>
      </c>
      <c r="D530" s="98">
        <v>76.03460317112686</v>
      </c>
      <c r="E530" s="98">
        <v>74.6</v>
      </c>
      <c r="F530" s="98">
        <v>77.5</v>
      </c>
    </row>
    <row r="531" spans="3:6" ht="15" customHeight="1">
      <c r="C531" s="88" t="s">
        <v>118</v>
      </c>
      <c r="D531" s="98">
        <v>74.87354290848033</v>
      </c>
      <c r="E531" s="98">
        <v>73.3</v>
      </c>
      <c r="F531" s="98">
        <v>76.4</v>
      </c>
    </row>
    <row r="532" spans="3:6" ht="24" customHeight="1">
      <c r="C532" s="88" t="s">
        <v>119</v>
      </c>
      <c r="D532" s="98">
        <v>74.42725972598062</v>
      </c>
      <c r="E532" s="98">
        <v>72.8</v>
      </c>
      <c r="F532" s="98">
        <v>76.1</v>
      </c>
    </row>
    <row r="533" spans="2:6" ht="15" customHeight="1">
      <c r="B533" s="88" t="s">
        <v>38</v>
      </c>
      <c r="C533" s="88" t="s">
        <v>120</v>
      </c>
      <c r="D533" s="98">
        <v>75.53948787556669</v>
      </c>
      <c r="E533" s="98">
        <v>73.90862515522794</v>
      </c>
      <c r="F533" s="98">
        <v>77.17035059590545</v>
      </c>
    </row>
    <row r="534" spans="3:6" ht="15" customHeight="1">
      <c r="C534" s="88" t="s">
        <v>276</v>
      </c>
      <c r="D534" s="98">
        <v>77.3029772695891</v>
      </c>
      <c r="E534" s="98">
        <v>75.64232889087575</v>
      </c>
      <c r="F534" s="98">
        <v>78.96362564830247</v>
      </c>
    </row>
    <row r="535" ht="15" customHeight="1"/>
    <row r="536" spans="1:6" ht="24" customHeight="1">
      <c r="A536" s="8" t="s">
        <v>196</v>
      </c>
      <c r="C536" s="88" t="s">
        <v>104</v>
      </c>
      <c r="D536" s="99">
        <v>73.19618457358688</v>
      </c>
      <c r="E536" s="99">
        <v>72.5</v>
      </c>
      <c r="F536" s="99">
        <v>73.9</v>
      </c>
    </row>
    <row r="537" spans="1:6" ht="15" customHeight="1">
      <c r="A537" s="8"/>
      <c r="C537" s="88" t="s">
        <v>105</v>
      </c>
      <c r="D537" s="99">
        <v>73.43931943265642</v>
      </c>
      <c r="E537" s="99">
        <v>72.7</v>
      </c>
      <c r="F537" s="99">
        <v>74.2</v>
      </c>
    </row>
    <row r="538" spans="1:6" ht="15" customHeight="1">
      <c r="A538" s="8"/>
      <c r="B538" s="88" t="s">
        <v>24</v>
      </c>
      <c r="C538" s="88" t="s">
        <v>106</v>
      </c>
      <c r="D538" s="99">
        <v>73.4236257983979</v>
      </c>
      <c r="E538" s="99">
        <v>72.7</v>
      </c>
      <c r="F538" s="99">
        <v>74.2</v>
      </c>
    </row>
    <row r="539" spans="1:6" ht="15" customHeight="1">
      <c r="A539" s="8"/>
      <c r="C539" s="88" t="s">
        <v>107</v>
      </c>
      <c r="D539" s="99">
        <v>73.77397195953668</v>
      </c>
      <c r="E539" s="99">
        <v>73</v>
      </c>
      <c r="F539" s="99">
        <v>74.5</v>
      </c>
    </row>
    <row r="540" spans="1:6" ht="15" customHeight="1">
      <c r="A540" s="8"/>
      <c r="C540" s="88" t="s">
        <v>108</v>
      </c>
      <c r="D540" s="99">
        <v>73.98307506360092</v>
      </c>
      <c r="E540" s="99">
        <v>73.3</v>
      </c>
      <c r="F540" s="99">
        <v>74.7</v>
      </c>
    </row>
    <row r="541" spans="1:6" ht="24" customHeight="1">
      <c r="A541" s="8"/>
      <c r="C541" s="88" t="s">
        <v>109</v>
      </c>
      <c r="D541" s="99">
        <v>73.95043684164091</v>
      </c>
      <c r="E541" s="99">
        <v>73.2</v>
      </c>
      <c r="F541" s="99">
        <v>74.7</v>
      </c>
    </row>
    <row r="542" spans="1:6" ht="15" customHeight="1">
      <c r="A542" s="8"/>
      <c r="C542" s="88" t="s">
        <v>110</v>
      </c>
      <c r="D542" s="99">
        <v>74.27398107522745</v>
      </c>
      <c r="E542" s="99">
        <v>73.6</v>
      </c>
      <c r="F542" s="99">
        <v>75</v>
      </c>
    </row>
    <row r="543" spans="1:6" ht="15" customHeight="1">
      <c r="A543" s="8"/>
      <c r="C543" s="88" t="s">
        <v>111</v>
      </c>
      <c r="D543" s="99">
        <v>74.63891745704683</v>
      </c>
      <c r="E543" s="99">
        <v>73.9</v>
      </c>
      <c r="F543" s="99">
        <v>75.4</v>
      </c>
    </row>
    <row r="544" spans="1:6" ht="15" customHeight="1">
      <c r="A544" s="8"/>
      <c r="C544" s="88" t="s">
        <v>112</v>
      </c>
      <c r="D544" s="99">
        <v>75.58359621125538</v>
      </c>
      <c r="E544" s="99">
        <v>74.9</v>
      </c>
      <c r="F544" s="99">
        <v>76.3</v>
      </c>
    </row>
    <row r="545" spans="1:6" ht="15" customHeight="1">
      <c r="A545" s="8"/>
      <c r="B545" s="88" t="s">
        <v>31</v>
      </c>
      <c r="C545" s="88" t="s">
        <v>113</v>
      </c>
      <c r="D545" s="99">
        <v>75.66183575400059</v>
      </c>
      <c r="E545" s="99">
        <v>74.9</v>
      </c>
      <c r="F545" s="99">
        <v>76.4</v>
      </c>
    </row>
    <row r="546" spans="1:6" ht="24" customHeight="1">
      <c r="A546" s="8"/>
      <c r="C546" s="88" t="s">
        <v>114</v>
      </c>
      <c r="D546" s="99">
        <v>75.62566227648915</v>
      </c>
      <c r="E546" s="99">
        <v>74.9</v>
      </c>
      <c r="F546" s="99">
        <v>76.4</v>
      </c>
    </row>
    <row r="547" spans="1:6" ht="15" customHeight="1">
      <c r="A547" s="8"/>
      <c r="C547" s="88" t="s">
        <v>115</v>
      </c>
      <c r="D547" s="99">
        <v>75.58433683581656</v>
      </c>
      <c r="E547" s="99">
        <v>74.8</v>
      </c>
      <c r="F547" s="99">
        <v>76.3</v>
      </c>
    </row>
    <row r="548" spans="1:6" ht="15" customHeight="1">
      <c r="A548" s="8"/>
      <c r="C548" s="88" t="s">
        <v>116</v>
      </c>
      <c r="D548" s="99">
        <v>76.07417056424082</v>
      </c>
      <c r="E548" s="99">
        <v>75.4</v>
      </c>
      <c r="F548" s="99">
        <v>76.8</v>
      </c>
    </row>
    <row r="549" spans="1:6" ht="15" customHeight="1">
      <c r="A549" s="8"/>
      <c r="C549" s="88" t="s">
        <v>117</v>
      </c>
      <c r="D549" s="99">
        <v>76.28069236846063</v>
      </c>
      <c r="E549" s="99">
        <v>75.6</v>
      </c>
      <c r="F549" s="99">
        <v>77</v>
      </c>
    </row>
    <row r="550" spans="1:6" ht="15" customHeight="1">
      <c r="A550" s="8"/>
      <c r="C550" s="88" t="s">
        <v>118</v>
      </c>
      <c r="D550" s="99">
        <v>76.15576574335918</v>
      </c>
      <c r="E550" s="99">
        <v>75.4</v>
      </c>
      <c r="F550" s="99">
        <v>76.9</v>
      </c>
    </row>
    <row r="551" spans="1:6" ht="24" customHeight="1">
      <c r="A551" s="8"/>
      <c r="C551" s="88" t="s">
        <v>119</v>
      </c>
      <c r="D551" s="99">
        <v>76.60201272565824</v>
      </c>
      <c r="E551" s="99">
        <v>75.9</v>
      </c>
      <c r="F551" s="99">
        <v>77.3</v>
      </c>
    </row>
    <row r="552" spans="1:6" ht="15" customHeight="1">
      <c r="A552" s="8"/>
      <c r="B552" s="88" t="s">
        <v>38</v>
      </c>
      <c r="C552" s="88" t="s">
        <v>120</v>
      </c>
      <c r="D552" s="99">
        <v>76.70192848883455</v>
      </c>
      <c r="E552" s="99">
        <v>75.97649141302122</v>
      </c>
      <c r="F552" s="99">
        <v>77.42736556464789</v>
      </c>
    </row>
    <row r="553" spans="1:6" ht="15" customHeight="1">
      <c r="A553" s="8"/>
      <c r="C553" s="88" t="s">
        <v>276</v>
      </c>
      <c r="D553" s="99">
        <v>77.2623318340508</v>
      </c>
      <c r="E553" s="99">
        <v>76.53683838800279</v>
      </c>
      <c r="F553" s="99">
        <v>77.9878252800988</v>
      </c>
    </row>
    <row r="554" ht="15" customHeight="1"/>
    <row r="555" spans="1:6" ht="24" customHeight="1">
      <c r="A555" s="8" t="s">
        <v>190</v>
      </c>
      <c r="C555" s="88" t="s">
        <v>104</v>
      </c>
      <c r="D555" s="99">
        <v>73.40457480060547</v>
      </c>
      <c r="E555" s="99">
        <v>72.8</v>
      </c>
      <c r="F555" s="99">
        <v>74</v>
      </c>
    </row>
    <row r="556" spans="1:6" ht="15" customHeight="1">
      <c r="A556" s="8"/>
      <c r="C556" s="88" t="s">
        <v>105</v>
      </c>
      <c r="D556" s="99">
        <v>73.30879617450722</v>
      </c>
      <c r="E556" s="99">
        <v>72.7</v>
      </c>
      <c r="F556" s="99">
        <v>73.9</v>
      </c>
    </row>
    <row r="557" spans="1:6" ht="15" customHeight="1">
      <c r="A557" s="8"/>
      <c r="B557" s="88" t="s">
        <v>24</v>
      </c>
      <c r="C557" s="88" t="s">
        <v>106</v>
      </c>
      <c r="D557" s="99">
        <v>73.54870586196284</v>
      </c>
      <c r="E557" s="99">
        <v>72.9</v>
      </c>
      <c r="F557" s="99">
        <v>74.2</v>
      </c>
    </row>
    <row r="558" spans="1:6" ht="15" customHeight="1">
      <c r="A558" s="8"/>
      <c r="C558" s="88" t="s">
        <v>107</v>
      </c>
      <c r="D558" s="99">
        <v>73.48217510972454</v>
      </c>
      <c r="E558" s="99">
        <v>72.9</v>
      </c>
      <c r="F558" s="99">
        <v>74.1</v>
      </c>
    </row>
    <row r="559" spans="1:6" ht="15" customHeight="1">
      <c r="A559" s="8"/>
      <c r="C559" s="88" t="s">
        <v>108</v>
      </c>
      <c r="D559" s="99">
        <v>74.13504256136554</v>
      </c>
      <c r="E559" s="99">
        <v>73.5</v>
      </c>
      <c r="F559" s="99">
        <v>74.8</v>
      </c>
    </row>
    <row r="560" spans="1:6" ht="24" customHeight="1">
      <c r="A560" s="8"/>
      <c r="C560" s="88" t="s">
        <v>109</v>
      </c>
      <c r="D560" s="99">
        <v>74.61363715552821</v>
      </c>
      <c r="E560" s="99">
        <v>74</v>
      </c>
      <c r="F560" s="99">
        <v>75.2</v>
      </c>
    </row>
    <row r="561" spans="1:6" ht="15" customHeight="1">
      <c r="A561" s="8"/>
      <c r="C561" s="88" t="s">
        <v>110</v>
      </c>
      <c r="D561" s="99">
        <v>75.01810830928207</v>
      </c>
      <c r="E561" s="99">
        <v>74.4</v>
      </c>
      <c r="F561" s="99">
        <v>75.6</v>
      </c>
    </row>
    <row r="562" spans="1:6" ht="15" customHeight="1">
      <c r="A562" s="8"/>
      <c r="C562" s="88" t="s">
        <v>111</v>
      </c>
      <c r="D562" s="99">
        <v>74.73131301859118</v>
      </c>
      <c r="E562" s="99">
        <v>74.1</v>
      </c>
      <c r="F562" s="99">
        <v>75.4</v>
      </c>
    </row>
    <row r="563" spans="1:6" ht="15" customHeight="1">
      <c r="A563" s="8"/>
      <c r="C563" s="88" t="s">
        <v>112</v>
      </c>
      <c r="D563" s="99">
        <v>74.65345271155157</v>
      </c>
      <c r="E563" s="99">
        <v>74</v>
      </c>
      <c r="F563" s="99">
        <v>75.3</v>
      </c>
    </row>
    <row r="564" spans="1:6" ht="15" customHeight="1">
      <c r="A564" s="8"/>
      <c r="B564" s="88" t="s">
        <v>31</v>
      </c>
      <c r="C564" s="88" t="s">
        <v>113</v>
      </c>
      <c r="D564" s="99">
        <v>74.69439097448122</v>
      </c>
      <c r="E564" s="99">
        <v>74</v>
      </c>
      <c r="F564" s="99">
        <v>75.4</v>
      </c>
    </row>
    <row r="565" spans="1:6" ht="24" customHeight="1">
      <c r="A565" s="8"/>
      <c r="C565" s="88" t="s">
        <v>114</v>
      </c>
      <c r="D565" s="99">
        <v>75.27021403790573</v>
      </c>
      <c r="E565" s="99">
        <v>74.6</v>
      </c>
      <c r="F565" s="99">
        <v>76</v>
      </c>
    </row>
    <row r="566" spans="1:6" ht="15" customHeight="1">
      <c r="A566" s="8"/>
      <c r="C566" s="88" t="s">
        <v>115</v>
      </c>
      <c r="D566" s="99">
        <v>75.74237139651225</v>
      </c>
      <c r="E566" s="99">
        <v>75.1</v>
      </c>
      <c r="F566" s="99">
        <v>76.4</v>
      </c>
    </row>
    <row r="567" spans="1:6" ht="15" customHeight="1">
      <c r="A567" s="8"/>
      <c r="C567" s="88" t="s">
        <v>116</v>
      </c>
      <c r="D567" s="99">
        <v>75.73625688624898</v>
      </c>
      <c r="E567" s="99">
        <v>75.1</v>
      </c>
      <c r="F567" s="99">
        <v>76.4</v>
      </c>
    </row>
    <row r="568" spans="1:6" ht="15" customHeight="1">
      <c r="A568" s="8"/>
      <c r="C568" s="88" t="s">
        <v>117</v>
      </c>
      <c r="D568" s="99">
        <v>76.16076544197757</v>
      </c>
      <c r="E568" s="99">
        <v>75.5</v>
      </c>
      <c r="F568" s="99">
        <v>76.8</v>
      </c>
    </row>
    <row r="569" spans="1:6" ht="15" customHeight="1">
      <c r="A569" s="8"/>
      <c r="C569" s="88" t="s">
        <v>118</v>
      </c>
      <c r="D569" s="99">
        <v>75.97723738807451</v>
      </c>
      <c r="E569" s="99">
        <v>75.3</v>
      </c>
      <c r="F569" s="99">
        <v>76.7</v>
      </c>
    </row>
    <row r="570" spans="1:6" ht="24" customHeight="1">
      <c r="A570" s="8"/>
      <c r="C570" s="88" t="s">
        <v>119</v>
      </c>
      <c r="D570" s="99">
        <v>76.76382749880636</v>
      </c>
      <c r="E570" s="99">
        <v>76</v>
      </c>
      <c r="F570" s="99">
        <v>77.5</v>
      </c>
    </row>
    <row r="571" spans="1:6" ht="15" customHeight="1">
      <c r="A571" s="8"/>
      <c r="B571" s="88" t="s">
        <v>38</v>
      </c>
      <c r="C571" s="88" t="s">
        <v>120</v>
      </c>
      <c r="D571" s="99">
        <v>76.93073637170501</v>
      </c>
      <c r="E571" s="99">
        <v>76.18884866884191</v>
      </c>
      <c r="F571" s="99">
        <v>77.6726240745681</v>
      </c>
    </row>
    <row r="572" spans="1:6" ht="15" customHeight="1">
      <c r="A572" s="8"/>
      <c r="C572" s="88" t="s">
        <v>276</v>
      </c>
      <c r="D572" s="99">
        <v>77.5876067715036</v>
      </c>
      <c r="E572" s="99">
        <v>76.8679766317614</v>
      </c>
      <c r="F572" s="99">
        <v>78.30723691124581</v>
      </c>
    </row>
    <row r="573" ht="15" customHeight="1"/>
    <row r="574" spans="1:6" ht="24" customHeight="1">
      <c r="A574" s="97" t="s">
        <v>212</v>
      </c>
      <c r="C574" s="88" t="s">
        <v>104</v>
      </c>
      <c r="D574" s="98">
        <v>73.46777275857401</v>
      </c>
      <c r="E574" s="98">
        <v>72.8</v>
      </c>
      <c r="F574" s="98">
        <v>74.1</v>
      </c>
    </row>
    <row r="575" spans="3:6" ht="15" customHeight="1">
      <c r="C575" s="88" t="s">
        <v>105</v>
      </c>
      <c r="D575" s="98">
        <v>74.12543970565405</v>
      </c>
      <c r="E575" s="98">
        <v>73.5</v>
      </c>
      <c r="F575" s="98">
        <v>74.8</v>
      </c>
    </row>
    <row r="576" spans="2:6" ht="15" customHeight="1">
      <c r="B576" s="88" t="s">
        <v>24</v>
      </c>
      <c r="C576" s="88" t="s">
        <v>106</v>
      </c>
      <c r="D576" s="98">
        <v>74.4820811474842</v>
      </c>
      <c r="E576" s="98">
        <v>73.9</v>
      </c>
      <c r="F576" s="98">
        <v>75.1</v>
      </c>
    </row>
    <row r="577" spans="3:6" ht="15" customHeight="1">
      <c r="C577" s="88" t="s">
        <v>107</v>
      </c>
      <c r="D577" s="98">
        <v>74.80663558412421</v>
      </c>
      <c r="E577" s="98">
        <v>74.2</v>
      </c>
      <c r="F577" s="98">
        <v>75.4</v>
      </c>
    </row>
    <row r="578" spans="3:6" ht="15" customHeight="1">
      <c r="C578" s="88" t="s">
        <v>108</v>
      </c>
      <c r="D578" s="98">
        <v>74.72696845210447</v>
      </c>
      <c r="E578" s="98">
        <v>74.1</v>
      </c>
      <c r="F578" s="98">
        <v>75.4</v>
      </c>
    </row>
    <row r="579" spans="3:6" ht="24" customHeight="1">
      <c r="C579" s="88" t="s">
        <v>109</v>
      </c>
      <c r="D579" s="98">
        <v>74.89245858040253</v>
      </c>
      <c r="E579" s="98">
        <v>74.2</v>
      </c>
      <c r="F579" s="98">
        <v>75.6</v>
      </c>
    </row>
    <row r="580" spans="3:6" ht="15" customHeight="1">
      <c r="C580" s="88" t="s">
        <v>110</v>
      </c>
      <c r="D580" s="98">
        <v>74.94232901796704</v>
      </c>
      <c r="E580" s="98">
        <v>74.2</v>
      </c>
      <c r="F580" s="98">
        <v>75.6</v>
      </c>
    </row>
    <row r="581" spans="3:6" ht="15" customHeight="1">
      <c r="C581" s="88" t="s">
        <v>111</v>
      </c>
      <c r="D581" s="98">
        <v>75.12442181053757</v>
      </c>
      <c r="E581" s="98">
        <v>74.4</v>
      </c>
      <c r="F581" s="98">
        <v>75.8</v>
      </c>
    </row>
    <row r="582" spans="3:6" ht="15" customHeight="1">
      <c r="C582" s="88" t="s">
        <v>112</v>
      </c>
      <c r="D582" s="98">
        <v>75.71981193659957</v>
      </c>
      <c r="E582" s="98">
        <v>75</v>
      </c>
      <c r="F582" s="98">
        <v>76.4</v>
      </c>
    </row>
    <row r="583" spans="2:6" ht="15" customHeight="1">
      <c r="B583" s="88" t="s">
        <v>31</v>
      </c>
      <c r="C583" s="88" t="s">
        <v>113</v>
      </c>
      <c r="D583" s="98">
        <v>75.38563051617508</v>
      </c>
      <c r="E583" s="98">
        <v>74.7</v>
      </c>
      <c r="F583" s="98">
        <v>76.1</v>
      </c>
    </row>
    <row r="584" spans="3:6" ht="24" customHeight="1">
      <c r="C584" s="88" t="s">
        <v>114</v>
      </c>
      <c r="D584" s="98">
        <v>75.40860887171807</v>
      </c>
      <c r="E584" s="98">
        <v>74.7</v>
      </c>
      <c r="F584" s="98">
        <v>76.1</v>
      </c>
    </row>
    <row r="585" spans="3:6" ht="15" customHeight="1">
      <c r="C585" s="88" t="s">
        <v>115</v>
      </c>
      <c r="D585" s="98">
        <v>75.22449814882188</v>
      </c>
      <c r="E585" s="98">
        <v>74.5</v>
      </c>
      <c r="F585" s="98">
        <v>76</v>
      </c>
    </row>
    <row r="586" spans="3:6" ht="15" customHeight="1">
      <c r="C586" s="88" t="s">
        <v>116</v>
      </c>
      <c r="D586" s="98">
        <v>75.79213118585834</v>
      </c>
      <c r="E586" s="98">
        <v>75.1</v>
      </c>
      <c r="F586" s="98">
        <v>76.5</v>
      </c>
    </row>
    <row r="587" spans="3:6" ht="15" customHeight="1">
      <c r="C587" s="88" t="s">
        <v>117</v>
      </c>
      <c r="D587" s="98">
        <v>76.46174049987631</v>
      </c>
      <c r="E587" s="98">
        <v>75.8</v>
      </c>
      <c r="F587" s="98">
        <v>77.2</v>
      </c>
    </row>
    <row r="588" spans="3:6" ht="15" customHeight="1">
      <c r="C588" s="88" t="s">
        <v>118</v>
      </c>
      <c r="D588" s="98">
        <v>76.58409039483105</v>
      </c>
      <c r="E588" s="98">
        <v>75.9</v>
      </c>
      <c r="F588" s="98">
        <v>77.3</v>
      </c>
    </row>
    <row r="589" spans="3:6" ht="24" customHeight="1">
      <c r="C589" s="88" t="s">
        <v>119</v>
      </c>
      <c r="D589" s="98">
        <v>77.12084196785827</v>
      </c>
      <c r="E589" s="98">
        <v>76.5</v>
      </c>
      <c r="F589" s="98">
        <v>77.8</v>
      </c>
    </row>
    <row r="590" spans="2:6" ht="15" customHeight="1">
      <c r="B590" s="88" t="s">
        <v>38</v>
      </c>
      <c r="C590" s="88" t="s">
        <v>120</v>
      </c>
      <c r="D590" s="98">
        <v>77.14590082658728</v>
      </c>
      <c r="E590" s="98">
        <v>76.46867920705095</v>
      </c>
      <c r="F590" s="98">
        <v>77.8231224461236</v>
      </c>
    </row>
    <row r="591" spans="3:6" ht="15" customHeight="1">
      <c r="C591" s="88" t="s">
        <v>276</v>
      </c>
      <c r="D591" s="98">
        <v>77.4901276081643</v>
      </c>
      <c r="E591" s="98">
        <v>76.81541260969982</v>
      </c>
      <c r="F591" s="98">
        <v>78.16484260662878</v>
      </c>
    </row>
    <row r="592" ht="15" customHeight="1"/>
    <row r="593" spans="1:6" ht="24" customHeight="1">
      <c r="A593" s="8" t="s">
        <v>283</v>
      </c>
      <c r="C593" s="88" t="s">
        <v>104</v>
      </c>
      <c r="D593" s="99">
        <v>73.863327107771</v>
      </c>
      <c r="E593" s="99">
        <v>73.4</v>
      </c>
      <c r="F593" s="99">
        <v>74.3</v>
      </c>
    </row>
    <row r="594" spans="1:6" ht="15" customHeight="1">
      <c r="A594" s="8"/>
      <c r="C594" s="88" t="s">
        <v>105</v>
      </c>
      <c r="D594" s="99">
        <v>73.90323683129873</v>
      </c>
      <c r="E594" s="99">
        <v>73.4</v>
      </c>
      <c r="F594" s="99">
        <v>74.4</v>
      </c>
    </row>
    <row r="595" spans="1:6" ht="15" customHeight="1">
      <c r="A595" s="8"/>
      <c r="B595" s="88" t="s">
        <v>24</v>
      </c>
      <c r="C595" s="88" t="s">
        <v>106</v>
      </c>
      <c r="D595" s="99">
        <v>74.3072352627002</v>
      </c>
      <c r="E595" s="99">
        <v>73.9</v>
      </c>
      <c r="F595" s="99">
        <v>74.8</v>
      </c>
    </row>
    <row r="596" spans="1:6" ht="15" customHeight="1">
      <c r="A596" s="8"/>
      <c r="C596" s="88" t="s">
        <v>107</v>
      </c>
      <c r="D596" s="99">
        <v>74.8665579910594</v>
      </c>
      <c r="E596" s="99">
        <v>74.4</v>
      </c>
      <c r="F596" s="99">
        <v>75.3</v>
      </c>
    </row>
    <row r="597" spans="1:6" ht="15" customHeight="1">
      <c r="A597" s="8"/>
      <c r="C597" s="88" t="s">
        <v>108</v>
      </c>
      <c r="D597" s="99">
        <v>75.12834347692302</v>
      </c>
      <c r="E597" s="99">
        <v>74.7</v>
      </c>
      <c r="F597" s="99">
        <v>75.6</v>
      </c>
    </row>
    <row r="598" spans="1:6" ht="24" customHeight="1">
      <c r="A598" s="8"/>
      <c r="C598" s="88" t="s">
        <v>109</v>
      </c>
      <c r="D598" s="99">
        <v>75.07506910257784</v>
      </c>
      <c r="E598" s="99">
        <v>74.6</v>
      </c>
      <c r="F598" s="99">
        <v>75.5</v>
      </c>
    </row>
    <row r="599" spans="1:6" ht="15" customHeight="1">
      <c r="A599" s="8"/>
      <c r="C599" s="88" t="s">
        <v>110</v>
      </c>
      <c r="D599" s="99">
        <v>75.05139228805066</v>
      </c>
      <c r="E599" s="99">
        <v>74.6</v>
      </c>
      <c r="F599" s="99">
        <v>75.5</v>
      </c>
    </row>
    <row r="600" spans="1:6" ht="15" customHeight="1">
      <c r="A600" s="8"/>
      <c r="C600" s="88" t="s">
        <v>111</v>
      </c>
      <c r="D600" s="99">
        <v>75.1806473838008</v>
      </c>
      <c r="E600" s="99">
        <v>74.7</v>
      </c>
      <c r="F600" s="99">
        <v>75.7</v>
      </c>
    </row>
    <row r="601" spans="1:6" ht="15" customHeight="1">
      <c r="A601" s="8"/>
      <c r="C601" s="88" t="s">
        <v>112</v>
      </c>
      <c r="D601" s="99">
        <v>75.54512853133963</v>
      </c>
      <c r="E601" s="99">
        <v>75.1</v>
      </c>
      <c r="F601" s="99">
        <v>76</v>
      </c>
    </row>
    <row r="602" spans="1:6" ht="15" customHeight="1">
      <c r="A602" s="8"/>
      <c r="B602" s="88" t="s">
        <v>31</v>
      </c>
      <c r="C602" s="88" t="s">
        <v>113</v>
      </c>
      <c r="D602" s="99">
        <v>75.97632026464832</v>
      </c>
      <c r="E602" s="99">
        <v>75.5</v>
      </c>
      <c r="F602" s="99">
        <v>76.4</v>
      </c>
    </row>
    <row r="603" spans="1:6" ht="24" customHeight="1">
      <c r="A603" s="8"/>
      <c r="C603" s="88" t="s">
        <v>114</v>
      </c>
      <c r="D603" s="99">
        <v>76.1011976515167</v>
      </c>
      <c r="E603" s="99">
        <v>75.6</v>
      </c>
      <c r="F603" s="99">
        <v>76.6</v>
      </c>
    </row>
    <row r="604" spans="1:6" ht="15" customHeight="1">
      <c r="A604" s="8"/>
      <c r="C604" s="88" t="s">
        <v>115</v>
      </c>
      <c r="D604" s="99">
        <v>76.29605666681644</v>
      </c>
      <c r="E604" s="99">
        <v>75.8</v>
      </c>
      <c r="F604" s="99">
        <v>76.8</v>
      </c>
    </row>
    <row r="605" spans="1:6" ht="15" customHeight="1">
      <c r="A605" s="8"/>
      <c r="C605" s="88" t="s">
        <v>116</v>
      </c>
      <c r="D605" s="99">
        <v>76.6814460699122</v>
      </c>
      <c r="E605" s="99">
        <v>76.2</v>
      </c>
      <c r="F605" s="99">
        <v>77.2</v>
      </c>
    </row>
    <row r="606" spans="1:6" ht="15" customHeight="1">
      <c r="A606" s="8"/>
      <c r="C606" s="88" t="s">
        <v>117</v>
      </c>
      <c r="D606" s="99">
        <v>76.9595307389202</v>
      </c>
      <c r="E606" s="99">
        <v>76.5</v>
      </c>
      <c r="F606" s="99">
        <v>77.4</v>
      </c>
    </row>
    <row r="607" spans="1:6" ht="15" customHeight="1">
      <c r="A607" s="8"/>
      <c r="C607" s="88" t="s">
        <v>118</v>
      </c>
      <c r="D607" s="99">
        <v>77.49787517827555</v>
      </c>
      <c r="E607" s="99">
        <v>77</v>
      </c>
      <c r="F607" s="99">
        <v>78</v>
      </c>
    </row>
    <row r="608" spans="1:6" ht="24" customHeight="1">
      <c r="A608" s="8"/>
      <c r="C608" s="88" t="s">
        <v>119</v>
      </c>
      <c r="D608" s="99">
        <v>77.45547283999638</v>
      </c>
      <c r="E608" s="99">
        <v>77</v>
      </c>
      <c r="F608" s="99">
        <v>77.9</v>
      </c>
    </row>
    <row r="609" spans="1:6" ht="15" customHeight="1">
      <c r="A609" s="8"/>
      <c r="B609" s="88" t="s">
        <v>38</v>
      </c>
      <c r="C609" s="88" t="s">
        <v>120</v>
      </c>
      <c r="D609" s="99">
        <v>77.9899298549088</v>
      </c>
      <c r="E609" s="99">
        <v>77.54341719170829</v>
      </c>
      <c r="F609" s="99">
        <v>78.4364425181093</v>
      </c>
    </row>
    <row r="610" spans="1:6" ht="15" customHeight="1">
      <c r="A610" s="8"/>
      <c r="C610" s="88" t="s">
        <v>276</v>
      </c>
      <c r="D610" s="99">
        <v>78.15098588147875</v>
      </c>
      <c r="E610" s="99">
        <v>77.70363654804946</v>
      </c>
      <c r="F610" s="99">
        <v>78.59833521490803</v>
      </c>
    </row>
    <row r="611" ht="15" customHeight="1"/>
    <row r="612" spans="1:6" ht="24" customHeight="1">
      <c r="A612" s="8" t="s">
        <v>330</v>
      </c>
      <c r="C612" s="88" t="s">
        <v>104</v>
      </c>
      <c r="D612" s="99">
        <v>74.03871573406617</v>
      </c>
      <c r="E612" s="99">
        <v>73.4</v>
      </c>
      <c r="F612" s="99">
        <v>74.7</v>
      </c>
    </row>
    <row r="613" spans="1:6" ht="15" customHeight="1">
      <c r="A613" s="8"/>
      <c r="C613" s="88" t="s">
        <v>105</v>
      </c>
      <c r="D613" s="99">
        <v>74.26876010939553</v>
      </c>
      <c r="E613" s="99">
        <v>73.6</v>
      </c>
      <c r="F613" s="99">
        <v>74.9</v>
      </c>
    </row>
    <row r="614" spans="1:6" ht="15" customHeight="1">
      <c r="A614" s="8"/>
      <c r="B614" s="88" t="s">
        <v>24</v>
      </c>
      <c r="C614" s="88" t="s">
        <v>106</v>
      </c>
      <c r="D614" s="99">
        <v>74.89383351145196</v>
      </c>
      <c r="E614" s="99">
        <v>74.3</v>
      </c>
      <c r="F614" s="99">
        <v>75.5</v>
      </c>
    </row>
    <row r="615" spans="1:6" ht="15" customHeight="1">
      <c r="A615" s="8"/>
      <c r="C615" s="88" t="s">
        <v>107</v>
      </c>
      <c r="D615" s="99">
        <v>74.7689335264419</v>
      </c>
      <c r="E615" s="99">
        <v>74.1</v>
      </c>
      <c r="F615" s="99">
        <v>75.4</v>
      </c>
    </row>
    <row r="616" spans="1:6" ht="15" customHeight="1">
      <c r="A616" s="8"/>
      <c r="C616" s="88" t="s">
        <v>108</v>
      </c>
      <c r="D616" s="99">
        <v>75.03339651354327</v>
      </c>
      <c r="E616" s="99">
        <v>74.4</v>
      </c>
      <c r="F616" s="99">
        <v>75.7</v>
      </c>
    </row>
    <row r="617" spans="1:6" ht="24" customHeight="1">
      <c r="A617" s="8"/>
      <c r="C617" s="88" t="s">
        <v>109</v>
      </c>
      <c r="D617" s="99">
        <v>74.80993352123122</v>
      </c>
      <c r="E617" s="99">
        <v>74.2</v>
      </c>
      <c r="F617" s="99">
        <v>75.5</v>
      </c>
    </row>
    <row r="618" spans="1:6" ht="15" customHeight="1">
      <c r="A618" s="8"/>
      <c r="C618" s="88" t="s">
        <v>110</v>
      </c>
      <c r="D618" s="99">
        <v>75.78382653902061</v>
      </c>
      <c r="E618" s="99">
        <v>75.2</v>
      </c>
      <c r="F618" s="99">
        <v>76.4</v>
      </c>
    </row>
    <row r="619" spans="1:6" ht="15" customHeight="1">
      <c r="A619" s="8"/>
      <c r="C619" s="88" t="s">
        <v>111</v>
      </c>
      <c r="D619" s="99">
        <v>75.86878468360881</v>
      </c>
      <c r="E619" s="99">
        <v>75.2</v>
      </c>
      <c r="F619" s="99">
        <v>76.5</v>
      </c>
    </row>
    <row r="620" spans="1:6" ht="15" customHeight="1">
      <c r="A620" s="8"/>
      <c r="C620" s="88" t="s">
        <v>112</v>
      </c>
      <c r="D620" s="99">
        <v>76.5253340873989</v>
      </c>
      <c r="E620" s="99">
        <v>75.9</v>
      </c>
      <c r="F620" s="99">
        <v>77.2</v>
      </c>
    </row>
    <row r="621" spans="1:6" ht="15" customHeight="1">
      <c r="A621" s="8"/>
      <c r="B621" s="88" t="s">
        <v>31</v>
      </c>
      <c r="C621" s="88" t="s">
        <v>113</v>
      </c>
      <c r="D621" s="99">
        <v>76.53469993563151</v>
      </c>
      <c r="E621" s="99">
        <v>75.9</v>
      </c>
      <c r="F621" s="99">
        <v>77.2</v>
      </c>
    </row>
    <row r="622" spans="1:6" ht="24" customHeight="1">
      <c r="A622" s="8"/>
      <c r="C622" s="88" t="s">
        <v>114</v>
      </c>
      <c r="D622" s="99">
        <v>77.1814802553993</v>
      </c>
      <c r="E622" s="99">
        <v>76.5</v>
      </c>
      <c r="F622" s="99">
        <v>77.8</v>
      </c>
    </row>
    <row r="623" spans="1:6" ht="15" customHeight="1">
      <c r="A623" s="8"/>
      <c r="C623" s="88" t="s">
        <v>115</v>
      </c>
      <c r="D623" s="99">
        <v>77.0077812237382</v>
      </c>
      <c r="E623" s="99">
        <v>76.3</v>
      </c>
      <c r="F623" s="99">
        <v>77.7</v>
      </c>
    </row>
    <row r="624" spans="1:6" ht="15" customHeight="1">
      <c r="A624" s="8"/>
      <c r="C624" s="88" t="s">
        <v>116</v>
      </c>
      <c r="D624" s="99">
        <v>77.6601055456133</v>
      </c>
      <c r="E624" s="99">
        <v>77</v>
      </c>
      <c r="F624" s="99">
        <v>78.3</v>
      </c>
    </row>
    <row r="625" spans="1:6" ht="15" customHeight="1">
      <c r="A625" s="8"/>
      <c r="C625" s="88" t="s">
        <v>117</v>
      </c>
      <c r="D625" s="99">
        <v>77.97900056849359</v>
      </c>
      <c r="E625" s="99">
        <v>77.3</v>
      </c>
      <c r="F625" s="99">
        <v>78.6</v>
      </c>
    </row>
    <row r="626" spans="1:6" ht="15" customHeight="1">
      <c r="A626" s="8"/>
      <c r="C626" s="88" t="s">
        <v>118</v>
      </c>
      <c r="D626" s="99">
        <v>77.99915801397358</v>
      </c>
      <c r="E626" s="99">
        <v>77.4</v>
      </c>
      <c r="F626" s="99">
        <v>78.6</v>
      </c>
    </row>
    <row r="627" spans="1:6" ht="24" customHeight="1">
      <c r="A627" s="8"/>
      <c r="C627" s="88" t="s">
        <v>119</v>
      </c>
      <c r="D627" s="99">
        <v>78.00180339499849</v>
      </c>
      <c r="E627" s="99">
        <v>77.3</v>
      </c>
      <c r="F627" s="99">
        <v>78.7</v>
      </c>
    </row>
    <row r="628" spans="1:6" ht="15" customHeight="1">
      <c r="A628" s="8"/>
      <c r="B628" s="88" t="s">
        <v>38</v>
      </c>
      <c r="C628" s="88" t="s">
        <v>120</v>
      </c>
      <c r="D628" s="99">
        <v>78.30162179201322</v>
      </c>
      <c r="E628" s="99">
        <v>77.61637765309735</v>
      </c>
      <c r="F628" s="99">
        <v>78.9868659309291</v>
      </c>
    </row>
    <row r="629" spans="1:6" ht="15" customHeight="1">
      <c r="A629" s="8"/>
      <c r="C629" s="88" t="s">
        <v>276</v>
      </c>
      <c r="D629" s="99">
        <v>79.39201674616336</v>
      </c>
      <c r="E629" s="99">
        <v>78.73290186305874</v>
      </c>
      <c r="F629" s="99">
        <v>80.05113162926799</v>
      </c>
    </row>
    <row r="630" ht="15" customHeight="1"/>
    <row r="631" spans="1:6" ht="24" customHeight="1">
      <c r="A631" s="8" t="s">
        <v>284</v>
      </c>
      <c r="C631" s="88" t="s">
        <v>104</v>
      </c>
      <c r="D631" s="99">
        <v>74.6551007765225</v>
      </c>
      <c r="E631" s="99">
        <v>73.9</v>
      </c>
      <c r="F631" s="99">
        <v>75.4</v>
      </c>
    </row>
    <row r="632" spans="1:6" ht="15" customHeight="1">
      <c r="A632" s="8"/>
      <c r="C632" s="88" t="s">
        <v>105</v>
      </c>
      <c r="D632" s="99">
        <v>75.03027912867235</v>
      </c>
      <c r="E632" s="99">
        <v>74.3</v>
      </c>
      <c r="F632" s="99">
        <v>75.7</v>
      </c>
    </row>
    <row r="633" spans="1:6" ht="15" customHeight="1">
      <c r="A633" s="8"/>
      <c r="B633" s="88" t="s">
        <v>24</v>
      </c>
      <c r="C633" s="88" t="s">
        <v>106</v>
      </c>
      <c r="D633" s="99">
        <v>74.88787436409817</v>
      </c>
      <c r="E633" s="99">
        <v>74.2</v>
      </c>
      <c r="F633" s="99">
        <v>75.6</v>
      </c>
    </row>
    <row r="634" spans="1:6" ht="15" customHeight="1">
      <c r="A634" s="8"/>
      <c r="C634" s="88" t="s">
        <v>107</v>
      </c>
      <c r="D634" s="99">
        <v>75.46136031179165</v>
      </c>
      <c r="E634" s="99">
        <v>74.7</v>
      </c>
      <c r="F634" s="99">
        <v>76.2</v>
      </c>
    </row>
    <row r="635" spans="1:6" ht="15" customHeight="1">
      <c r="A635" s="8"/>
      <c r="C635" s="88" t="s">
        <v>108</v>
      </c>
      <c r="D635" s="99">
        <v>75.6634059822854</v>
      </c>
      <c r="E635" s="99">
        <v>74.9</v>
      </c>
      <c r="F635" s="99">
        <v>76.4</v>
      </c>
    </row>
    <row r="636" spans="1:6" ht="24" customHeight="1">
      <c r="A636" s="8"/>
      <c r="C636" s="88" t="s">
        <v>109</v>
      </c>
      <c r="D636" s="99">
        <v>75.93840791939712</v>
      </c>
      <c r="E636" s="99">
        <v>75.2</v>
      </c>
      <c r="F636" s="99">
        <v>76.6</v>
      </c>
    </row>
    <row r="637" spans="1:6" ht="15" customHeight="1">
      <c r="A637" s="8"/>
      <c r="C637" s="88" t="s">
        <v>110</v>
      </c>
      <c r="D637" s="99">
        <v>76.307899838478</v>
      </c>
      <c r="E637" s="99">
        <v>75.6</v>
      </c>
      <c r="F637" s="99">
        <v>77</v>
      </c>
    </row>
    <row r="638" spans="1:6" ht="15" customHeight="1">
      <c r="A638" s="8"/>
      <c r="C638" s="88" t="s">
        <v>111</v>
      </c>
      <c r="D638" s="99">
        <v>75.9204282611121</v>
      </c>
      <c r="E638" s="99">
        <v>75.2</v>
      </c>
      <c r="F638" s="99">
        <v>76.7</v>
      </c>
    </row>
    <row r="639" spans="1:6" ht="15" customHeight="1">
      <c r="A639" s="8"/>
      <c r="C639" s="88" t="s">
        <v>112</v>
      </c>
      <c r="D639" s="99">
        <v>76.0527821804364</v>
      </c>
      <c r="E639" s="99">
        <v>75.3</v>
      </c>
      <c r="F639" s="99">
        <v>76.8</v>
      </c>
    </row>
    <row r="640" spans="1:6" ht="15" customHeight="1">
      <c r="A640" s="8"/>
      <c r="B640" s="88" t="s">
        <v>31</v>
      </c>
      <c r="C640" s="88" t="s">
        <v>113</v>
      </c>
      <c r="D640" s="99">
        <v>75.70915046536703</v>
      </c>
      <c r="E640" s="99">
        <v>74.9</v>
      </c>
      <c r="F640" s="99">
        <v>76.5</v>
      </c>
    </row>
    <row r="641" spans="1:6" ht="24" customHeight="1">
      <c r="A641" s="8"/>
      <c r="C641" s="88" t="s">
        <v>114</v>
      </c>
      <c r="D641" s="99">
        <v>75.9520445728313</v>
      </c>
      <c r="E641" s="99">
        <v>75.2</v>
      </c>
      <c r="F641" s="99">
        <v>76.7</v>
      </c>
    </row>
    <row r="642" spans="1:6" ht="15" customHeight="1">
      <c r="A642" s="8"/>
      <c r="C642" s="88" t="s">
        <v>115</v>
      </c>
      <c r="D642" s="99">
        <v>76.39601992845202</v>
      </c>
      <c r="E642" s="99">
        <v>75.7</v>
      </c>
      <c r="F642" s="99">
        <v>77.1</v>
      </c>
    </row>
    <row r="643" spans="1:6" ht="15" customHeight="1">
      <c r="A643" s="8"/>
      <c r="C643" s="88" t="s">
        <v>116</v>
      </c>
      <c r="D643" s="99">
        <v>76.80488375352647</v>
      </c>
      <c r="E643" s="99">
        <v>76.1</v>
      </c>
      <c r="F643" s="99">
        <v>77.5</v>
      </c>
    </row>
    <row r="644" spans="1:6" ht="15" customHeight="1">
      <c r="A644" s="8"/>
      <c r="C644" s="88" t="s">
        <v>117</v>
      </c>
      <c r="D644" s="99">
        <v>77.23481266106242</v>
      </c>
      <c r="E644" s="99">
        <v>76.5</v>
      </c>
      <c r="F644" s="99">
        <v>78</v>
      </c>
    </row>
    <row r="645" spans="1:6" ht="15" customHeight="1">
      <c r="A645" s="8"/>
      <c r="C645" s="88" t="s">
        <v>118</v>
      </c>
      <c r="D645" s="99">
        <v>77.38146004975926</v>
      </c>
      <c r="E645" s="99">
        <v>76.6</v>
      </c>
      <c r="F645" s="99">
        <v>78.1</v>
      </c>
    </row>
    <row r="646" spans="1:6" ht="24" customHeight="1">
      <c r="A646" s="8"/>
      <c r="C646" s="88" t="s">
        <v>119</v>
      </c>
      <c r="D646" s="99">
        <v>77.42166130037586</v>
      </c>
      <c r="E646" s="99">
        <v>76.7</v>
      </c>
      <c r="F646" s="99">
        <v>78.2</v>
      </c>
    </row>
    <row r="647" spans="1:6" ht="15" customHeight="1">
      <c r="A647" s="8"/>
      <c r="B647" s="88" t="s">
        <v>38</v>
      </c>
      <c r="C647" s="88" t="s">
        <v>120</v>
      </c>
      <c r="D647" s="99">
        <v>77.83125364396314</v>
      </c>
      <c r="E647" s="99">
        <v>77.06536949654507</v>
      </c>
      <c r="F647" s="99">
        <v>78.5971377913812</v>
      </c>
    </row>
    <row r="648" spans="1:6" ht="15" customHeight="1">
      <c r="A648" s="8"/>
      <c r="C648" s="88" t="s">
        <v>276</v>
      </c>
      <c r="D648" s="99">
        <v>78.27202003791733</v>
      </c>
      <c r="E648" s="99">
        <v>77.51206037883225</v>
      </c>
      <c r="F648" s="99">
        <v>79.03197969700241</v>
      </c>
    </row>
  </sheetData>
  <hyperlinks>
    <hyperlink ref="J3" location="Contents!A1" display="Back to contents page "/>
  </hyperlinks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Q648"/>
  <sheetViews>
    <sheetView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L18" sqref="L18"/>
    </sheetView>
  </sheetViews>
  <sheetFormatPr defaultColWidth="9.140625" defaultRowHeight="12.75"/>
  <cols>
    <col min="1" max="1" width="22.140625" style="97" customWidth="1"/>
    <col min="2" max="2" width="9.57421875" style="88" bestFit="1" customWidth="1"/>
    <col min="3" max="3" width="10.421875" style="88" customWidth="1"/>
    <col min="4" max="4" width="6.7109375" style="91" customWidth="1"/>
    <col min="5" max="5" width="9.00390625" style="91" customWidth="1"/>
    <col min="6" max="6" width="7.8515625" style="91" customWidth="1"/>
    <col min="7" max="7" width="7.421875" style="91" customWidth="1"/>
    <col min="8" max="8" width="7.28125" style="91" customWidth="1"/>
    <col min="9" max="9" width="7.140625" style="91" customWidth="1"/>
    <col min="10" max="10" width="12.8515625" style="91" customWidth="1"/>
    <col min="11" max="16384" width="9.140625" style="8" customWidth="1"/>
  </cols>
  <sheetData>
    <row r="1" spans="1:10" ht="16.5" customHeight="1">
      <c r="A1" s="87" t="s">
        <v>334</v>
      </c>
      <c r="C1" s="89"/>
      <c r="D1" s="90"/>
      <c r="E1" s="90"/>
      <c r="F1" s="90"/>
      <c r="G1" s="90"/>
      <c r="H1" s="90"/>
      <c r="I1" s="90"/>
      <c r="J1" s="90"/>
    </row>
    <row r="2" spans="1:10" ht="12.75">
      <c r="A2" s="90"/>
      <c r="C2" s="89"/>
      <c r="J2" s="90"/>
    </row>
    <row r="3" spans="1:10" s="14" customFormat="1" ht="27.75" customHeight="1">
      <c r="A3" s="92" t="s">
        <v>278</v>
      </c>
      <c r="B3" s="93"/>
      <c r="C3" s="94" t="s">
        <v>271</v>
      </c>
      <c r="D3" s="95" t="s">
        <v>269</v>
      </c>
      <c r="E3" s="95" t="s">
        <v>279</v>
      </c>
      <c r="F3" s="95" t="s">
        <v>280</v>
      </c>
      <c r="G3" s="95"/>
      <c r="H3" s="95"/>
      <c r="I3" s="95"/>
      <c r="J3" s="123" t="s">
        <v>234</v>
      </c>
    </row>
    <row r="4" spans="1:10" s="14" customFormat="1" ht="24" customHeight="1">
      <c r="A4" s="97" t="s">
        <v>202</v>
      </c>
      <c r="B4" s="88"/>
      <c r="C4" s="88" t="s">
        <v>104</v>
      </c>
      <c r="D4" s="98">
        <v>75.0261204766059</v>
      </c>
      <c r="E4" s="98">
        <v>74.8</v>
      </c>
      <c r="F4" s="98">
        <v>75.3</v>
      </c>
      <c r="G4" s="95"/>
      <c r="H4" s="95"/>
      <c r="I4" s="95"/>
      <c r="J4" s="96"/>
    </row>
    <row r="5" spans="1:10" s="14" customFormat="1" ht="15" customHeight="1">
      <c r="A5" s="97"/>
      <c r="B5" s="88"/>
      <c r="C5" s="88" t="s">
        <v>105</v>
      </c>
      <c r="D5" s="98">
        <v>75.04527113260475</v>
      </c>
      <c r="E5" s="98">
        <v>74.8</v>
      </c>
      <c r="F5" s="98">
        <v>75.3</v>
      </c>
      <c r="G5" s="95"/>
      <c r="H5" s="95"/>
      <c r="I5" s="95"/>
      <c r="J5" s="96"/>
    </row>
    <row r="6" spans="1:10" s="14" customFormat="1" ht="15" customHeight="1">
      <c r="A6" s="97"/>
      <c r="B6" s="88" t="s">
        <v>106</v>
      </c>
      <c r="C6" s="88" t="s">
        <v>106</v>
      </c>
      <c r="D6" s="98">
        <v>75.24315208841985</v>
      </c>
      <c r="E6" s="98">
        <v>75</v>
      </c>
      <c r="F6" s="98">
        <v>75.5</v>
      </c>
      <c r="G6" s="95"/>
      <c r="H6" s="95"/>
      <c r="I6" s="95"/>
      <c r="J6" s="96"/>
    </row>
    <row r="7" spans="1:10" s="14" customFormat="1" ht="15" customHeight="1">
      <c r="A7" s="97"/>
      <c r="B7" s="88"/>
      <c r="C7" s="88" t="s">
        <v>107</v>
      </c>
      <c r="D7" s="98">
        <v>75.41200700057978</v>
      </c>
      <c r="E7" s="98">
        <v>75.1</v>
      </c>
      <c r="F7" s="98">
        <v>75.7</v>
      </c>
      <c r="G7" s="95"/>
      <c r="H7" s="95"/>
      <c r="I7" s="95"/>
      <c r="J7" s="96"/>
    </row>
    <row r="8" spans="1:10" s="14" customFormat="1" ht="15" customHeight="1">
      <c r="A8" s="97"/>
      <c r="B8" s="88"/>
      <c r="C8" s="88" t="s">
        <v>108</v>
      </c>
      <c r="D8" s="98">
        <v>75.37730560352624</v>
      </c>
      <c r="E8" s="98">
        <v>75.1</v>
      </c>
      <c r="F8" s="98">
        <v>75.7</v>
      </c>
      <c r="G8" s="95"/>
      <c r="H8" s="95"/>
      <c r="I8" s="95"/>
      <c r="J8" s="96"/>
    </row>
    <row r="9" spans="1:12" s="14" customFormat="1" ht="24" customHeight="1">
      <c r="A9" s="97"/>
      <c r="B9" s="88"/>
      <c r="C9" s="88" t="s">
        <v>109</v>
      </c>
      <c r="D9" s="98">
        <v>75.42234255601942</v>
      </c>
      <c r="E9" s="98">
        <v>75.1</v>
      </c>
      <c r="F9" s="98">
        <v>75.7</v>
      </c>
      <c r="G9" s="95"/>
      <c r="H9" s="95"/>
      <c r="I9" s="95"/>
      <c r="J9" s="96"/>
      <c r="K9" s="7"/>
      <c r="L9" s="7"/>
    </row>
    <row r="10" spans="1:12" s="14" customFormat="1" ht="15" customHeight="1">
      <c r="A10" s="97"/>
      <c r="B10" s="88"/>
      <c r="C10" s="88" t="s">
        <v>110</v>
      </c>
      <c r="D10" s="98">
        <v>75.51709964088144</v>
      </c>
      <c r="E10" s="98">
        <v>75.2</v>
      </c>
      <c r="F10" s="98">
        <v>75.8</v>
      </c>
      <c r="G10" s="95"/>
      <c r="H10" s="95"/>
      <c r="I10" s="95"/>
      <c r="J10" s="96"/>
      <c r="K10" s="7"/>
      <c r="L10" s="7"/>
    </row>
    <row r="11" spans="1:12" s="14" customFormat="1" ht="15" customHeight="1">
      <c r="A11" s="97"/>
      <c r="B11" s="88"/>
      <c r="C11" s="88" t="s">
        <v>111</v>
      </c>
      <c r="D11" s="98">
        <v>75.75575570868021</v>
      </c>
      <c r="E11" s="98">
        <v>75.5</v>
      </c>
      <c r="F11" s="98">
        <v>76</v>
      </c>
      <c r="G11" s="95"/>
      <c r="H11" s="95"/>
      <c r="I11" s="95"/>
      <c r="J11" s="96"/>
      <c r="K11" s="7"/>
      <c r="L11" s="7"/>
    </row>
    <row r="12" spans="1:12" s="14" customFormat="1" ht="15" customHeight="1">
      <c r="A12" s="97"/>
      <c r="B12" s="88"/>
      <c r="C12" s="88" t="s">
        <v>112</v>
      </c>
      <c r="D12" s="98">
        <v>76.16728979235879</v>
      </c>
      <c r="E12" s="98">
        <v>75.9</v>
      </c>
      <c r="F12" s="98">
        <v>76.4</v>
      </c>
      <c r="G12" s="95"/>
      <c r="H12" s="95"/>
      <c r="I12" s="95"/>
      <c r="J12" s="96"/>
      <c r="K12" s="7"/>
      <c r="L12" s="7"/>
    </row>
    <row r="13" spans="1:12" s="14" customFormat="1" ht="15" customHeight="1">
      <c r="A13" s="97"/>
      <c r="B13" s="88" t="s">
        <v>113</v>
      </c>
      <c r="C13" s="88" t="s">
        <v>113</v>
      </c>
      <c r="D13" s="98">
        <v>76.36038961406933</v>
      </c>
      <c r="E13" s="98">
        <v>76.1</v>
      </c>
      <c r="F13" s="98">
        <v>76.6</v>
      </c>
      <c r="G13" s="95"/>
      <c r="H13" s="95"/>
      <c r="I13" s="95"/>
      <c r="J13" s="96"/>
      <c r="K13" s="7"/>
      <c r="L13" s="7"/>
    </row>
    <row r="14" spans="1:12" s="14" customFormat="1" ht="24" customHeight="1">
      <c r="A14" s="97"/>
      <c r="B14" s="88"/>
      <c r="C14" s="88" t="s">
        <v>114</v>
      </c>
      <c r="D14" s="98">
        <v>76.42897966731914</v>
      </c>
      <c r="E14" s="98">
        <v>76.1</v>
      </c>
      <c r="F14" s="98">
        <v>76.7</v>
      </c>
      <c r="G14" s="95"/>
      <c r="H14" s="95"/>
      <c r="I14" s="95"/>
      <c r="J14" s="96"/>
      <c r="K14" s="7"/>
      <c r="L14" s="7"/>
    </row>
    <row r="15" spans="1:12" s="14" customFormat="1" ht="15" customHeight="1">
      <c r="A15" s="97"/>
      <c r="B15" s="88"/>
      <c r="C15" s="88" t="s">
        <v>115</v>
      </c>
      <c r="D15" s="98">
        <v>76.42996932958145</v>
      </c>
      <c r="E15" s="98">
        <v>76.1</v>
      </c>
      <c r="F15" s="98">
        <v>76.7</v>
      </c>
      <c r="G15" s="95"/>
      <c r="H15" s="95"/>
      <c r="I15" s="95"/>
      <c r="J15" s="96"/>
      <c r="K15" s="7"/>
      <c r="L15" s="7"/>
    </row>
    <row r="16" spans="1:12" s="14" customFormat="1" ht="15" customHeight="1">
      <c r="A16" s="97"/>
      <c r="B16" s="88"/>
      <c r="C16" s="88" t="s">
        <v>116</v>
      </c>
      <c r="D16" s="98">
        <v>76.69475213676574</v>
      </c>
      <c r="E16" s="98">
        <v>76.4</v>
      </c>
      <c r="F16" s="98">
        <v>77</v>
      </c>
      <c r="G16" s="95"/>
      <c r="H16" s="95"/>
      <c r="I16" s="95"/>
      <c r="J16" s="96"/>
      <c r="K16" s="7"/>
      <c r="L16" s="7"/>
    </row>
    <row r="17" spans="1:12" s="14" customFormat="1" ht="15" customHeight="1">
      <c r="A17" s="97"/>
      <c r="B17" s="88"/>
      <c r="C17" s="88" t="s">
        <v>117</v>
      </c>
      <c r="D17" s="98">
        <v>76.95089656133148</v>
      </c>
      <c r="E17" s="98">
        <v>76.7</v>
      </c>
      <c r="F17" s="98">
        <v>77.2</v>
      </c>
      <c r="G17" s="95"/>
      <c r="H17" s="95"/>
      <c r="I17" s="95"/>
      <c r="J17" s="96"/>
      <c r="K17" s="7"/>
      <c r="L17" s="7"/>
    </row>
    <row r="18" spans="1:12" s="14" customFormat="1" ht="15" customHeight="1">
      <c r="A18" s="97"/>
      <c r="B18" s="88"/>
      <c r="C18" s="88" t="s">
        <v>118</v>
      </c>
      <c r="D18" s="98">
        <v>77.0759581091557</v>
      </c>
      <c r="E18" s="98">
        <v>76.8</v>
      </c>
      <c r="F18" s="98">
        <v>77.4</v>
      </c>
      <c r="G18" s="95"/>
      <c r="H18" s="95"/>
      <c r="I18" s="95"/>
      <c r="J18" s="96"/>
      <c r="K18" s="7"/>
      <c r="L18" s="7"/>
    </row>
    <row r="19" spans="1:12" s="14" customFormat="1" ht="24" customHeight="1">
      <c r="A19" s="97"/>
      <c r="C19" s="88" t="s">
        <v>119</v>
      </c>
      <c r="D19" s="98">
        <v>77.22248735047994</v>
      </c>
      <c r="E19" s="98">
        <v>76.9</v>
      </c>
      <c r="F19" s="98">
        <v>77.5</v>
      </c>
      <c r="G19" s="95"/>
      <c r="H19" s="95"/>
      <c r="I19" s="95"/>
      <c r="J19" s="96"/>
      <c r="K19" s="7"/>
      <c r="L19" s="7"/>
    </row>
    <row r="20" spans="1:13" s="14" customFormat="1" ht="15" customHeight="1">
      <c r="A20" s="97"/>
      <c r="B20" s="88" t="s">
        <v>120</v>
      </c>
      <c r="C20" s="88" t="s">
        <v>120</v>
      </c>
      <c r="D20" s="98">
        <v>77.46981536951805</v>
      </c>
      <c r="E20" s="98">
        <v>77.18979812515958</v>
      </c>
      <c r="F20" s="98">
        <v>77.7498326138765</v>
      </c>
      <c r="G20" s="95"/>
      <c r="H20" s="95"/>
      <c r="I20" s="95"/>
      <c r="J20" s="96"/>
      <c r="K20" s="7"/>
      <c r="L20" s="7"/>
      <c r="M20" s="7"/>
    </row>
    <row r="21" spans="1:12" s="14" customFormat="1" ht="15" customHeight="1">
      <c r="A21" s="97"/>
      <c r="B21" s="88"/>
      <c r="C21" s="88" t="s">
        <v>276</v>
      </c>
      <c r="D21" s="98">
        <v>77.96969183181668</v>
      </c>
      <c r="E21" s="98">
        <v>77.69275898102632</v>
      </c>
      <c r="F21" s="98">
        <v>78.24662468260703</v>
      </c>
      <c r="G21" s="95"/>
      <c r="H21" s="95"/>
      <c r="I21" s="95"/>
      <c r="J21" s="96"/>
      <c r="K21" s="7"/>
      <c r="L21" s="7"/>
    </row>
    <row r="22" spans="1:12" s="14" customFormat="1" ht="15" customHeight="1">
      <c r="A22" s="92"/>
      <c r="B22" s="93"/>
      <c r="C22" s="94"/>
      <c r="D22" s="95"/>
      <c r="E22" s="95"/>
      <c r="F22" s="95"/>
      <c r="G22" s="95"/>
      <c r="H22" s="95"/>
      <c r="I22" s="95"/>
      <c r="J22" s="96"/>
      <c r="K22" s="7"/>
      <c r="L22" s="7"/>
    </row>
    <row r="23" spans="1:12" s="14" customFormat="1" ht="24" customHeight="1">
      <c r="A23" s="97" t="s">
        <v>204</v>
      </c>
      <c r="B23" s="88"/>
      <c r="C23" s="88" t="s">
        <v>104</v>
      </c>
      <c r="D23" s="98">
        <v>75.45371213094035</v>
      </c>
      <c r="E23" s="98">
        <v>74.8</v>
      </c>
      <c r="F23" s="98">
        <v>76.2</v>
      </c>
      <c r="G23" s="95"/>
      <c r="H23" s="95"/>
      <c r="I23" s="95"/>
      <c r="J23" s="96"/>
      <c r="K23" s="7"/>
      <c r="L23" s="7"/>
    </row>
    <row r="24" spans="1:12" s="14" customFormat="1" ht="15" customHeight="1">
      <c r="A24" s="8"/>
      <c r="B24" s="88"/>
      <c r="C24" s="88" t="s">
        <v>105</v>
      </c>
      <c r="D24" s="98">
        <v>76.02877427663495</v>
      </c>
      <c r="E24" s="98">
        <v>75.3</v>
      </c>
      <c r="F24" s="98">
        <v>76.7</v>
      </c>
      <c r="G24" s="95"/>
      <c r="H24" s="95"/>
      <c r="I24" s="95"/>
      <c r="J24" s="96"/>
      <c r="K24" s="7"/>
      <c r="L24" s="7"/>
    </row>
    <row r="25" spans="1:12" s="14" customFormat="1" ht="15" customHeight="1">
      <c r="A25" s="8"/>
      <c r="B25" s="88" t="s">
        <v>106</v>
      </c>
      <c r="C25" s="88" t="s">
        <v>106</v>
      </c>
      <c r="D25" s="98">
        <v>75.77854654147295</v>
      </c>
      <c r="E25" s="98">
        <v>75.1</v>
      </c>
      <c r="F25" s="98">
        <v>76.5</v>
      </c>
      <c r="G25" s="95"/>
      <c r="H25" s="95"/>
      <c r="I25" s="95"/>
      <c r="J25" s="96"/>
      <c r="K25" s="7"/>
      <c r="L25" s="7"/>
    </row>
    <row r="26" spans="1:11" s="14" customFormat="1" ht="15" customHeight="1">
      <c r="A26" s="8"/>
      <c r="B26" s="88"/>
      <c r="C26" s="88" t="s">
        <v>107</v>
      </c>
      <c r="D26" s="98">
        <v>76.37227161364335</v>
      </c>
      <c r="E26" s="98">
        <v>75.7</v>
      </c>
      <c r="F26" s="98">
        <v>77.1</v>
      </c>
      <c r="G26" s="95"/>
      <c r="H26" s="95"/>
      <c r="I26" s="95"/>
      <c r="J26" s="96"/>
      <c r="K26" s="7"/>
    </row>
    <row r="27" spans="1:11" s="14" customFormat="1" ht="15" customHeight="1">
      <c r="A27" s="8"/>
      <c r="B27" s="88"/>
      <c r="C27" s="88" t="s">
        <v>108</v>
      </c>
      <c r="D27" s="98">
        <v>76.6836811814036</v>
      </c>
      <c r="E27" s="98">
        <v>76</v>
      </c>
      <c r="F27" s="98">
        <v>77.4</v>
      </c>
      <c r="G27" s="95"/>
      <c r="H27" s="95"/>
      <c r="I27" s="95"/>
      <c r="J27" s="96"/>
      <c r="K27" s="7"/>
    </row>
    <row r="28" spans="1:10" s="14" customFormat="1" ht="24" customHeight="1">
      <c r="A28" s="8"/>
      <c r="B28" s="88"/>
      <c r="C28" s="88" t="s">
        <v>109</v>
      </c>
      <c r="D28" s="98">
        <v>77.20477399411827</v>
      </c>
      <c r="E28" s="98">
        <v>76.5</v>
      </c>
      <c r="F28" s="98">
        <v>77.9</v>
      </c>
      <c r="G28" s="95"/>
      <c r="H28" s="95"/>
      <c r="I28" s="95"/>
      <c r="J28" s="96"/>
    </row>
    <row r="29" spans="1:10" s="14" customFormat="1" ht="15" customHeight="1">
      <c r="A29" s="8"/>
      <c r="B29" s="88"/>
      <c r="C29" s="88" t="s">
        <v>110</v>
      </c>
      <c r="D29" s="98">
        <v>77.68464158015185</v>
      </c>
      <c r="E29" s="98">
        <v>77.1</v>
      </c>
      <c r="F29" s="98">
        <v>78.3</v>
      </c>
      <c r="G29" s="95"/>
      <c r="H29" s="95"/>
      <c r="I29" s="95"/>
      <c r="J29" s="96"/>
    </row>
    <row r="30" spans="1:10" s="14" customFormat="1" ht="15" customHeight="1">
      <c r="A30" s="8"/>
      <c r="B30" s="88"/>
      <c r="C30" s="88" t="s">
        <v>111</v>
      </c>
      <c r="D30" s="98">
        <v>77.33155529517904</v>
      </c>
      <c r="E30" s="98">
        <v>76.7</v>
      </c>
      <c r="F30" s="98">
        <v>78</v>
      </c>
      <c r="G30" s="95"/>
      <c r="H30" s="95"/>
      <c r="I30" s="95"/>
      <c r="J30" s="96"/>
    </row>
    <row r="31" spans="1:10" s="14" customFormat="1" ht="15" customHeight="1">
      <c r="A31" s="8"/>
      <c r="B31" s="88"/>
      <c r="C31" s="88" t="s">
        <v>112</v>
      </c>
      <c r="D31" s="98">
        <v>77.20635596379365</v>
      </c>
      <c r="E31" s="98">
        <v>76.5</v>
      </c>
      <c r="F31" s="98">
        <v>77.9</v>
      </c>
      <c r="G31" s="95"/>
      <c r="H31" s="95"/>
      <c r="I31" s="95"/>
      <c r="J31" s="96"/>
    </row>
    <row r="32" spans="1:10" s="14" customFormat="1" ht="15" customHeight="1">
      <c r="A32" s="8"/>
      <c r="B32" s="88" t="s">
        <v>113</v>
      </c>
      <c r="C32" s="88" t="s">
        <v>113</v>
      </c>
      <c r="D32" s="98">
        <v>77.2341902497513</v>
      </c>
      <c r="E32" s="98">
        <v>76.5</v>
      </c>
      <c r="F32" s="98">
        <v>78</v>
      </c>
      <c r="G32" s="95"/>
      <c r="H32" s="95"/>
      <c r="I32" s="95"/>
      <c r="J32" s="96"/>
    </row>
    <row r="33" spans="1:10" s="14" customFormat="1" ht="24" customHeight="1">
      <c r="A33" s="8"/>
      <c r="B33" s="88"/>
      <c r="C33" s="88" t="s">
        <v>114</v>
      </c>
      <c r="D33" s="98">
        <v>77.78593041896696</v>
      </c>
      <c r="E33" s="98">
        <v>77</v>
      </c>
      <c r="F33" s="98">
        <v>78.6</v>
      </c>
      <c r="G33" s="95"/>
      <c r="H33" s="95"/>
      <c r="I33" s="95"/>
      <c r="J33" s="96"/>
    </row>
    <row r="34" spans="1:10" s="14" customFormat="1" ht="15" customHeight="1">
      <c r="A34" s="8"/>
      <c r="B34" s="88"/>
      <c r="C34" s="88" t="s">
        <v>115</v>
      </c>
      <c r="D34" s="98">
        <v>78.05527343003668</v>
      </c>
      <c r="E34" s="98">
        <v>77.3</v>
      </c>
      <c r="F34" s="98">
        <v>78.8</v>
      </c>
      <c r="G34" s="95"/>
      <c r="H34" s="95"/>
      <c r="I34" s="95"/>
      <c r="J34" s="96"/>
    </row>
    <row r="35" spans="1:10" s="14" customFormat="1" ht="15" customHeight="1">
      <c r="A35" s="8"/>
      <c r="B35" s="88"/>
      <c r="C35" s="88" t="s">
        <v>116</v>
      </c>
      <c r="D35" s="98">
        <v>77.88048957799326</v>
      </c>
      <c r="E35" s="98">
        <v>77.1</v>
      </c>
      <c r="F35" s="98">
        <v>78.6</v>
      </c>
      <c r="G35" s="95"/>
      <c r="H35" s="95"/>
      <c r="I35" s="95"/>
      <c r="J35" s="96"/>
    </row>
    <row r="36" spans="1:10" s="14" customFormat="1" ht="15" customHeight="1">
      <c r="A36" s="8"/>
      <c r="B36" s="88"/>
      <c r="C36" s="88" t="s">
        <v>117</v>
      </c>
      <c r="D36" s="98">
        <v>77.82218691029755</v>
      </c>
      <c r="E36" s="98">
        <v>77</v>
      </c>
      <c r="F36" s="98">
        <v>78.6</v>
      </c>
      <c r="G36" s="95"/>
      <c r="H36" s="95"/>
      <c r="I36" s="95"/>
      <c r="J36" s="96"/>
    </row>
    <row r="37" spans="1:10" s="14" customFormat="1" ht="15" customHeight="1">
      <c r="A37" s="8"/>
      <c r="B37" s="88"/>
      <c r="C37" s="88" t="s">
        <v>118</v>
      </c>
      <c r="D37" s="98">
        <v>78.15120508371335</v>
      </c>
      <c r="E37" s="98">
        <v>77.4</v>
      </c>
      <c r="F37" s="98">
        <v>78.9</v>
      </c>
      <c r="G37" s="95"/>
      <c r="H37" s="95"/>
      <c r="I37" s="95"/>
      <c r="J37" s="96"/>
    </row>
    <row r="38" spans="1:10" s="14" customFormat="1" ht="24" customHeight="1">
      <c r="A38" s="8"/>
      <c r="C38" s="88" t="s">
        <v>119</v>
      </c>
      <c r="D38" s="98">
        <v>78.59840064591481</v>
      </c>
      <c r="E38" s="98">
        <v>77.8</v>
      </c>
      <c r="F38" s="98">
        <v>79.4</v>
      </c>
      <c r="G38" s="95"/>
      <c r="H38" s="95"/>
      <c r="I38" s="95"/>
      <c r="J38" s="96"/>
    </row>
    <row r="39" spans="1:10" s="14" customFormat="1" ht="15" customHeight="1">
      <c r="A39" s="8"/>
      <c r="B39" s="88" t="s">
        <v>120</v>
      </c>
      <c r="C39" s="88" t="s">
        <v>120</v>
      </c>
      <c r="D39" s="98">
        <v>78.96526445167326</v>
      </c>
      <c r="E39" s="98">
        <v>78.15988295793447</v>
      </c>
      <c r="F39" s="98">
        <v>79.77064594541206</v>
      </c>
      <c r="G39" s="95"/>
      <c r="H39" s="95"/>
      <c r="I39" s="95"/>
      <c r="J39" s="96"/>
    </row>
    <row r="40" spans="1:10" s="14" customFormat="1" ht="15" customHeight="1">
      <c r="A40" s="8"/>
      <c r="B40" s="88"/>
      <c r="C40" s="88" t="s">
        <v>276</v>
      </c>
      <c r="D40" s="98">
        <v>79.14744506283117</v>
      </c>
      <c r="E40" s="98">
        <v>78.34609011493292</v>
      </c>
      <c r="F40" s="98">
        <v>79.94880001072941</v>
      </c>
      <c r="G40" s="95"/>
      <c r="H40" s="95"/>
      <c r="I40" s="95"/>
      <c r="J40" s="96"/>
    </row>
    <row r="41" spans="1:10" s="14" customFormat="1" ht="15" customHeight="1">
      <c r="A41" s="92"/>
      <c r="B41" s="93"/>
      <c r="C41" s="94"/>
      <c r="D41" s="95"/>
      <c r="E41" s="95"/>
      <c r="F41" s="95"/>
      <c r="G41" s="95"/>
      <c r="H41" s="95"/>
      <c r="I41" s="95"/>
      <c r="J41" s="96"/>
    </row>
    <row r="42" spans="1:10" s="14" customFormat="1" ht="24" customHeight="1">
      <c r="A42" s="97" t="s">
        <v>324</v>
      </c>
      <c r="B42" s="88"/>
      <c r="C42" s="88" t="s">
        <v>104</v>
      </c>
      <c r="D42" s="98">
        <v>75.86632706467513</v>
      </c>
      <c r="E42" s="98">
        <v>75.5</v>
      </c>
      <c r="F42" s="98">
        <v>76.2</v>
      </c>
      <c r="G42" s="95"/>
      <c r="H42" s="95"/>
      <c r="I42" s="95"/>
      <c r="J42" s="96"/>
    </row>
    <row r="43" spans="1:10" s="14" customFormat="1" ht="15" customHeight="1">
      <c r="A43" s="97"/>
      <c r="B43" s="88"/>
      <c r="C43" s="88" t="s">
        <v>105</v>
      </c>
      <c r="D43" s="98">
        <v>76.25561309279078</v>
      </c>
      <c r="E43" s="98">
        <v>75.9</v>
      </c>
      <c r="F43" s="98">
        <v>76.6</v>
      </c>
      <c r="G43" s="95"/>
      <c r="H43" s="95"/>
      <c r="I43" s="95"/>
      <c r="J43" s="96"/>
    </row>
    <row r="44" spans="1:10" s="14" customFormat="1" ht="15" customHeight="1">
      <c r="A44" s="97"/>
      <c r="B44" s="88" t="s">
        <v>106</v>
      </c>
      <c r="C44" s="88" t="s">
        <v>106</v>
      </c>
      <c r="D44" s="98">
        <v>76.09366699153657</v>
      </c>
      <c r="E44" s="98">
        <v>75.7</v>
      </c>
      <c r="F44" s="98">
        <v>76.5</v>
      </c>
      <c r="G44" s="95"/>
      <c r="H44" s="95"/>
      <c r="I44" s="95"/>
      <c r="J44" s="96"/>
    </row>
    <row r="45" spans="1:10" s="14" customFormat="1" ht="15" customHeight="1">
      <c r="A45" s="97"/>
      <c r="B45" s="88"/>
      <c r="C45" s="88" t="s">
        <v>107</v>
      </c>
      <c r="D45" s="98">
        <v>76.26553287553942</v>
      </c>
      <c r="E45" s="98">
        <v>75.9</v>
      </c>
      <c r="F45" s="98">
        <v>76.6</v>
      </c>
      <c r="G45" s="95"/>
      <c r="H45" s="95"/>
      <c r="I45" s="95"/>
      <c r="J45" s="96"/>
    </row>
    <row r="46" spans="1:10" s="14" customFormat="1" ht="15" customHeight="1">
      <c r="A46" s="97"/>
      <c r="B46" s="88"/>
      <c r="C46" s="88" t="s">
        <v>108</v>
      </c>
      <c r="D46" s="98">
        <v>76.22182906843801</v>
      </c>
      <c r="E46" s="98">
        <v>75.9</v>
      </c>
      <c r="F46" s="98">
        <v>76.6</v>
      </c>
      <c r="G46" s="95"/>
      <c r="H46" s="95"/>
      <c r="I46" s="95"/>
      <c r="J46" s="96"/>
    </row>
    <row r="47" spans="1:10" s="14" customFormat="1" ht="24" customHeight="1">
      <c r="A47" s="97"/>
      <c r="B47" s="88"/>
      <c r="C47" s="88" t="s">
        <v>109</v>
      </c>
      <c r="D47" s="98">
        <v>76.63202899570628</v>
      </c>
      <c r="E47" s="98">
        <v>76.3</v>
      </c>
      <c r="F47" s="98">
        <v>77</v>
      </c>
      <c r="G47" s="95"/>
      <c r="H47" s="95"/>
      <c r="I47" s="95"/>
      <c r="J47" s="96"/>
    </row>
    <row r="48" spans="1:10" s="14" customFormat="1" ht="15" customHeight="1">
      <c r="A48" s="97"/>
      <c r="B48" s="88"/>
      <c r="C48" s="88" t="s">
        <v>110</v>
      </c>
      <c r="D48" s="98">
        <v>77.02738334794498</v>
      </c>
      <c r="E48" s="98">
        <v>76.7</v>
      </c>
      <c r="F48" s="98">
        <v>77.4</v>
      </c>
      <c r="G48" s="95"/>
      <c r="H48" s="95"/>
      <c r="I48" s="95"/>
      <c r="J48" s="96"/>
    </row>
    <row r="49" spans="1:10" s="14" customFormat="1" ht="15" customHeight="1">
      <c r="A49" s="97"/>
      <c r="B49" s="88"/>
      <c r="C49" s="88" t="s">
        <v>111</v>
      </c>
      <c r="D49" s="98">
        <v>77.35199952692916</v>
      </c>
      <c r="E49" s="98">
        <v>77</v>
      </c>
      <c r="F49" s="98">
        <v>77.7</v>
      </c>
      <c r="G49" s="95"/>
      <c r="H49" s="95"/>
      <c r="I49" s="95"/>
      <c r="J49" s="96"/>
    </row>
    <row r="50" spans="1:10" s="14" customFormat="1" ht="15" customHeight="1">
      <c r="A50" s="97"/>
      <c r="B50" s="88"/>
      <c r="C50" s="88" t="s">
        <v>112</v>
      </c>
      <c r="D50" s="98">
        <v>77.54161875423627</v>
      </c>
      <c r="E50" s="98">
        <v>77.2</v>
      </c>
      <c r="F50" s="98">
        <v>77.9</v>
      </c>
      <c r="G50" s="95"/>
      <c r="H50" s="95"/>
      <c r="I50" s="95"/>
      <c r="J50" s="96"/>
    </row>
    <row r="51" spans="1:10" s="14" customFormat="1" ht="15" customHeight="1">
      <c r="A51" s="97"/>
      <c r="B51" s="88" t="s">
        <v>113</v>
      </c>
      <c r="C51" s="88" t="s">
        <v>113</v>
      </c>
      <c r="D51" s="98">
        <v>77.62023127391605</v>
      </c>
      <c r="E51" s="98">
        <v>77.3</v>
      </c>
      <c r="F51" s="98">
        <v>78</v>
      </c>
      <c r="G51" s="95"/>
      <c r="H51" s="95"/>
      <c r="I51" s="95"/>
      <c r="J51" s="96"/>
    </row>
    <row r="52" spans="1:10" s="14" customFormat="1" ht="24" customHeight="1">
      <c r="A52" s="97"/>
      <c r="B52" s="88"/>
      <c r="C52" s="88" t="s">
        <v>114</v>
      </c>
      <c r="D52" s="98">
        <v>77.38088806599004</v>
      </c>
      <c r="E52" s="98">
        <v>77</v>
      </c>
      <c r="F52" s="98">
        <v>77.7</v>
      </c>
      <c r="G52" s="95"/>
      <c r="H52" s="95"/>
      <c r="I52" s="95"/>
      <c r="J52" s="96"/>
    </row>
    <row r="53" spans="1:10" s="14" customFormat="1" ht="15" customHeight="1">
      <c r="A53" s="97"/>
      <c r="B53" s="88"/>
      <c r="C53" s="88" t="s">
        <v>115</v>
      </c>
      <c r="D53" s="98">
        <v>77.42497466788839</v>
      </c>
      <c r="E53" s="98">
        <v>77.1</v>
      </c>
      <c r="F53" s="98">
        <v>77.8</v>
      </c>
      <c r="G53" s="95"/>
      <c r="H53" s="95"/>
      <c r="I53" s="95"/>
      <c r="J53" s="96"/>
    </row>
    <row r="54" spans="1:10" s="14" customFormat="1" ht="15" customHeight="1">
      <c r="A54" s="97"/>
      <c r="B54" s="88"/>
      <c r="C54" s="88" t="s">
        <v>116</v>
      </c>
      <c r="D54" s="98">
        <v>77.6281906330209</v>
      </c>
      <c r="E54" s="98">
        <v>77.3</v>
      </c>
      <c r="F54" s="98">
        <v>78</v>
      </c>
      <c r="G54" s="95"/>
      <c r="H54" s="95"/>
      <c r="I54" s="95"/>
      <c r="J54" s="96"/>
    </row>
    <row r="55" spans="1:10" s="14" customFormat="1" ht="15" customHeight="1">
      <c r="A55" s="97"/>
      <c r="B55" s="88"/>
      <c r="C55" s="88" t="s">
        <v>117</v>
      </c>
      <c r="D55" s="98">
        <v>78.20392995029731</v>
      </c>
      <c r="E55" s="98">
        <v>77.8</v>
      </c>
      <c r="F55" s="98">
        <v>78.6</v>
      </c>
      <c r="G55" s="95"/>
      <c r="H55" s="95"/>
      <c r="I55" s="95"/>
      <c r="J55" s="96"/>
    </row>
    <row r="56" spans="1:10" s="14" customFormat="1" ht="15" customHeight="1">
      <c r="A56" s="97"/>
      <c r="B56" s="88"/>
      <c r="C56" s="88" t="s">
        <v>118</v>
      </c>
      <c r="D56" s="98">
        <v>78.39531050335107</v>
      </c>
      <c r="E56" s="98">
        <v>78</v>
      </c>
      <c r="F56" s="98">
        <v>78.7</v>
      </c>
      <c r="G56" s="95"/>
      <c r="H56" s="95"/>
      <c r="I56" s="95"/>
      <c r="J56" s="96"/>
    </row>
    <row r="57" spans="1:10" s="14" customFormat="1" ht="24" customHeight="1">
      <c r="A57" s="97"/>
      <c r="C57" s="88" t="s">
        <v>119</v>
      </c>
      <c r="D57" s="98">
        <v>78.43926296485371</v>
      </c>
      <c r="E57" s="98">
        <v>78.1</v>
      </c>
      <c r="F57" s="98">
        <v>78.8</v>
      </c>
      <c r="G57" s="95"/>
      <c r="H57" s="95"/>
      <c r="I57" s="95"/>
      <c r="J57" s="96"/>
    </row>
    <row r="58" spans="1:10" s="14" customFormat="1" ht="15" customHeight="1">
      <c r="A58" s="97"/>
      <c r="B58" s="88" t="s">
        <v>120</v>
      </c>
      <c r="C58" s="88" t="s">
        <v>120</v>
      </c>
      <c r="D58" s="98">
        <v>78.53716705447532</v>
      </c>
      <c r="E58" s="98">
        <v>78.19229650251759</v>
      </c>
      <c r="F58" s="98">
        <v>78.88203760643304</v>
      </c>
      <c r="G58" s="95"/>
      <c r="H58" s="95"/>
      <c r="I58" s="95"/>
      <c r="J58" s="96"/>
    </row>
    <row r="59" spans="1:10" s="14" customFormat="1" ht="15" customHeight="1">
      <c r="A59" s="97"/>
      <c r="B59" s="88"/>
      <c r="C59" s="88" t="s">
        <v>276</v>
      </c>
      <c r="D59" s="98">
        <v>78.7505227525194</v>
      </c>
      <c r="E59" s="98">
        <v>78.40363686748123</v>
      </c>
      <c r="F59" s="98">
        <v>79.09740863755758</v>
      </c>
      <c r="G59" s="95"/>
      <c r="H59" s="95"/>
      <c r="I59" s="95"/>
      <c r="J59" s="96"/>
    </row>
    <row r="60" spans="1:10" s="14" customFormat="1" ht="15" customHeight="1">
      <c r="A60" s="92"/>
      <c r="B60" s="93"/>
      <c r="C60" s="94"/>
      <c r="D60" s="95"/>
      <c r="E60" s="95"/>
      <c r="F60" s="95"/>
      <c r="G60" s="95"/>
      <c r="H60" s="95"/>
      <c r="I60" s="95"/>
      <c r="J60" s="96"/>
    </row>
    <row r="61" spans="1:15" s="14" customFormat="1" ht="24" customHeight="1">
      <c r="A61" s="97" t="s">
        <v>207</v>
      </c>
      <c r="B61" s="88"/>
      <c r="C61" s="88" t="s">
        <v>104</v>
      </c>
      <c r="D61" s="98">
        <v>76.51492752708296</v>
      </c>
      <c r="E61" s="98">
        <v>75.9</v>
      </c>
      <c r="F61" s="98">
        <v>77.1</v>
      </c>
      <c r="G61" s="95"/>
      <c r="H61" s="95"/>
      <c r="I61" s="95"/>
      <c r="J61" s="7"/>
      <c r="K61" s="7"/>
      <c r="L61" s="7"/>
      <c r="M61" s="7"/>
      <c r="N61" s="7"/>
      <c r="O61" s="7"/>
    </row>
    <row r="62" spans="1:15" s="14" customFormat="1" ht="15" customHeight="1">
      <c r="A62" s="97"/>
      <c r="B62" s="88"/>
      <c r="C62" s="88" t="s">
        <v>105</v>
      </c>
      <c r="D62" s="98">
        <v>76.94218876481972</v>
      </c>
      <c r="E62" s="98">
        <v>76.4</v>
      </c>
      <c r="F62" s="98">
        <v>77.5</v>
      </c>
      <c r="G62" s="95"/>
      <c r="H62" s="95"/>
      <c r="I62" s="95"/>
      <c r="J62" s="7"/>
      <c r="K62" s="7"/>
      <c r="L62" s="7"/>
      <c r="M62" s="7"/>
      <c r="N62" s="7"/>
      <c r="O62" s="7"/>
    </row>
    <row r="63" spans="1:15" s="14" customFormat="1" ht="15" customHeight="1">
      <c r="A63" s="97"/>
      <c r="B63" s="88" t="s">
        <v>106</v>
      </c>
      <c r="C63" s="88" t="s">
        <v>106</v>
      </c>
      <c r="D63" s="98">
        <v>76.93504386238453</v>
      </c>
      <c r="E63" s="98">
        <v>76.4</v>
      </c>
      <c r="F63" s="98">
        <v>77.5</v>
      </c>
      <c r="G63" s="95"/>
      <c r="H63" s="95"/>
      <c r="I63" s="95"/>
      <c r="J63" s="7"/>
      <c r="K63" s="7"/>
      <c r="L63" s="7"/>
      <c r="M63" s="7"/>
      <c r="N63" s="7"/>
      <c r="O63" s="7"/>
    </row>
    <row r="64" spans="1:15" s="14" customFormat="1" ht="15" customHeight="1">
      <c r="A64" s="97"/>
      <c r="B64" s="88"/>
      <c r="C64" s="88" t="s">
        <v>107</v>
      </c>
      <c r="D64" s="98">
        <v>77.78252117275025</v>
      </c>
      <c r="E64" s="98">
        <v>77.3</v>
      </c>
      <c r="F64" s="98">
        <v>78.3</v>
      </c>
      <c r="G64" s="95"/>
      <c r="H64" s="95"/>
      <c r="I64" s="95"/>
      <c r="J64" s="7"/>
      <c r="K64" s="7"/>
      <c r="L64" s="7"/>
      <c r="M64" s="7"/>
      <c r="N64" s="7"/>
      <c r="O64" s="7"/>
    </row>
    <row r="65" spans="1:15" s="14" customFormat="1" ht="15" customHeight="1">
      <c r="A65" s="97"/>
      <c r="B65" s="88"/>
      <c r="C65" s="88" t="s">
        <v>108</v>
      </c>
      <c r="D65" s="98">
        <v>77.7521628561527</v>
      </c>
      <c r="E65" s="98">
        <v>77.2</v>
      </c>
      <c r="F65" s="98">
        <v>78.3</v>
      </c>
      <c r="G65" s="95"/>
      <c r="H65" s="95"/>
      <c r="I65" s="95"/>
      <c r="J65" s="7"/>
      <c r="K65" s="7"/>
      <c r="L65" s="7"/>
      <c r="M65" s="7"/>
      <c r="N65" s="7"/>
      <c r="O65" s="7"/>
    </row>
    <row r="66" spans="1:15" s="14" customFormat="1" ht="24" customHeight="1">
      <c r="A66" s="97"/>
      <c r="B66" s="88"/>
      <c r="C66" s="88" t="s">
        <v>109</v>
      </c>
      <c r="D66" s="98">
        <v>78.16451046187397</v>
      </c>
      <c r="E66" s="98">
        <v>77.6</v>
      </c>
      <c r="F66" s="98">
        <v>78.7</v>
      </c>
      <c r="G66" s="95"/>
      <c r="H66" s="95"/>
      <c r="I66" s="95"/>
      <c r="J66" s="7"/>
      <c r="K66" s="7"/>
      <c r="L66" s="7"/>
      <c r="M66" s="7"/>
      <c r="N66" s="7"/>
      <c r="O66" s="7"/>
    </row>
    <row r="67" spans="1:15" s="14" customFormat="1" ht="15" customHeight="1">
      <c r="A67" s="97"/>
      <c r="B67" s="88"/>
      <c r="C67" s="88" t="s">
        <v>110</v>
      </c>
      <c r="D67" s="98">
        <v>77.82876800769382</v>
      </c>
      <c r="E67" s="98">
        <v>77.3</v>
      </c>
      <c r="F67" s="98">
        <v>78.4</v>
      </c>
      <c r="G67" s="95"/>
      <c r="H67" s="95"/>
      <c r="I67" s="95"/>
      <c r="J67" s="7"/>
      <c r="K67" s="7"/>
      <c r="L67" s="7"/>
      <c r="M67" s="7"/>
      <c r="N67" s="7"/>
      <c r="O67" s="7"/>
    </row>
    <row r="68" spans="1:15" s="14" customFormat="1" ht="15" customHeight="1">
      <c r="A68" s="97"/>
      <c r="B68" s="88"/>
      <c r="C68" s="88" t="s">
        <v>111</v>
      </c>
      <c r="D68" s="98">
        <v>78.0514871374715</v>
      </c>
      <c r="E68" s="98">
        <v>77.5</v>
      </c>
      <c r="F68" s="98">
        <v>78.6</v>
      </c>
      <c r="G68" s="95"/>
      <c r="H68" s="95"/>
      <c r="I68" s="95"/>
      <c r="J68" s="7"/>
      <c r="K68" s="7"/>
      <c r="L68" s="7"/>
      <c r="M68" s="7"/>
      <c r="N68" s="7"/>
      <c r="O68" s="7"/>
    </row>
    <row r="69" spans="1:15" s="14" customFormat="1" ht="15" customHeight="1">
      <c r="A69" s="97"/>
      <c r="B69" s="88"/>
      <c r="C69" s="88" t="s">
        <v>112</v>
      </c>
      <c r="D69" s="98">
        <v>77.72353586902331</v>
      </c>
      <c r="E69" s="98">
        <v>77.2</v>
      </c>
      <c r="F69" s="98">
        <v>78.3</v>
      </c>
      <c r="G69" s="95"/>
      <c r="H69" s="95"/>
      <c r="I69" s="95"/>
      <c r="J69" s="7"/>
      <c r="K69" s="7"/>
      <c r="L69" s="7"/>
      <c r="M69" s="7"/>
      <c r="N69" s="7"/>
      <c r="O69" s="7"/>
    </row>
    <row r="70" spans="1:15" s="14" customFormat="1" ht="15" customHeight="1">
      <c r="A70" s="97"/>
      <c r="B70" s="88" t="s">
        <v>113</v>
      </c>
      <c r="C70" s="88" t="s">
        <v>113</v>
      </c>
      <c r="D70" s="98">
        <v>78.28643682408102</v>
      </c>
      <c r="E70" s="98">
        <v>77.7</v>
      </c>
      <c r="F70" s="98">
        <v>78.9</v>
      </c>
      <c r="G70" s="95"/>
      <c r="H70" s="95"/>
      <c r="I70" s="95"/>
      <c r="J70" s="7"/>
      <c r="K70" s="7"/>
      <c r="L70" s="7"/>
      <c r="M70" s="7"/>
      <c r="N70" s="7"/>
      <c r="O70" s="7"/>
    </row>
    <row r="71" spans="1:15" s="14" customFormat="1" ht="24" customHeight="1">
      <c r="A71" s="97"/>
      <c r="B71" s="88"/>
      <c r="C71" s="88" t="s">
        <v>114</v>
      </c>
      <c r="D71" s="98">
        <v>78.47222098700054</v>
      </c>
      <c r="E71" s="98">
        <v>77.9</v>
      </c>
      <c r="F71" s="98">
        <v>79</v>
      </c>
      <c r="G71" s="95"/>
      <c r="H71" s="95"/>
      <c r="I71" s="95"/>
      <c r="J71" s="7"/>
      <c r="K71" s="7"/>
      <c r="L71" s="7"/>
      <c r="M71" s="7"/>
      <c r="N71" s="7"/>
      <c r="O71" s="7"/>
    </row>
    <row r="72" spans="1:15" s="14" customFormat="1" ht="15" customHeight="1">
      <c r="A72" s="97"/>
      <c r="B72" s="88"/>
      <c r="C72" s="88" t="s">
        <v>115</v>
      </c>
      <c r="D72" s="98">
        <v>79.05177615617558</v>
      </c>
      <c r="E72" s="98">
        <v>78.5</v>
      </c>
      <c r="F72" s="98">
        <v>79.6</v>
      </c>
      <c r="G72" s="95"/>
      <c r="H72" s="95"/>
      <c r="I72" s="95"/>
      <c r="J72" s="7"/>
      <c r="K72" s="7"/>
      <c r="L72" s="7"/>
      <c r="M72" s="7"/>
      <c r="N72" s="7"/>
      <c r="O72" s="7"/>
    </row>
    <row r="73" spans="1:15" s="14" customFormat="1" ht="15" customHeight="1">
      <c r="A73" s="97"/>
      <c r="B73" s="88"/>
      <c r="C73" s="88" t="s">
        <v>116</v>
      </c>
      <c r="D73" s="98">
        <v>78.86510386871473</v>
      </c>
      <c r="E73" s="98">
        <v>78.3</v>
      </c>
      <c r="F73" s="98">
        <v>79.4</v>
      </c>
      <c r="G73" s="95"/>
      <c r="H73" s="95"/>
      <c r="I73" s="95"/>
      <c r="J73" s="7"/>
      <c r="K73" s="7"/>
      <c r="L73" s="7"/>
      <c r="M73" s="7"/>
      <c r="N73" s="7"/>
      <c r="O73" s="7"/>
    </row>
    <row r="74" spans="1:15" s="14" customFormat="1" ht="15" customHeight="1">
      <c r="A74" s="97"/>
      <c r="B74" s="88"/>
      <c r="C74" s="88" t="s">
        <v>117</v>
      </c>
      <c r="D74" s="98">
        <v>78.95747703459867</v>
      </c>
      <c r="E74" s="98">
        <v>78.4</v>
      </c>
      <c r="F74" s="98">
        <v>79.5</v>
      </c>
      <c r="G74" s="95"/>
      <c r="H74" s="95"/>
      <c r="I74" s="95"/>
      <c r="J74" s="7"/>
      <c r="K74" s="7"/>
      <c r="L74" s="7"/>
      <c r="M74" s="7"/>
      <c r="N74" s="7"/>
      <c r="O74" s="7"/>
    </row>
    <row r="75" spans="1:15" s="14" customFormat="1" ht="15" customHeight="1">
      <c r="A75" s="97"/>
      <c r="B75" s="88"/>
      <c r="C75" s="88" t="s">
        <v>118</v>
      </c>
      <c r="D75" s="98">
        <v>79.02945609775331</v>
      </c>
      <c r="E75" s="98">
        <v>78.5</v>
      </c>
      <c r="F75" s="98">
        <v>79.6</v>
      </c>
      <c r="G75" s="95"/>
      <c r="H75" s="95"/>
      <c r="I75" s="95"/>
      <c r="J75" s="7"/>
      <c r="K75" s="7"/>
      <c r="L75" s="7"/>
      <c r="M75" s="7"/>
      <c r="N75" s="7"/>
      <c r="O75" s="7"/>
    </row>
    <row r="76" spans="1:15" s="14" customFormat="1" ht="24" customHeight="1">
      <c r="A76" s="97"/>
      <c r="C76" s="88" t="s">
        <v>119</v>
      </c>
      <c r="D76" s="98">
        <v>79.02297532394178</v>
      </c>
      <c r="E76" s="98">
        <v>78.5</v>
      </c>
      <c r="F76" s="98">
        <v>79.6</v>
      </c>
      <c r="G76" s="95"/>
      <c r="H76" s="95"/>
      <c r="I76" s="95"/>
      <c r="J76" s="7"/>
      <c r="K76" s="7"/>
      <c r="L76" s="7"/>
      <c r="M76" s="7"/>
      <c r="N76" s="7"/>
      <c r="O76" s="7"/>
    </row>
    <row r="77" spans="1:15" s="14" customFormat="1" ht="15" customHeight="1">
      <c r="A77" s="97"/>
      <c r="B77" s="88" t="s">
        <v>120</v>
      </c>
      <c r="C77" s="88" t="s">
        <v>120</v>
      </c>
      <c r="D77" s="98">
        <v>79.17976234244571</v>
      </c>
      <c r="E77" s="98">
        <v>78.62735968734168</v>
      </c>
      <c r="F77" s="98">
        <v>79.73216499754975</v>
      </c>
      <c r="G77" s="95"/>
      <c r="H77" s="95"/>
      <c r="I77" s="95"/>
      <c r="J77" s="7"/>
      <c r="K77" s="7"/>
      <c r="L77" s="7"/>
      <c r="M77" s="7"/>
      <c r="N77" s="7"/>
      <c r="O77" s="7"/>
    </row>
    <row r="78" spans="1:15" s="14" customFormat="1" ht="15" customHeight="1">
      <c r="A78" s="97"/>
      <c r="B78" s="88"/>
      <c r="C78" s="88" t="s">
        <v>276</v>
      </c>
      <c r="D78" s="98">
        <v>79.53374808534998</v>
      </c>
      <c r="E78" s="98">
        <v>78.98236257624686</v>
      </c>
      <c r="F78" s="98">
        <v>80.08513359445311</v>
      </c>
      <c r="G78" s="95"/>
      <c r="H78" s="95"/>
      <c r="I78" s="95"/>
      <c r="J78" s="7"/>
      <c r="K78" s="7"/>
      <c r="L78" s="7"/>
      <c r="M78" s="7"/>
      <c r="N78" s="7"/>
      <c r="O78" s="7"/>
    </row>
    <row r="79" spans="1:10" s="14" customFormat="1" ht="15" customHeight="1">
      <c r="A79" s="92"/>
      <c r="B79" s="93"/>
      <c r="C79" s="94"/>
      <c r="D79" s="95"/>
      <c r="E79" s="95"/>
      <c r="F79" s="95"/>
      <c r="G79" s="95"/>
      <c r="H79" s="95"/>
      <c r="I79" s="95"/>
      <c r="J79" s="96"/>
    </row>
    <row r="80" spans="1:16" s="14" customFormat="1" ht="24" customHeight="1">
      <c r="A80" s="8" t="s">
        <v>194</v>
      </c>
      <c r="B80" s="88"/>
      <c r="C80" s="88" t="s">
        <v>104</v>
      </c>
      <c r="D80" s="99">
        <v>76.74984292981131</v>
      </c>
      <c r="E80" s="99">
        <v>76.2</v>
      </c>
      <c r="F80" s="99">
        <v>77.3</v>
      </c>
      <c r="G80" s="95"/>
      <c r="H80" s="95"/>
      <c r="I80" s="95"/>
      <c r="J80" s="96"/>
      <c r="K80" s="7"/>
      <c r="L80" s="7"/>
      <c r="M80" s="7"/>
      <c r="N80" s="7"/>
      <c r="O80" s="7"/>
      <c r="P80" s="7"/>
    </row>
    <row r="81" spans="1:16" s="14" customFormat="1" ht="15" customHeight="1">
      <c r="A81" s="97"/>
      <c r="B81" s="88"/>
      <c r="C81" s="88" t="s">
        <v>105</v>
      </c>
      <c r="D81" s="99">
        <v>76.96470944983972</v>
      </c>
      <c r="E81" s="99">
        <v>76.4</v>
      </c>
      <c r="F81" s="99">
        <v>77.5</v>
      </c>
      <c r="G81" s="95"/>
      <c r="H81" s="95"/>
      <c r="I81" s="95"/>
      <c r="J81" s="96"/>
      <c r="K81" s="7"/>
      <c r="L81" s="7"/>
      <c r="M81" s="7"/>
      <c r="N81" s="7"/>
      <c r="O81" s="7"/>
      <c r="P81" s="7"/>
    </row>
    <row r="82" spans="1:16" s="14" customFormat="1" ht="15" customHeight="1">
      <c r="A82" s="97"/>
      <c r="B82" s="88" t="s">
        <v>106</v>
      </c>
      <c r="C82" s="88" t="s">
        <v>106</v>
      </c>
      <c r="D82" s="99">
        <v>77.26857035456622</v>
      </c>
      <c r="E82" s="99">
        <v>76.7</v>
      </c>
      <c r="F82" s="99">
        <v>77.8</v>
      </c>
      <c r="G82" s="95"/>
      <c r="H82" s="95"/>
      <c r="I82" s="95"/>
      <c r="J82" s="96"/>
      <c r="K82" s="7"/>
      <c r="L82" s="7"/>
      <c r="M82" s="7"/>
      <c r="N82" s="7"/>
      <c r="O82" s="7"/>
      <c r="P82" s="7"/>
    </row>
    <row r="83" spans="1:16" s="14" customFormat="1" ht="15" customHeight="1">
      <c r="A83" s="97"/>
      <c r="B83" s="88"/>
      <c r="C83" s="88" t="s">
        <v>107</v>
      </c>
      <c r="D83" s="99">
        <v>77.5051583102268</v>
      </c>
      <c r="E83" s="99">
        <v>77</v>
      </c>
      <c r="F83" s="99">
        <v>78.1</v>
      </c>
      <c r="G83" s="95"/>
      <c r="H83" s="95"/>
      <c r="I83" s="95"/>
      <c r="J83" s="96"/>
      <c r="K83" s="7"/>
      <c r="L83" s="7"/>
      <c r="M83" s="7"/>
      <c r="N83" s="7"/>
      <c r="O83" s="7"/>
      <c r="P83" s="7"/>
    </row>
    <row r="84" spans="1:16" s="14" customFormat="1" ht="15" customHeight="1">
      <c r="A84" s="97"/>
      <c r="B84" s="88"/>
      <c r="C84" s="88" t="s">
        <v>108</v>
      </c>
      <c r="D84" s="99">
        <v>77.38849005776373</v>
      </c>
      <c r="E84" s="99">
        <v>76.8</v>
      </c>
      <c r="F84" s="99">
        <v>77.9</v>
      </c>
      <c r="G84" s="95"/>
      <c r="H84" s="95"/>
      <c r="I84" s="95"/>
      <c r="J84" s="96"/>
      <c r="K84" s="7"/>
      <c r="L84" s="7"/>
      <c r="M84" s="7"/>
      <c r="N84" s="7"/>
      <c r="O84" s="7"/>
      <c r="P84" s="7"/>
    </row>
    <row r="85" spans="1:16" s="14" customFormat="1" ht="24" customHeight="1">
      <c r="A85" s="97"/>
      <c r="B85" s="88"/>
      <c r="C85" s="88" t="s">
        <v>109</v>
      </c>
      <c r="D85" s="99">
        <v>77.32027911677208</v>
      </c>
      <c r="E85" s="99">
        <v>76.8</v>
      </c>
      <c r="F85" s="99">
        <v>77.9</v>
      </c>
      <c r="G85" s="95"/>
      <c r="H85" s="95"/>
      <c r="I85" s="95"/>
      <c r="J85" s="96"/>
      <c r="K85" s="7"/>
      <c r="L85" s="7"/>
      <c r="M85" s="7"/>
      <c r="N85" s="7"/>
      <c r="O85" s="7"/>
      <c r="P85" s="7"/>
    </row>
    <row r="86" spans="1:16" s="14" customFormat="1" ht="15" customHeight="1">
      <c r="A86" s="97"/>
      <c r="B86" s="88"/>
      <c r="C86" s="88" t="s">
        <v>110</v>
      </c>
      <c r="D86" s="99">
        <v>76.80302712963804</v>
      </c>
      <c r="E86" s="99">
        <v>76.2</v>
      </c>
      <c r="F86" s="99">
        <v>77.4</v>
      </c>
      <c r="G86" s="95"/>
      <c r="H86" s="95"/>
      <c r="I86" s="95"/>
      <c r="J86" s="96"/>
      <c r="K86" s="7"/>
      <c r="L86" s="7"/>
      <c r="M86" s="7"/>
      <c r="N86" s="7"/>
      <c r="O86" s="7"/>
      <c r="P86" s="7"/>
    </row>
    <row r="87" spans="1:16" s="14" customFormat="1" ht="15" customHeight="1">
      <c r="A87" s="97"/>
      <c r="B87" s="88"/>
      <c r="C87" s="88" t="s">
        <v>111</v>
      </c>
      <c r="D87" s="99">
        <v>76.87901172170494</v>
      </c>
      <c r="E87" s="99">
        <v>76.3</v>
      </c>
      <c r="F87" s="99">
        <v>77.5</v>
      </c>
      <c r="G87" s="95"/>
      <c r="H87" s="95"/>
      <c r="I87" s="95"/>
      <c r="J87" s="96"/>
      <c r="K87" s="7"/>
      <c r="L87" s="7"/>
      <c r="M87" s="7"/>
      <c r="N87" s="7"/>
      <c r="O87" s="7"/>
      <c r="P87" s="7"/>
    </row>
    <row r="88" spans="1:16" s="14" customFormat="1" ht="15" customHeight="1">
      <c r="A88" s="97"/>
      <c r="B88" s="88"/>
      <c r="C88" s="88" t="s">
        <v>112</v>
      </c>
      <c r="D88" s="99">
        <v>76.66625307811901</v>
      </c>
      <c r="E88" s="99">
        <v>76.1</v>
      </c>
      <c r="F88" s="99">
        <v>77.3</v>
      </c>
      <c r="G88" s="95"/>
      <c r="H88" s="95"/>
      <c r="I88" s="95"/>
      <c r="J88" s="96"/>
      <c r="K88" s="7"/>
      <c r="L88" s="7"/>
      <c r="M88" s="7"/>
      <c r="N88" s="7"/>
      <c r="O88" s="7"/>
      <c r="P88" s="7"/>
    </row>
    <row r="89" spans="1:16" s="14" customFormat="1" ht="15" customHeight="1">
      <c r="A89" s="97"/>
      <c r="B89" s="88" t="s">
        <v>113</v>
      </c>
      <c r="C89" s="88" t="s">
        <v>113</v>
      </c>
      <c r="D89" s="99">
        <v>77.5252747614991</v>
      </c>
      <c r="E89" s="99">
        <v>76.9</v>
      </c>
      <c r="F89" s="99">
        <v>78.1</v>
      </c>
      <c r="G89" s="95"/>
      <c r="H89" s="95"/>
      <c r="I89" s="95"/>
      <c r="J89" s="96"/>
      <c r="K89" s="7"/>
      <c r="L89" s="7"/>
      <c r="M89" s="7"/>
      <c r="N89" s="7"/>
      <c r="O89" s="7"/>
      <c r="P89" s="7"/>
    </row>
    <row r="90" spans="1:16" s="14" customFormat="1" ht="24" customHeight="1">
      <c r="A90" s="97"/>
      <c r="B90" s="88"/>
      <c r="C90" s="88" t="s">
        <v>114</v>
      </c>
      <c r="D90" s="99">
        <v>77.95501037897377</v>
      </c>
      <c r="E90" s="99">
        <v>77.4</v>
      </c>
      <c r="F90" s="99">
        <v>78.5</v>
      </c>
      <c r="G90" s="95"/>
      <c r="H90" s="95"/>
      <c r="I90" s="95"/>
      <c r="J90" s="96"/>
      <c r="K90" s="7"/>
      <c r="L90" s="7"/>
      <c r="M90" s="7"/>
      <c r="N90" s="7"/>
      <c r="O90" s="7"/>
      <c r="P90" s="7"/>
    </row>
    <row r="91" spans="1:16" s="14" customFormat="1" ht="15" customHeight="1">
      <c r="A91" s="97"/>
      <c r="B91" s="88"/>
      <c r="C91" s="88" t="s">
        <v>115</v>
      </c>
      <c r="D91" s="99">
        <v>78.43303965807732</v>
      </c>
      <c r="E91" s="99">
        <v>77.9</v>
      </c>
      <c r="F91" s="99">
        <v>79</v>
      </c>
      <c r="G91" s="95"/>
      <c r="H91" s="95"/>
      <c r="I91" s="95"/>
      <c r="J91" s="96"/>
      <c r="K91" s="7"/>
      <c r="L91" s="7"/>
      <c r="M91" s="7"/>
      <c r="N91" s="7"/>
      <c r="O91" s="7"/>
      <c r="P91" s="7"/>
    </row>
    <row r="92" spans="1:16" s="14" customFormat="1" ht="15" customHeight="1">
      <c r="A92" s="97"/>
      <c r="B92" s="88"/>
      <c r="C92" s="88" t="s">
        <v>116</v>
      </c>
      <c r="D92" s="99">
        <v>77.96825590859936</v>
      </c>
      <c r="E92" s="99">
        <v>77.4</v>
      </c>
      <c r="F92" s="99">
        <v>78.5</v>
      </c>
      <c r="G92" s="95"/>
      <c r="H92" s="95"/>
      <c r="I92" s="95"/>
      <c r="J92" s="96"/>
      <c r="K92" s="7"/>
      <c r="L92" s="7"/>
      <c r="M92" s="7"/>
      <c r="N92" s="7"/>
      <c r="O92" s="7"/>
      <c r="P92" s="7"/>
    </row>
    <row r="93" spans="1:16" s="14" customFormat="1" ht="15" customHeight="1">
      <c r="A93" s="97"/>
      <c r="B93" s="88"/>
      <c r="C93" s="88" t="s">
        <v>117</v>
      </c>
      <c r="D93" s="99">
        <v>78.17388322902325</v>
      </c>
      <c r="E93" s="99">
        <v>77.6</v>
      </c>
      <c r="F93" s="99">
        <v>78.8</v>
      </c>
      <c r="G93" s="95"/>
      <c r="H93" s="95"/>
      <c r="I93" s="95"/>
      <c r="J93" s="96"/>
      <c r="K93" s="7"/>
      <c r="L93" s="7"/>
      <c r="M93" s="7"/>
      <c r="N93" s="7"/>
      <c r="O93" s="7"/>
      <c r="P93" s="7"/>
    </row>
    <row r="94" spans="1:16" s="14" customFormat="1" ht="15" customHeight="1">
      <c r="A94" s="97"/>
      <c r="B94" s="88"/>
      <c r="C94" s="88" t="s">
        <v>118</v>
      </c>
      <c r="D94" s="99">
        <v>77.90671027318474</v>
      </c>
      <c r="E94" s="99">
        <v>77.3</v>
      </c>
      <c r="F94" s="99">
        <v>78.5</v>
      </c>
      <c r="G94" s="95"/>
      <c r="H94" s="95"/>
      <c r="I94" s="95"/>
      <c r="J94" s="96"/>
      <c r="K94" s="7"/>
      <c r="L94" s="7"/>
      <c r="M94" s="7"/>
      <c r="N94" s="7"/>
      <c r="O94" s="7"/>
      <c r="P94" s="7"/>
    </row>
    <row r="95" spans="1:16" s="14" customFormat="1" ht="24" customHeight="1">
      <c r="A95" s="97"/>
      <c r="C95" s="88" t="s">
        <v>119</v>
      </c>
      <c r="D95" s="99">
        <v>78.46419657435658</v>
      </c>
      <c r="E95" s="99">
        <v>77.8</v>
      </c>
      <c r="F95" s="99">
        <v>79.1</v>
      </c>
      <c r="G95" s="95"/>
      <c r="H95" s="95"/>
      <c r="I95" s="95"/>
      <c r="J95" s="96"/>
      <c r="K95" s="7"/>
      <c r="L95" s="7"/>
      <c r="M95" s="7"/>
      <c r="N95" s="7"/>
      <c r="O95" s="7"/>
      <c r="P95" s="7"/>
    </row>
    <row r="96" spans="1:16" s="14" customFormat="1" ht="15" customHeight="1">
      <c r="A96" s="97"/>
      <c r="B96" s="88" t="s">
        <v>120</v>
      </c>
      <c r="C96" s="88" t="s">
        <v>120</v>
      </c>
      <c r="D96" s="99">
        <v>78.7637107107854</v>
      </c>
      <c r="E96" s="99">
        <v>78.14752925426063</v>
      </c>
      <c r="F96" s="99">
        <v>79.37989216731017</v>
      </c>
      <c r="G96" s="95"/>
      <c r="H96" s="95"/>
      <c r="I96" s="95"/>
      <c r="J96" s="96"/>
      <c r="K96" s="7"/>
      <c r="L96" s="7"/>
      <c r="M96" s="7"/>
      <c r="N96" s="7"/>
      <c r="O96" s="7"/>
      <c r="P96" s="7"/>
    </row>
    <row r="97" spans="1:16" s="14" customFormat="1" ht="15" customHeight="1">
      <c r="A97" s="97"/>
      <c r="B97" s="88"/>
      <c r="C97" s="88" t="s">
        <v>276</v>
      </c>
      <c r="D97" s="99">
        <v>79.54590176184614</v>
      </c>
      <c r="E97" s="99">
        <v>78.95743680757484</v>
      </c>
      <c r="F97" s="99">
        <v>80.13436671611744</v>
      </c>
      <c r="G97" s="95"/>
      <c r="H97" s="95"/>
      <c r="I97" s="95"/>
      <c r="J97" s="96"/>
      <c r="K97" s="7"/>
      <c r="L97" s="7"/>
      <c r="M97" s="7"/>
      <c r="N97" s="7"/>
      <c r="O97" s="7"/>
      <c r="P97" s="7"/>
    </row>
    <row r="98" spans="1:10" s="14" customFormat="1" ht="15" customHeight="1">
      <c r="A98" s="92"/>
      <c r="B98" s="93"/>
      <c r="C98" s="94"/>
      <c r="D98" s="95"/>
      <c r="E98" s="95"/>
      <c r="F98" s="95"/>
      <c r="G98" s="95"/>
      <c r="H98" s="95"/>
      <c r="I98" s="95"/>
      <c r="J98" s="96"/>
    </row>
    <row r="99" spans="1:17" s="14" customFormat="1" ht="24" customHeight="1">
      <c r="A99" s="97" t="s">
        <v>327</v>
      </c>
      <c r="B99" s="88"/>
      <c r="C99" s="88" t="s">
        <v>104</v>
      </c>
      <c r="D99" s="98">
        <v>76.76239175532614</v>
      </c>
      <c r="E99" s="98">
        <v>76.4</v>
      </c>
      <c r="F99" s="98">
        <v>77.1</v>
      </c>
      <c r="G99" s="95"/>
      <c r="H99" s="95"/>
      <c r="I99" s="95"/>
      <c r="J99" s="96"/>
      <c r="L99" s="7"/>
      <c r="M99" s="7"/>
      <c r="N99" s="7"/>
      <c r="O99" s="7"/>
      <c r="P99" s="7"/>
      <c r="Q99" s="7"/>
    </row>
    <row r="100" spans="1:17" s="14" customFormat="1" ht="15" customHeight="1">
      <c r="A100" s="8"/>
      <c r="B100" s="88"/>
      <c r="C100" s="88" t="s">
        <v>105</v>
      </c>
      <c r="D100" s="98">
        <v>76.89190008143895</v>
      </c>
      <c r="E100" s="98">
        <v>76.5</v>
      </c>
      <c r="F100" s="98">
        <v>77.3</v>
      </c>
      <c r="G100" s="95"/>
      <c r="H100" s="95"/>
      <c r="I100" s="95"/>
      <c r="J100" s="96"/>
      <c r="L100" s="7"/>
      <c r="M100" s="7"/>
      <c r="N100" s="7"/>
      <c r="O100" s="7"/>
      <c r="P100" s="7"/>
      <c r="Q100" s="7"/>
    </row>
    <row r="101" spans="1:17" s="14" customFormat="1" ht="15" customHeight="1">
      <c r="A101" s="8"/>
      <c r="B101" s="88" t="s">
        <v>106</v>
      </c>
      <c r="C101" s="88" t="s">
        <v>106</v>
      </c>
      <c r="D101" s="98">
        <v>76.99542104575045</v>
      </c>
      <c r="E101" s="98">
        <v>76.6</v>
      </c>
      <c r="F101" s="98">
        <v>77.4</v>
      </c>
      <c r="G101" s="95"/>
      <c r="H101" s="95"/>
      <c r="I101" s="95"/>
      <c r="J101" s="96"/>
      <c r="L101" s="7"/>
      <c r="M101" s="7"/>
      <c r="N101" s="7"/>
      <c r="O101" s="7"/>
      <c r="P101" s="7"/>
      <c r="Q101" s="7"/>
    </row>
    <row r="102" spans="1:17" s="14" customFormat="1" ht="15" customHeight="1">
      <c r="A102" s="8"/>
      <c r="B102" s="88"/>
      <c r="C102" s="88" t="s">
        <v>107</v>
      </c>
      <c r="D102" s="98">
        <v>77.35647729462293</v>
      </c>
      <c r="E102" s="98">
        <v>77</v>
      </c>
      <c r="F102" s="98">
        <v>77.7</v>
      </c>
      <c r="G102" s="95"/>
      <c r="H102" s="95"/>
      <c r="I102" s="95"/>
      <c r="J102" s="96"/>
      <c r="L102" s="7"/>
      <c r="M102" s="7"/>
      <c r="N102" s="7"/>
      <c r="O102" s="7"/>
      <c r="P102" s="7"/>
      <c r="Q102" s="7"/>
    </row>
    <row r="103" spans="1:17" s="14" customFormat="1" ht="15" customHeight="1">
      <c r="A103" s="8"/>
      <c r="B103" s="88"/>
      <c r="C103" s="88" t="s">
        <v>108</v>
      </c>
      <c r="D103" s="98">
        <v>77.42156791745744</v>
      </c>
      <c r="E103" s="98">
        <v>77.1</v>
      </c>
      <c r="F103" s="98">
        <v>77.8</v>
      </c>
      <c r="G103" s="95"/>
      <c r="H103" s="95"/>
      <c r="I103" s="95"/>
      <c r="J103" s="96"/>
      <c r="L103" s="7"/>
      <c r="M103" s="7"/>
      <c r="N103" s="7"/>
      <c r="O103" s="7"/>
      <c r="P103" s="7"/>
      <c r="Q103" s="7"/>
    </row>
    <row r="104" spans="1:17" s="14" customFormat="1" ht="24" customHeight="1">
      <c r="A104" s="8"/>
      <c r="B104" s="88"/>
      <c r="C104" s="88" t="s">
        <v>109</v>
      </c>
      <c r="D104" s="98">
        <v>77.68541320789578</v>
      </c>
      <c r="E104" s="98">
        <v>77.3</v>
      </c>
      <c r="F104" s="98">
        <v>78</v>
      </c>
      <c r="G104" s="95"/>
      <c r="H104" s="95"/>
      <c r="I104" s="95"/>
      <c r="J104" s="96"/>
      <c r="L104" s="7"/>
      <c r="M104" s="7"/>
      <c r="N104" s="7"/>
      <c r="O104" s="7"/>
      <c r="P104" s="7"/>
      <c r="Q104" s="7"/>
    </row>
    <row r="105" spans="1:17" s="14" customFormat="1" ht="15" customHeight="1">
      <c r="A105" s="8"/>
      <c r="B105" s="88"/>
      <c r="C105" s="88" t="s">
        <v>110</v>
      </c>
      <c r="D105" s="98">
        <v>77.68912122990794</v>
      </c>
      <c r="E105" s="98">
        <v>77.3</v>
      </c>
      <c r="F105" s="98">
        <v>78</v>
      </c>
      <c r="G105" s="95"/>
      <c r="H105" s="95"/>
      <c r="I105" s="95"/>
      <c r="J105" s="96"/>
      <c r="L105" s="7"/>
      <c r="M105" s="7"/>
      <c r="N105" s="7"/>
      <c r="O105" s="7"/>
      <c r="P105" s="7"/>
      <c r="Q105" s="7"/>
    </row>
    <row r="106" spans="1:17" s="14" customFormat="1" ht="15" customHeight="1">
      <c r="A106" s="8"/>
      <c r="B106" s="88"/>
      <c r="C106" s="88" t="s">
        <v>111</v>
      </c>
      <c r="D106" s="98">
        <v>77.8869317497663</v>
      </c>
      <c r="E106" s="98">
        <v>77.5</v>
      </c>
      <c r="F106" s="98">
        <v>78.3</v>
      </c>
      <c r="G106" s="95"/>
      <c r="H106" s="95"/>
      <c r="I106" s="95"/>
      <c r="J106" s="96"/>
      <c r="L106" s="7"/>
      <c r="M106" s="7"/>
      <c r="N106" s="7"/>
      <c r="O106" s="7"/>
      <c r="P106" s="7"/>
      <c r="Q106" s="7"/>
    </row>
    <row r="107" spans="1:17" s="14" customFormat="1" ht="15" customHeight="1">
      <c r="A107" s="8"/>
      <c r="B107" s="88"/>
      <c r="C107" s="88" t="s">
        <v>112</v>
      </c>
      <c r="D107" s="98">
        <v>78.01279807700068</v>
      </c>
      <c r="E107" s="98">
        <v>77.7</v>
      </c>
      <c r="F107" s="98">
        <v>78.4</v>
      </c>
      <c r="G107" s="95"/>
      <c r="H107" s="95"/>
      <c r="I107" s="95"/>
      <c r="J107" s="96"/>
      <c r="L107" s="7"/>
      <c r="M107" s="7"/>
      <c r="N107" s="7"/>
      <c r="O107" s="7"/>
      <c r="P107" s="7"/>
      <c r="Q107" s="7"/>
    </row>
    <row r="108" spans="1:17" s="14" customFormat="1" ht="15" customHeight="1">
      <c r="A108" s="8"/>
      <c r="B108" s="88" t="s">
        <v>113</v>
      </c>
      <c r="C108" s="88" t="s">
        <v>113</v>
      </c>
      <c r="D108" s="98">
        <v>78.37018446244308</v>
      </c>
      <c r="E108" s="98">
        <v>78</v>
      </c>
      <c r="F108" s="98">
        <v>78.7</v>
      </c>
      <c r="G108" s="95"/>
      <c r="H108" s="95"/>
      <c r="I108" s="95"/>
      <c r="J108" s="96"/>
      <c r="L108" s="7"/>
      <c r="M108" s="7"/>
      <c r="N108" s="7"/>
      <c r="O108" s="7"/>
      <c r="P108" s="7"/>
      <c r="Q108" s="7"/>
    </row>
    <row r="109" spans="1:17" s="14" customFormat="1" ht="24" customHeight="1">
      <c r="A109" s="8"/>
      <c r="B109" s="88"/>
      <c r="C109" s="88" t="s">
        <v>114</v>
      </c>
      <c r="D109" s="98">
        <v>78.52758144564149</v>
      </c>
      <c r="E109" s="98">
        <v>78.2</v>
      </c>
      <c r="F109" s="98">
        <v>78.9</v>
      </c>
      <c r="G109" s="95"/>
      <c r="H109" s="95"/>
      <c r="I109" s="95"/>
      <c r="J109" s="96"/>
      <c r="L109" s="7"/>
      <c r="M109" s="7"/>
      <c r="N109" s="7"/>
      <c r="O109" s="7"/>
      <c r="P109" s="7"/>
      <c r="Q109" s="7"/>
    </row>
    <row r="110" spans="1:17" s="14" customFormat="1" ht="15" customHeight="1">
      <c r="A110" s="8"/>
      <c r="B110" s="88"/>
      <c r="C110" s="88" t="s">
        <v>115</v>
      </c>
      <c r="D110" s="98">
        <v>78.66910059048826</v>
      </c>
      <c r="E110" s="98">
        <v>78.3</v>
      </c>
      <c r="F110" s="98">
        <v>79</v>
      </c>
      <c r="G110" s="95"/>
      <c r="H110" s="95"/>
      <c r="I110" s="95"/>
      <c r="J110" s="96"/>
      <c r="L110" s="7"/>
      <c r="M110" s="7"/>
      <c r="N110" s="7"/>
      <c r="O110" s="7"/>
      <c r="P110" s="7"/>
      <c r="Q110" s="7"/>
    </row>
    <row r="111" spans="1:17" s="14" customFormat="1" ht="15" customHeight="1">
      <c r="A111" s="8"/>
      <c r="B111" s="88"/>
      <c r="C111" s="88" t="s">
        <v>116</v>
      </c>
      <c r="D111" s="98">
        <v>79.1178438880137</v>
      </c>
      <c r="E111" s="98">
        <v>78.8</v>
      </c>
      <c r="F111" s="98">
        <v>79.5</v>
      </c>
      <c r="G111" s="95"/>
      <c r="H111" s="95"/>
      <c r="I111" s="95"/>
      <c r="J111" s="96"/>
      <c r="L111" s="7"/>
      <c r="M111" s="7"/>
      <c r="N111" s="7"/>
      <c r="O111" s="7"/>
      <c r="P111" s="7"/>
      <c r="Q111" s="7"/>
    </row>
    <row r="112" spans="1:17" s="14" customFormat="1" ht="15" customHeight="1">
      <c r="A112" s="8"/>
      <c r="B112" s="88"/>
      <c r="C112" s="88" t="s">
        <v>117</v>
      </c>
      <c r="D112" s="98">
        <v>79.3287174690311</v>
      </c>
      <c r="E112" s="98">
        <v>79</v>
      </c>
      <c r="F112" s="98">
        <v>79.7</v>
      </c>
      <c r="G112" s="95"/>
      <c r="H112" s="95"/>
      <c r="I112" s="95"/>
      <c r="J112" s="96"/>
      <c r="L112" s="7"/>
      <c r="M112" s="7"/>
      <c r="N112" s="7"/>
      <c r="O112" s="7"/>
      <c r="P112" s="7"/>
      <c r="Q112" s="7"/>
    </row>
    <row r="113" spans="1:17" s="14" customFormat="1" ht="15" customHeight="1">
      <c r="A113" s="8"/>
      <c r="B113" s="88"/>
      <c r="C113" s="88" t="s">
        <v>118</v>
      </c>
      <c r="D113" s="98">
        <v>79.48694674912818</v>
      </c>
      <c r="E113" s="98">
        <v>79.1</v>
      </c>
      <c r="F113" s="98">
        <v>79.8</v>
      </c>
      <c r="G113" s="95"/>
      <c r="H113" s="95"/>
      <c r="I113" s="95"/>
      <c r="J113" s="96"/>
      <c r="L113" s="7"/>
      <c r="M113" s="7"/>
      <c r="N113" s="7"/>
      <c r="O113" s="7"/>
      <c r="P113" s="7"/>
      <c r="Q113" s="7"/>
    </row>
    <row r="114" spans="1:17" s="14" customFormat="1" ht="24" customHeight="1">
      <c r="A114" s="8"/>
      <c r="C114" s="88" t="s">
        <v>119</v>
      </c>
      <c r="D114" s="98">
        <v>79.54829688434424</v>
      </c>
      <c r="E114" s="98">
        <v>79.2</v>
      </c>
      <c r="F114" s="98">
        <v>79.9</v>
      </c>
      <c r="G114" s="95"/>
      <c r="H114" s="95"/>
      <c r="I114" s="95"/>
      <c r="J114" s="96"/>
      <c r="L114" s="7"/>
      <c r="M114" s="7"/>
      <c r="N114" s="7"/>
      <c r="O114" s="7"/>
      <c r="P114" s="7"/>
      <c r="Q114" s="7"/>
    </row>
    <row r="115" spans="1:17" s="14" customFormat="1" ht="15" customHeight="1">
      <c r="A115" s="8"/>
      <c r="B115" s="88" t="s">
        <v>120</v>
      </c>
      <c r="C115" s="88" t="s">
        <v>120</v>
      </c>
      <c r="D115" s="98">
        <v>79.92580081285931</v>
      </c>
      <c r="E115" s="98">
        <v>79.58327166566681</v>
      </c>
      <c r="F115" s="98">
        <v>80.2683299600518</v>
      </c>
      <c r="G115" s="95"/>
      <c r="H115" s="95"/>
      <c r="I115" s="95"/>
      <c r="J115" s="96"/>
      <c r="L115" s="7"/>
      <c r="M115" s="7"/>
      <c r="N115" s="7"/>
      <c r="O115" s="7"/>
      <c r="P115" s="7"/>
      <c r="Q115" s="7"/>
    </row>
    <row r="116" spans="1:17" s="14" customFormat="1" ht="15" customHeight="1">
      <c r="A116" s="8"/>
      <c r="B116" s="88"/>
      <c r="C116" s="88" t="s">
        <v>276</v>
      </c>
      <c r="D116" s="98">
        <v>80.26095495321815</v>
      </c>
      <c r="E116" s="98">
        <v>79.92573470769698</v>
      </c>
      <c r="F116" s="98">
        <v>80.59617519873932</v>
      </c>
      <c r="G116" s="95"/>
      <c r="H116" s="95"/>
      <c r="I116" s="95"/>
      <c r="J116" s="96"/>
      <c r="L116" s="7"/>
      <c r="M116" s="7"/>
      <c r="N116" s="7"/>
      <c r="O116" s="7"/>
      <c r="P116" s="7"/>
      <c r="Q116" s="7"/>
    </row>
    <row r="117" spans="1:10" s="14" customFormat="1" ht="15" customHeight="1">
      <c r="A117" s="92"/>
      <c r="B117" s="93"/>
      <c r="C117" s="94"/>
      <c r="D117" s="95"/>
      <c r="E117" s="95"/>
      <c r="F117" s="95"/>
      <c r="G117" s="95"/>
      <c r="H117" s="95"/>
      <c r="I117" s="95"/>
      <c r="J117" s="96"/>
    </row>
    <row r="118" spans="1:10" s="14" customFormat="1" ht="24" customHeight="1">
      <c r="A118" s="8" t="s">
        <v>193</v>
      </c>
      <c r="B118" s="88"/>
      <c r="C118" s="88" t="s">
        <v>104</v>
      </c>
      <c r="D118" s="99">
        <v>76.80627805499108</v>
      </c>
      <c r="E118" s="99">
        <v>76.2</v>
      </c>
      <c r="F118" s="99">
        <v>77.4</v>
      </c>
      <c r="G118" s="95"/>
      <c r="H118" s="95"/>
      <c r="I118" s="95"/>
      <c r="J118" s="96"/>
    </row>
    <row r="119" spans="1:10" s="14" customFormat="1" ht="15" customHeight="1">
      <c r="A119" s="97"/>
      <c r="B119" s="88"/>
      <c r="C119" s="88" t="s">
        <v>105</v>
      </c>
      <c r="D119" s="99">
        <v>77.17177375156501</v>
      </c>
      <c r="E119" s="99">
        <v>76.6</v>
      </c>
      <c r="F119" s="99">
        <v>77.7</v>
      </c>
      <c r="G119" s="95"/>
      <c r="H119" s="95"/>
      <c r="I119" s="95"/>
      <c r="J119" s="96"/>
    </row>
    <row r="120" spans="1:10" s="14" customFormat="1" ht="15" customHeight="1">
      <c r="A120" s="97"/>
      <c r="B120" s="88" t="s">
        <v>106</v>
      </c>
      <c r="C120" s="88" t="s">
        <v>106</v>
      </c>
      <c r="D120" s="99">
        <v>77.56353579736837</v>
      </c>
      <c r="E120" s="99">
        <v>77</v>
      </c>
      <c r="F120" s="99">
        <v>78.1</v>
      </c>
      <c r="G120" s="95"/>
      <c r="H120" s="95"/>
      <c r="I120" s="95"/>
      <c r="J120" s="96"/>
    </row>
    <row r="121" spans="1:10" s="14" customFormat="1" ht="15" customHeight="1">
      <c r="A121" s="97"/>
      <c r="B121" s="88"/>
      <c r="C121" s="88" t="s">
        <v>107</v>
      </c>
      <c r="D121" s="99">
        <v>77.77018853478053</v>
      </c>
      <c r="E121" s="99">
        <v>77.2</v>
      </c>
      <c r="F121" s="99">
        <v>78.3</v>
      </c>
      <c r="G121" s="95"/>
      <c r="H121" s="95"/>
      <c r="I121" s="95"/>
      <c r="J121" s="96"/>
    </row>
    <row r="122" spans="1:10" s="14" customFormat="1" ht="15" customHeight="1">
      <c r="A122" s="97"/>
      <c r="B122" s="88"/>
      <c r="C122" s="88" t="s">
        <v>108</v>
      </c>
      <c r="D122" s="99">
        <v>77.44554091479203</v>
      </c>
      <c r="E122" s="99">
        <v>76.9</v>
      </c>
      <c r="F122" s="99">
        <v>78</v>
      </c>
      <c r="G122" s="95"/>
      <c r="H122" s="95"/>
      <c r="I122" s="95"/>
      <c r="J122" s="96"/>
    </row>
    <row r="123" spans="1:10" s="14" customFormat="1" ht="24" customHeight="1">
      <c r="A123" s="97"/>
      <c r="B123" s="88"/>
      <c r="C123" s="88" t="s">
        <v>109</v>
      </c>
      <c r="D123" s="99">
        <v>77.20757659245135</v>
      </c>
      <c r="E123" s="99">
        <v>76.6</v>
      </c>
      <c r="F123" s="99">
        <v>77.8</v>
      </c>
      <c r="G123" s="95"/>
      <c r="H123" s="95"/>
      <c r="I123" s="95"/>
      <c r="J123" s="96"/>
    </row>
    <row r="124" spans="1:10" s="14" customFormat="1" ht="15" customHeight="1">
      <c r="A124" s="97"/>
      <c r="B124" s="88"/>
      <c r="C124" s="88" t="s">
        <v>110</v>
      </c>
      <c r="D124" s="99">
        <v>77.7228702917454</v>
      </c>
      <c r="E124" s="99">
        <v>77.2</v>
      </c>
      <c r="F124" s="99">
        <v>78.3</v>
      </c>
      <c r="G124" s="95"/>
      <c r="H124" s="95"/>
      <c r="I124" s="95"/>
      <c r="J124" s="96"/>
    </row>
    <row r="125" spans="1:10" s="14" customFormat="1" ht="15" customHeight="1">
      <c r="A125" s="97"/>
      <c r="B125" s="88"/>
      <c r="C125" s="88" t="s">
        <v>111</v>
      </c>
      <c r="D125" s="99">
        <v>77.90058033160076</v>
      </c>
      <c r="E125" s="99">
        <v>77.4</v>
      </c>
      <c r="F125" s="99">
        <v>78.4</v>
      </c>
      <c r="G125" s="95"/>
      <c r="H125" s="95"/>
      <c r="I125" s="95"/>
      <c r="J125" s="96"/>
    </row>
    <row r="126" spans="1:10" s="14" customFormat="1" ht="15" customHeight="1">
      <c r="A126" s="97"/>
      <c r="B126" s="88"/>
      <c r="C126" s="88" t="s">
        <v>112</v>
      </c>
      <c r="D126" s="99">
        <v>77.97733764971248</v>
      </c>
      <c r="E126" s="99">
        <v>77.4</v>
      </c>
      <c r="F126" s="99">
        <v>78.5</v>
      </c>
      <c r="G126" s="95"/>
      <c r="H126" s="95"/>
      <c r="I126" s="95"/>
      <c r="J126" s="96"/>
    </row>
    <row r="127" spans="1:10" s="14" customFormat="1" ht="15" customHeight="1">
      <c r="A127" s="97"/>
      <c r="B127" s="88" t="s">
        <v>113</v>
      </c>
      <c r="C127" s="88" t="s">
        <v>113</v>
      </c>
      <c r="D127" s="99">
        <v>77.94214045386718</v>
      </c>
      <c r="E127" s="99">
        <v>77.4</v>
      </c>
      <c r="F127" s="99">
        <v>78.5</v>
      </c>
      <c r="G127" s="95"/>
      <c r="H127" s="95"/>
      <c r="I127" s="95"/>
      <c r="J127" s="96"/>
    </row>
    <row r="128" spans="1:10" s="14" customFormat="1" ht="24" customHeight="1">
      <c r="A128" s="97"/>
      <c r="B128" s="88"/>
      <c r="C128" s="88" t="s">
        <v>114</v>
      </c>
      <c r="D128" s="99">
        <v>77.76943326427448</v>
      </c>
      <c r="E128" s="99">
        <v>77.2</v>
      </c>
      <c r="F128" s="99">
        <v>78.4</v>
      </c>
      <c r="G128" s="95"/>
      <c r="H128" s="95"/>
      <c r="I128" s="95"/>
      <c r="J128" s="96"/>
    </row>
    <row r="129" spans="1:10" s="14" customFormat="1" ht="15" customHeight="1">
      <c r="A129" s="97"/>
      <c r="B129" s="88"/>
      <c r="C129" s="88" t="s">
        <v>115</v>
      </c>
      <c r="D129" s="99">
        <v>78.42191407066909</v>
      </c>
      <c r="E129" s="99">
        <v>77.9</v>
      </c>
      <c r="F129" s="99">
        <v>79</v>
      </c>
      <c r="G129" s="95"/>
      <c r="H129" s="95"/>
      <c r="I129" s="95"/>
      <c r="J129" s="96"/>
    </row>
    <row r="130" spans="1:10" s="14" customFormat="1" ht="15" customHeight="1">
      <c r="A130" s="97"/>
      <c r="B130" s="88"/>
      <c r="C130" s="88" t="s">
        <v>116</v>
      </c>
      <c r="D130" s="99">
        <v>78.39713081955581</v>
      </c>
      <c r="E130" s="99">
        <v>77.8</v>
      </c>
      <c r="F130" s="99">
        <v>79</v>
      </c>
      <c r="G130" s="95"/>
      <c r="H130" s="95"/>
      <c r="I130" s="95"/>
      <c r="J130" s="96"/>
    </row>
    <row r="131" spans="1:10" s="14" customFormat="1" ht="15" customHeight="1">
      <c r="A131" s="97"/>
      <c r="B131" s="88"/>
      <c r="C131" s="88" t="s">
        <v>117</v>
      </c>
      <c r="D131" s="99">
        <v>79.20516357094206</v>
      </c>
      <c r="E131" s="99">
        <v>78.7</v>
      </c>
      <c r="F131" s="99">
        <v>79.8</v>
      </c>
      <c r="G131" s="95"/>
      <c r="H131" s="95"/>
      <c r="I131" s="95"/>
      <c r="J131" s="96"/>
    </row>
    <row r="132" spans="1:10" s="14" customFormat="1" ht="15" customHeight="1">
      <c r="A132" s="97"/>
      <c r="B132" s="88"/>
      <c r="C132" s="88" t="s">
        <v>118</v>
      </c>
      <c r="D132" s="99">
        <v>79.39956947868353</v>
      </c>
      <c r="E132" s="99">
        <v>78.8</v>
      </c>
      <c r="F132" s="99">
        <v>80</v>
      </c>
      <c r="G132" s="95"/>
      <c r="H132" s="95"/>
      <c r="I132" s="95"/>
      <c r="J132" s="96"/>
    </row>
    <row r="133" spans="1:10" s="14" customFormat="1" ht="24" customHeight="1">
      <c r="A133" s="97"/>
      <c r="C133" s="88" t="s">
        <v>119</v>
      </c>
      <c r="D133" s="99">
        <v>79.71613528004075</v>
      </c>
      <c r="E133" s="99">
        <v>79.2</v>
      </c>
      <c r="F133" s="99">
        <v>80.3</v>
      </c>
      <c r="G133" s="95"/>
      <c r="H133" s="95"/>
      <c r="I133" s="95"/>
      <c r="J133" s="96"/>
    </row>
    <row r="134" spans="1:10" s="14" customFormat="1" ht="15" customHeight="1">
      <c r="A134" s="97"/>
      <c r="B134" s="88" t="s">
        <v>120</v>
      </c>
      <c r="C134" s="88" t="s">
        <v>120</v>
      </c>
      <c r="D134" s="99">
        <v>79.38776632208852</v>
      </c>
      <c r="E134" s="99">
        <v>78.80663096670548</v>
      </c>
      <c r="F134" s="99">
        <v>79.96890167747156</v>
      </c>
      <c r="G134" s="95"/>
      <c r="H134" s="95"/>
      <c r="I134" s="95"/>
      <c r="J134" s="96"/>
    </row>
    <row r="135" spans="1:10" s="14" customFormat="1" ht="15" customHeight="1">
      <c r="A135" s="97"/>
      <c r="B135" s="88"/>
      <c r="C135" s="88" t="s">
        <v>276</v>
      </c>
      <c r="D135" s="99">
        <v>79.22045736503411</v>
      </c>
      <c r="E135" s="99">
        <v>78.64434426824297</v>
      </c>
      <c r="F135" s="99">
        <v>79.79657046182524</v>
      </c>
      <c r="G135" s="95"/>
      <c r="H135" s="95"/>
      <c r="I135" s="95"/>
      <c r="J135" s="96"/>
    </row>
    <row r="136" spans="1:10" s="14" customFormat="1" ht="15" customHeight="1">
      <c r="A136" s="92"/>
      <c r="B136" s="93"/>
      <c r="C136" s="94"/>
      <c r="D136" s="95"/>
      <c r="E136" s="95"/>
      <c r="F136" s="95"/>
      <c r="G136" s="95"/>
      <c r="H136" s="95"/>
      <c r="I136" s="95"/>
      <c r="J136" s="96"/>
    </row>
    <row r="137" spans="1:15" s="14" customFormat="1" ht="24" customHeight="1">
      <c r="A137" s="97" t="s">
        <v>281</v>
      </c>
      <c r="B137" s="88"/>
      <c r="C137" s="88" t="s">
        <v>104</v>
      </c>
      <c r="D137" s="98">
        <v>76.92865462527331</v>
      </c>
      <c r="E137" s="98">
        <v>76.5</v>
      </c>
      <c r="F137" s="98">
        <v>77.4</v>
      </c>
      <c r="G137" s="95"/>
      <c r="H137" s="95"/>
      <c r="I137" s="95"/>
      <c r="J137" s="7"/>
      <c r="K137" s="7"/>
      <c r="L137" s="7"/>
      <c r="M137" s="7"/>
      <c r="N137" s="7"/>
      <c r="O137" s="7"/>
    </row>
    <row r="138" spans="1:15" s="14" customFormat="1" ht="15" customHeight="1">
      <c r="A138" s="97"/>
      <c r="B138" s="88"/>
      <c r="C138" s="88" t="s">
        <v>105</v>
      </c>
      <c r="D138" s="98">
        <v>76.91671305147881</v>
      </c>
      <c r="E138" s="98">
        <v>76.4</v>
      </c>
      <c r="F138" s="98">
        <v>77.4</v>
      </c>
      <c r="G138" s="95"/>
      <c r="H138" s="95"/>
      <c r="I138" s="95"/>
      <c r="J138" s="7"/>
      <c r="K138" s="7"/>
      <c r="L138" s="7"/>
      <c r="M138" s="7"/>
      <c r="N138" s="7"/>
      <c r="O138" s="7"/>
    </row>
    <row r="139" spans="1:15" s="14" customFormat="1" ht="15" customHeight="1">
      <c r="A139" s="97"/>
      <c r="B139" s="88" t="s">
        <v>106</v>
      </c>
      <c r="C139" s="88" t="s">
        <v>106</v>
      </c>
      <c r="D139" s="98">
        <v>77.13289737520651</v>
      </c>
      <c r="E139" s="98">
        <v>76.7</v>
      </c>
      <c r="F139" s="98">
        <v>77.6</v>
      </c>
      <c r="G139" s="95"/>
      <c r="H139" s="95"/>
      <c r="I139" s="95"/>
      <c r="J139" s="7"/>
      <c r="K139" s="7"/>
      <c r="L139" s="7"/>
      <c r="M139" s="7"/>
      <c r="N139" s="7"/>
      <c r="O139" s="7"/>
    </row>
    <row r="140" spans="1:15" s="14" customFormat="1" ht="15" customHeight="1">
      <c r="A140" s="97"/>
      <c r="B140" s="88"/>
      <c r="C140" s="88" t="s">
        <v>107</v>
      </c>
      <c r="D140" s="98">
        <v>77.24506772888435</v>
      </c>
      <c r="E140" s="98">
        <v>76.8</v>
      </c>
      <c r="F140" s="98">
        <v>77.7</v>
      </c>
      <c r="G140" s="95"/>
      <c r="H140" s="95"/>
      <c r="I140" s="95"/>
      <c r="J140" s="7"/>
      <c r="K140" s="7"/>
      <c r="L140" s="7"/>
      <c r="M140" s="7"/>
      <c r="N140" s="7"/>
      <c r="O140" s="7"/>
    </row>
    <row r="141" spans="1:15" s="14" customFormat="1" ht="15" customHeight="1">
      <c r="A141" s="97"/>
      <c r="B141" s="88"/>
      <c r="C141" s="88" t="s">
        <v>108</v>
      </c>
      <c r="D141" s="98">
        <v>77.39921806527909</v>
      </c>
      <c r="E141" s="98">
        <v>76.9</v>
      </c>
      <c r="F141" s="98">
        <v>77.9</v>
      </c>
      <c r="G141" s="95"/>
      <c r="H141" s="95"/>
      <c r="I141" s="95"/>
      <c r="J141" s="7"/>
      <c r="K141" s="7"/>
      <c r="L141" s="7"/>
      <c r="M141" s="7"/>
      <c r="N141" s="7"/>
      <c r="O141" s="7"/>
    </row>
    <row r="142" spans="1:15" s="14" customFormat="1" ht="24" customHeight="1">
      <c r="A142" s="97"/>
      <c r="B142" s="88"/>
      <c r="C142" s="88" t="s">
        <v>109</v>
      </c>
      <c r="D142" s="98">
        <v>77.28826392798895</v>
      </c>
      <c r="E142" s="98">
        <v>76.8</v>
      </c>
      <c r="F142" s="98">
        <v>77.8</v>
      </c>
      <c r="G142" s="95"/>
      <c r="H142" s="95"/>
      <c r="I142" s="95"/>
      <c r="J142" s="7"/>
      <c r="K142" s="7"/>
      <c r="L142" s="7"/>
      <c r="M142" s="7"/>
      <c r="N142" s="7"/>
      <c r="O142" s="7"/>
    </row>
    <row r="143" spans="1:15" s="14" customFormat="1" ht="15" customHeight="1">
      <c r="A143" s="97"/>
      <c r="B143" s="88"/>
      <c r="C143" s="88" t="s">
        <v>110</v>
      </c>
      <c r="D143" s="98">
        <v>77.512938419224</v>
      </c>
      <c r="E143" s="98">
        <v>77</v>
      </c>
      <c r="F143" s="98">
        <v>78</v>
      </c>
      <c r="G143" s="95"/>
      <c r="H143" s="95"/>
      <c r="I143" s="95"/>
      <c r="J143" s="7"/>
      <c r="K143" s="7"/>
      <c r="L143" s="7"/>
      <c r="M143" s="7"/>
      <c r="N143" s="7"/>
      <c r="O143" s="7"/>
    </row>
    <row r="144" spans="1:15" s="14" customFormat="1" ht="15" customHeight="1">
      <c r="A144" s="97"/>
      <c r="B144" s="88"/>
      <c r="C144" s="88" t="s">
        <v>111</v>
      </c>
      <c r="D144" s="98">
        <v>77.60877795858686</v>
      </c>
      <c r="E144" s="98">
        <v>77.1</v>
      </c>
      <c r="F144" s="98">
        <v>78.1</v>
      </c>
      <c r="G144" s="95"/>
      <c r="H144" s="95"/>
      <c r="I144" s="95"/>
      <c r="J144" s="7"/>
      <c r="K144" s="7"/>
      <c r="L144" s="7"/>
      <c r="M144" s="7"/>
      <c r="N144" s="7"/>
      <c r="O144" s="7"/>
    </row>
    <row r="145" spans="1:15" s="14" customFormat="1" ht="15" customHeight="1">
      <c r="A145" s="97"/>
      <c r="B145" s="88"/>
      <c r="C145" s="88" t="s">
        <v>112</v>
      </c>
      <c r="D145" s="98">
        <v>77.70243230211015</v>
      </c>
      <c r="E145" s="98">
        <v>77.2</v>
      </c>
      <c r="F145" s="98">
        <v>78.2</v>
      </c>
      <c r="G145" s="95"/>
      <c r="H145" s="95"/>
      <c r="I145" s="95"/>
      <c r="J145" s="7"/>
      <c r="K145" s="7"/>
      <c r="L145" s="7"/>
      <c r="M145" s="7"/>
      <c r="N145" s="7"/>
      <c r="O145" s="7"/>
    </row>
    <row r="146" spans="1:15" s="14" customFormat="1" ht="15" customHeight="1">
      <c r="A146" s="97"/>
      <c r="B146" s="88" t="s">
        <v>113</v>
      </c>
      <c r="C146" s="88" t="s">
        <v>113</v>
      </c>
      <c r="D146" s="98">
        <v>78.15566503089711</v>
      </c>
      <c r="E146" s="98">
        <v>77.7</v>
      </c>
      <c r="F146" s="98">
        <v>78.6</v>
      </c>
      <c r="G146" s="95"/>
      <c r="H146" s="95"/>
      <c r="I146" s="95"/>
      <c r="J146" s="7"/>
      <c r="K146" s="7"/>
      <c r="L146" s="7"/>
      <c r="M146" s="7"/>
      <c r="N146" s="7"/>
      <c r="O146" s="7"/>
    </row>
    <row r="147" spans="1:15" s="14" customFormat="1" ht="24" customHeight="1">
      <c r="A147" s="97"/>
      <c r="B147" s="88"/>
      <c r="C147" s="88" t="s">
        <v>114</v>
      </c>
      <c r="D147" s="98">
        <v>78.08579597242687</v>
      </c>
      <c r="E147" s="98">
        <v>77.6</v>
      </c>
      <c r="F147" s="98">
        <v>78.6</v>
      </c>
      <c r="G147" s="95"/>
      <c r="H147" s="95"/>
      <c r="I147" s="95"/>
      <c r="J147" s="7"/>
      <c r="K147" s="7"/>
      <c r="L147" s="7"/>
      <c r="M147" s="7"/>
      <c r="N147" s="7"/>
      <c r="O147" s="7"/>
    </row>
    <row r="148" spans="1:15" s="14" customFormat="1" ht="15" customHeight="1">
      <c r="A148" s="97"/>
      <c r="B148" s="88"/>
      <c r="C148" s="88" t="s">
        <v>115</v>
      </c>
      <c r="D148" s="98">
        <v>78.20479848320973</v>
      </c>
      <c r="E148" s="98">
        <v>77.7</v>
      </c>
      <c r="F148" s="98">
        <v>78.7</v>
      </c>
      <c r="G148" s="95"/>
      <c r="H148" s="95"/>
      <c r="I148" s="95"/>
      <c r="J148" s="7"/>
      <c r="K148" s="7"/>
      <c r="L148" s="7"/>
      <c r="M148" s="7"/>
      <c r="N148" s="7"/>
      <c r="O148" s="7"/>
    </row>
    <row r="149" spans="1:15" s="14" customFormat="1" ht="15" customHeight="1">
      <c r="A149" s="97"/>
      <c r="B149" s="88"/>
      <c r="C149" s="88" t="s">
        <v>116</v>
      </c>
      <c r="D149" s="98">
        <v>78.18340848186992</v>
      </c>
      <c r="E149" s="98">
        <v>77.7</v>
      </c>
      <c r="F149" s="98">
        <v>78.7</v>
      </c>
      <c r="G149" s="95"/>
      <c r="H149" s="95"/>
      <c r="I149" s="95"/>
      <c r="J149" s="7"/>
      <c r="K149" s="7"/>
      <c r="L149" s="7"/>
      <c r="M149" s="7"/>
      <c r="N149" s="7"/>
      <c r="O149" s="7"/>
    </row>
    <row r="150" spans="1:15" s="14" customFormat="1" ht="15" customHeight="1">
      <c r="A150" s="97"/>
      <c r="B150" s="88"/>
      <c r="C150" s="88" t="s">
        <v>117</v>
      </c>
      <c r="D150" s="98">
        <v>78.43434512869523</v>
      </c>
      <c r="E150" s="98">
        <v>78</v>
      </c>
      <c r="F150" s="98">
        <v>78.9</v>
      </c>
      <c r="G150" s="95"/>
      <c r="H150" s="95"/>
      <c r="I150" s="95"/>
      <c r="J150" s="7"/>
      <c r="K150" s="7"/>
      <c r="L150" s="7"/>
      <c r="M150" s="7"/>
      <c r="N150" s="7"/>
      <c r="O150" s="7"/>
    </row>
    <row r="151" spans="1:15" s="14" customFormat="1" ht="15" customHeight="1">
      <c r="A151" s="97"/>
      <c r="B151" s="88"/>
      <c r="C151" s="88" t="s">
        <v>118</v>
      </c>
      <c r="D151" s="98">
        <v>78.7990411355828</v>
      </c>
      <c r="E151" s="98">
        <v>78.3</v>
      </c>
      <c r="F151" s="98">
        <v>79.3</v>
      </c>
      <c r="G151" s="95"/>
      <c r="H151" s="95"/>
      <c r="I151" s="95"/>
      <c r="J151" s="7"/>
      <c r="K151" s="7"/>
      <c r="L151" s="7"/>
      <c r="M151" s="7"/>
      <c r="N151" s="7"/>
      <c r="O151" s="7"/>
    </row>
    <row r="152" spans="1:15" s="14" customFormat="1" ht="24" customHeight="1">
      <c r="A152" s="97"/>
      <c r="C152" s="88" t="s">
        <v>119</v>
      </c>
      <c r="D152" s="98">
        <v>78.76342334073057</v>
      </c>
      <c r="E152" s="98">
        <v>78.3</v>
      </c>
      <c r="F152" s="98">
        <v>79.2</v>
      </c>
      <c r="G152" s="95"/>
      <c r="H152" s="95"/>
      <c r="I152" s="95"/>
      <c r="J152" s="7"/>
      <c r="K152" s="7"/>
      <c r="L152" s="7"/>
      <c r="M152" s="7"/>
      <c r="N152" s="7"/>
      <c r="O152" s="7"/>
    </row>
    <row r="153" spans="1:15" s="14" customFormat="1" ht="15" customHeight="1">
      <c r="A153" s="97"/>
      <c r="B153" s="88" t="s">
        <v>120</v>
      </c>
      <c r="C153" s="88" t="s">
        <v>120</v>
      </c>
      <c r="D153" s="98">
        <v>79.2067246613161</v>
      </c>
      <c r="E153" s="98">
        <v>78.74439114357656</v>
      </c>
      <c r="F153" s="98">
        <v>79.66905817905564</v>
      </c>
      <c r="G153" s="95"/>
      <c r="H153" s="95"/>
      <c r="I153" s="95"/>
      <c r="J153" s="7"/>
      <c r="K153" s="7"/>
      <c r="L153" s="7"/>
      <c r="M153" s="7"/>
      <c r="N153" s="7"/>
      <c r="O153" s="7"/>
    </row>
    <row r="154" spans="1:15" s="14" customFormat="1" ht="15" customHeight="1">
      <c r="A154" s="97"/>
      <c r="B154" s="88"/>
      <c r="C154" s="88" t="s">
        <v>276</v>
      </c>
      <c r="D154" s="98">
        <v>79.50830578678597</v>
      </c>
      <c r="E154" s="98">
        <v>79.05752411984363</v>
      </c>
      <c r="F154" s="98">
        <v>79.9590874537283</v>
      </c>
      <c r="G154" s="95"/>
      <c r="H154" s="95"/>
      <c r="I154" s="95"/>
      <c r="J154" s="7"/>
      <c r="K154" s="7"/>
      <c r="L154" s="7"/>
      <c r="M154" s="7"/>
      <c r="N154" s="7"/>
      <c r="O154" s="7"/>
    </row>
    <row r="155" spans="1:10" s="14" customFormat="1" ht="15" customHeight="1">
      <c r="A155" s="92"/>
      <c r="B155" s="93"/>
      <c r="C155" s="94"/>
      <c r="D155" s="95"/>
      <c r="E155" s="95"/>
      <c r="F155" s="95"/>
      <c r="G155" s="95"/>
      <c r="H155" s="95"/>
      <c r="I155" s="95"/>
      <c r="J155" s="96"/>
    </row>
    <row r="156" spans="1:16" s="14" customFormat="1" ht="24" customHeight="1">
      <c r="A156" s="97" t="s">
        <v>218</v>
      </c>
      <c r="B156" s="88"/>
      <c r="C156" s="88" t="s">
        <v>104</v>
      </c>
      <c r="D156" s="98">
        <v>76.9704293375165</v>
      </c>
      <c r="E156" s="98">
        <v>76.4</v>
      </c>
      <c r="F156" s="98">
        <v>77.5</v>
      </c>
      <c r="G156" s="95"/>
      <c r="H156" s="95"/>
      <c r="I156" s="95"/>
      <c r="J156" s="96"/>
      <c r="K156" s="7"/>
      <c r="L156" s="7"/>
      <c r="M156" s="7"/>
      <c r="N156" s="7"/>
      <c r="O156" s="7"/>
      <c r="P156" s="7"/>
    </row>
    <row r="157" spans="1:16" s="14" customFormat="1" ht="15" customHeight="1">
      <c r="A157" s="8"/>
      <c r="B157" s="88"/>
      <c r="C157" s="88" t="s">
        <v>105</v>
      </c>
      <c r="D157" s="98">
        <v>77.70528463175246</v>
      </c>
      <c r="E157" s="98">
        <v>77.2</v>
      </c>
      <c r="F157" s="98">
        <v>78.2</v>
      </c>
      <c r="G157" s="95"/>
      <c r="H157" s="95"/>
      <c r="I157" s="95"/>
      <c r="J157" s="96"/>
      <c r="K157" s="7"/>
      <c r="L157" s="7"/>
      <c r="M157" s="7"/>
      <c r="N157" s="7"/>
      <c r="O157" s="7"/>
      <c r="P157" s="7"/>
    </row>
    <row r="158" spans="1:16" s="14" customFormat="1" ht="15" customHeight="1">
      <c r="A158" s="8"/>
      <c r="B158" s="88" t="s">
        <v>106</v>
      </c>
      <c r="C158" s="88" t="s">
        <v>106</v>
      </c>
      <c r="D158" s="98">
        <v>77.46444610195697</v>
      </c>
      <c r="E158" s="98">
        <v>76.9</v>
      </c>
      <c r="F158" s="98">
        <v>78</v>
      </c>
      <c r="G158" s="95"/>
      <c r="H158" s="95"/>
      <c r="I158" s="95"/>
      <c r="J158" s="96"/>
      <c r="K158" s="7"/>
      <c r="L158" s="7"/>
      <c r="M158" s="7"/>
      <c r="N158" s="7"/>
      <c r="O158" s="7"/>
      <c r="P158" s="7"/>
    </row>
    <row r="159" spans="1:16" s="14" customFormat="1" ht="15" customHeight="1">
      <c r="A159" s="8"/>
      <c r="B159" s="88"/>
      <c r="C159" s="88" t="s">
        <v>107</v>
      </c>
      <c r="D159" s="98">
        <v>77.59875050428778</v>
      </c>
      <c r="E159" s="98">
        <v>77.1</v>
      </c>
      <c r="F159" s="98">
        <v>78.1</v>
      </c>
      <c r="G159" s="95"/>
      <c r="H159" s="95"/>
      <c r="I159" s="95"/>
      <c r="J159" s="96"/>
      <c r="K159" s="7"/>
      <c r="L159" s="7"/>
      <c r="M159" s="7"/>
      <c r="N159" s="7"/>
      <c r="O159" s="7"/>
      <c r="P159" s="7"/>
    </row>
    <row r="160" spans="1:16" s="14" customFormat="1" ht="15" customHeight="1">
      <c r="A160" s="8"/>
      <c r="B160" s="88"/>
      <c r="C160" s="88" t="s">
        <v>108</v>
      </c>
      <c r="D160" s="98">
        <v>77.06666428997269</v>
      </c>
      <c r="E160" s="98">
        <v>76.5</v>
      </c>
      <c r="F160" s="98">
        <v>77.6</v>
      </c>
      <c r="G160" s="95"/>
      <c r="H160" s="95"/>
      <c r="I160" s="95"/>
      <c r="J160" s="96"/>
      <c r="K160" s="7"/>
      <c r="L160" s="7"/>
      <c r="M160" s="7"/>
      <c r="N160" s="7"/>
      <c r="O160" s="7"/>
      <c r="P160" s="7"/>
    </row>
    <row r="161" spans="1:16" s="14" customFormat="1" ht="24" customHeight="1">
      <c r="A161" s="8"/>
      <c r="B161" s="88"/>
      <c r="C161" s="88" t="s">
        <v>109</v>
      </c>
      <c r="D161" s="98">
        <v>77.03932695634522</v>
      </c>
      <c r="E161" s="98">
        <v>76.5</v>
      </c>
      <c r="F161" s="98">
        <v>77.6</v>
      </c>
      <c r="G161" s="95"/>
      <c r="H161" s="95"/>
      <c r="I161" s="95"/>
      <c r="J161" s="96"/>
      <c r="K161" s="7"/>
      <c r="L161" s="7"/>
      <c r="M161" s="7"/>
      <c r="N161" s="7"/>
      <c r="O161" s="7"/>
      <c r="P161" s="7"/>
    </row>
    <row r="162" spans="1:16" s="14" customFormat="1" ht="15" customHeight="1">
      <c r="A162" s="8"/>
      <c r="B162" s="88"/>
      <c r="C162" s="88" t="s">
        <v>110</v>
      </c>
      <c r="D162" s="98">
        <v>76.83605285559226</v>
      </c>
      <c r="E162" s="98">
        <v>76.3</v>
      </c>
      <c r="F162" s="98">
        <v>77.4</v>
      </c>
      <c r="G162" s="95"/>
      <c r="H162" s="95"/>
      <c r="I162" s="95"/>
      <c r="J162" s="96"/>
      <c r="K162" s="7"/>
      <c r="L162" s="7"/>
      <c r="M162" s="7"/>
      <c r="N162" s="7"/>
      <c r="O162" s="7"/>
      <c r="P162" s="7"/>
    </row>
    <row r="163" spans="1:16" s="14" customFormat="1" ht="15" customHeight="1">
      <c r="A163" s="8"/>
      <c r="B163" s="88"/>
      <c r="C163" s="88" t="s">
        <v>111</v>
      </c>
      <c r="D163" s="98">
        <v>77.3058452411401</v>
      </c>
      <c r="E163" s="98">
        <v>76.8</v>
      </c>
      <c r="F163" s="98">
        <v>77.8</v>
      </c>
      <c r="G163" s="95"/>
      <c r="H163" s="95"/>
      <c r="I163" s="95"/>
      <c r="J163" s="96"/>
      <c r="K163" s="7"/>
      <c r="L163" s="7"/>
      <c r="M163" s="7"/>
      <c r="N163" s="7"/>
      <c r="O163" s="7"/>
      <c r="P163" s="7"/>
    </row>
    <row r="164" spans="1:16" s="14" customFormat="1" ht="15" customHeight="1">
      <c r="A164" s="8"/>
      <c r="B164" s="88"/>
      <c r="C164" s="88" t="s">
        <v>112</v>
      </c>
      <c r="D164" s="98">
        <v>77.86787669642601</v>
      </c>
      <c r="E164" s="98">
        <v>77.4</v>
      </c>
      <c r="F164" s="98">
        <v>78.4</v>
      </c>
      <c r="G164" s="95"/>
      <c r="H164" s="95"/>
      <c r="I164" s="95"/>
      <c r="J164" s="96"/>
      <c r="K164" s="7"/>
      <c r="L164" s="7"/>
      <c r="M164" s="7"/>
      <c r="N164" s="7"/>
      <c r="O164" s="7"/>
      <c r="P164" s="7"/>
    </row>
    <row r="165" spans="1:16" s="14" customFormat="1" ht="15" customHeight="1">
      <c r="A165" s="8"/>
      <c r="B165" s="88" t="s">
        <v>113</v>
      </c>
      <c r="C165" s="88" t="s">
        <v>113</v>
      </c>
      <c r="D165" s="98">
        <v>78.02927141750476</v>
      </c>
      <c r="E165" s="98">
        <v>77.5</v>
      </c>
      <c r="F165" s="98">
        <v>78.5</v>
      </c>
      <c r="G165" s="95"/>
      <c r="H165" s="95"/>
      <c r="I165" s="95"/>
      <c r="J165" s="96"/>
      <c r="K165" s="7"/>
      <c r="L165" s="7"/>
      <c r="M165" s="7"/>
      <c r="N165" s="7"/>
      <c r="O165" s="7"/>
      <c r="P165" s="7"/>
    </row>
    <row r="166" spans="1:16" s="14" customFormat="1" ht="24" customHeight="1">
      <c r="A166" s="8"/>
      <c r="B166" s="88"/>
      <c r="C166" s="88" t="s">
        <v>114</v>
      </c>
      <c r="D166" s="98">
        <v>77.68744618045174</v>
      </c>
      <c r="E166" s="98">
        <v>77.2</v>
      </c>
      <c r="F166" s="98">
        <v>78.2</v>
      </c>
      <c r="G166" s="95"/>
      <c r="H166" s="95"/>
      <c r="I166" s="95"/>
      <c r="J166" s="96"/>
      <c r="K166" s="7"/>
      <c r="L166" s="7"/>
      <c r="M166" s="7"/>
      <c r="N166" s="7"/>
      <c r="O166" s="7"/>
      <c r="P166" s="7"/>
    </row>
    <row r="167" spans="1:16" s="14" customFormat="1" ht="15" customHeight="1">
      <c r="A167" s="8"/>
      <c r="B167" s="88"/>
      <c r="C167" s="88" t="s">
        <v>115</v>
      </c>
      <c r="D167" s="98">
        <v>78.01687081711701</v>
      </c>
      <c r="E167" s="98">
        <v>77.5</v>
      </c>
      <c r="F167" s="98">
        <v>78.5</v>
      </c>
      <c r="G167" s="95"/>
      <c r="H167" s="95"/>
      <c r="I167" s="95"/>
      <c r="J167" s="96"/>
      <c r="K167" s="7"/>
      <c r="L167" s="7"/>
      <c r="M167" s="7"/>
      <c r="N167" s="7"/>
      <c r="O167" s="7"/>
      <c r="P167" s="7"/>
    </row>
    <row r="168" spans="1:16" s="14" customFormat="1" ht="15" customHeight="1">
      <c r="A168" s="8"/>
      <c r="B168" s="88"/>
      <c r="C168" s="88" t="s">
        <v>116</v>
      </c>
      <c r="D168" s="98">
        <v>78.42673396544801</v>
      </c>
      <c r="E168" s="98">
        <v>77.9</v>
      </c>
      <c r="F168" s="98">
        <v>78.9</v>
      </c>
      <c r="G168" s="95"/>
      <c r="H168" s="95"/>
      <c r="I168" s="95"/>
      <c r="J168" s="96"/>
      <c r="K168" s="7"/>
      <c r="L168" s="7"/>
      <c r="M168" s="7"/>
      <c r="N168" s="7"/>
      <c r="O168" s="7"/>
      <c r="P168" s="7"/>
    </row>
    <row r="169" spans="1:16" s="14" customFormat="1" ht="15" customHeight="1">
      <c r="A169" s="8"/>
      <c r="B169" s="88"/>
      <c r="C169" s="88" t="s">
        <v>117</v>
      </c>
      <c r="D169" s="98">
        <v>79.01730704678981</v>
      </c>
      <c r="E169" s="98">
        <v>78.5</v>
      </c>
      <c r="F169" s="98">
        <v>79.5</v>
      </c>
      <c r="G169" s="95"/>
      <c r="H169" s="95"/>
      <c r="I169" s="95"/>
      <c r="J169" s="96"/>
      <c r="K169" s="7"/>
      <c r="L169" s="7"/>
      <c r="M169" s="7"/>
      <c r="N169" s="7"/>
      <c r="O169" s="7"/>
      <c r="P169" s="7"/>
    </row>
    <row r="170" spans="1:16" s="14" customFormat="1" ht="15" customHeight="1">
      <c r="A170" s="8"/>
      <c r="B170" s="88"/>
      <c r="C170" s="88" t="s">
        <v>118</v>
      </c>
      <c r="D170" s="98">
        <v>78.97914894267088</v>
      </c>
      <c r="E170" s="98">
        <v>78.5</v>
      </c>
      <c r="F170" s="98">
        <v>79.5</v>
      </c>
      <c r="G170" s="95"/>
      <c r="H170" s="95"/>
      <c r="I170" s="95"/>
      <c r="J170" s="96"/>
      <c r="K170" s="7"/>
      <c r="L170" s="7"/>
      <c r="M170" s="7"/>
      <c r="N170" s="7"/>
      <c r="O170" s="7"/>
      <c r="P170" s="7"/>
    </row>
    <row r="171" spans="1:16" s="14" customFormat="1" ht="24" customHeight="1">
      <c r="A171" s="8"/>
      <c r="C171" s="88" t="s">
        <v>119</v>
      </c>
      <c r="D171" s="98">
        <v>79.2966045909996</v>
      </c>
      <c r="E171" s="98">
        <v>78.8</v>
      </c>
      <c r="F171" s="98">
        <v>79.8</v>
      </c>
      <c r="G171" s="95"/>
      <c r="H171" s="95"/>
      <c r="I171" s="95"/>
      <c r="J171" s="96"/>
      <c r="K171" s="7"/>
      <c r="L171" s="7"/>
      <c r="M171" s="7"/>
      <c r="N171" s="7"/>
      <c r="O171" s="7"/>
      <c r="P171" s="7"/>
    </row>
    <row r="172" spans="1:16" s="14" customFormat="1" ht="15" customHeight="1">
      <c r="A172" s="8"/>
      <c r="B172" s="88" t="s">
        <v>120</v>
      </c>
      <c r="C172" s="88" t="s">
        <v>120</v>
      </c>
      <c r="D172" s="98">
        <v>79.73001172316259</v>
      </c>
      <c r="E172" s="98">
        <v>79.2483493181518</v>
      </c>
      <c r="F172" s="98">
        <v>80.21167412817339</v>
      </c>
      <c r="G172" s="95"/>
      <c r="H172" s="95"/>
      <c r="I172" s="95"/>
      <c r="J172" s="96"/>
      <c r="K172" s="7"/>
      <c r="L172" s="7"/>
      <c r="M172" s="7"/>
      <c r="N172" s="7"/>
      <c r="O172" s="7"/>
      <c r="P172" s="7"/>
    </row>
    <row r="173" spans="1:16" s="14" customFormat="1" ht="15" customHeight="1">
      <c r="A173" s="8"/>
      <c r="B173" s="88"/>
      <c r="C173" s="88" t="s">
        <v>276</v>
      </c>
      <c r="D173" s="98">
        <v>79.99234564196951</v>
      </c>
      <c r="E173" s="98">
        <v>79.5115152167428</v>
      </c>
      <c r="F173" s="98">
        <v>80.47317606719622</v>
      </c>
      <c r="G173" s="95"/>
      <c r="H173" s="95"/>
      <c r="I173" s="95"/>
      <c r="J173" s="96"/>
      <c r="K173" s="7"/>
      <c r="L173" s="7"/>
      <c r="M173" s="7"/>
      <c r="N173" s="7"/>
      <c r="O173" s="7"/>
      <c r="P173" s="7"/>
    </row>
    <row r="174" spans="1:10" s="14" customFormat="1" ht="15" customHeight="1">
      <c r="A174" s="92"/>
      <c r="B174" s="93"/>
      <c r="C174" s="94"/>
      <c r="D174" s="95"/>
      <c r="E174" s="95"/>
      <c r="F174" s="95"/>
      <c r="G174" s="95"/>
      <c r="H174" s="95"/>
      <c r="I174" s="95"/>
      <c r="J174" s="96"/>
    </row>
    <row r="175" spans="1:17" s="14" customFormat="1" ht="24" customHeight="1">
      <c r="A175" s="97" t="s">
        <v>326</v>
      </c>
      <c r="B175" s="88"/>
      <c r="C175" s="88" t="s">
        <v>104</v>
      </c>
      <c r="D175" s="98">
        <v>77.10113122090745</v>
      </c>
      <c r="E175" s="98">
        <v>76.5</v>
      </c>
      <c r="F175" s="98">
        <v>77.7</v>
      </c>
      <c r="G175" s="95"/>
      <c r="H175" s="95"/>
      <c r="I175" s="95"/>
      <c r="J175" s="96"/>
      <c r="L175" s="7"/>
      <c r="M175" s="7"/>
      <c r="N175" s="7"/>
      <c r="O175" s="7"/>
      <c r="P175" s="7"/>
      <c r="Q175" s="7"/>
    </row>
    <row r="176" spans="1:17" s="14" customFormat="1" ht="15" customHeight="1">
      <c r="A176" s="97"/>
      <c r="B176" s="88"/>
      <c r="C176" s="88" t="s">
        <v>105</v>
      </c>
      <c r="D176" s="98">
        <v>77.16195288441989</v>
      </c>
      <c r="E176" s="98">
        <v>76.5</v>
      </c>
      <c r="F176" s="98">
        <v>77.8</v>
      </c>
      <c r="G176" s="95"/>
      <c r="H176" s="95"/>
      <c r="I176" s="95"/>
      <c r="J176" s="96"/>
      <c r="L176" s="7"/>
      <c r="M176" s="7"/>
      <c r="N176" s="7"/>
      <c r="O176" s="7"/>
      <c r="P176" s="7"/>
      <c r="Q176" s="7"/>
    </row>
    <row r="177" spans="1:17" s="14" customFormat="1" ht="15" customHeight="1">
      <c r="A177" s="97"/>
      <c r="B177" s="88" t="s">
        <v>106</v>
      </c>
      <c r="C177" s="88" t="s">
        <v>106</v>
      </c>
      <c r="D177" s="98">
        <v>76.49803528339146</v>
      </c>
      <c r="E177" s="98">
        <v>75.8</v>
      </c>
      <c r="F177" s="98">
        <v>77.2</v>
      </c>
      <c r="G177" s="95"/>
      <c r="H177" s="95"/>
      <c r="I177" s="95"/>
      <c r="J177" s="96"/>
      <c r="L177" s="7"/>
      <c r="M177" s="7"/>
      <c r="N177" s="7"/>
      <c r="O177" s="7"/>
      <c r="P177" s="7"/>
      <c r="Q177" s="7"/>
    </row>
    <row r="178" spans="1:17" s="14" customFormat="1" ht="15" customHeight="1">
      <c r="A178" s="97"/>
      <c r="B178" s="88"/>
      <c r="C178" s="88" t="s">
        <v>107</v>
      </c>
      <c r="D178" s="98">
        <v>76.41178050581001</v>
      </c>
      <c r="E178" s="98">
        <v>75.7</v>
      </c>
      <c r="F178" s="98">
        <v>77.1</v>
      </c>
      <c r="G178" s="95"/>
      <c r="H178" s="95"/>
      <c r="I178" s="95"/>
      <c r="J178" s="96"/>
      <c r="L178" s="7"/>
      <c r="M178" s="7"/>
      <c r="N178" s="7"/>
      <c r="O178" s="7"/>
      <c r="P178" s="7"/>
      <c r="Q178" s="7"/>
    </row>
    <row r="179" spans="1:17" s="14" customFormat="1" ht="15" customHeight="1">
      <c r="A179" s="97"/>
      <c r="B179" s="88"/>
      <c r="C179" s="88" t="s">
        <v>108</v>
      </c>
      <c r="D179" s="98">
        <v>76.43102536932109</v>
      </c>
      <c r="E179" s="98">
        <v>75.7</v>
      </c>
      <c r="F179" s="98">
        <v>77.1</v>
      </c>
      <c r="G179" s="95"/>
      <c r="H179" s="95"/>
      <c r="I179" s="95"/>
      <c r="J179" s="96"/>
      <c r="L179" s="7"/>
      <c r="M179" s="7"/>
      <c r="N179" s="7"/>
      <c r="O179" s="7"/>
      <c r="P179" s="7"/>
      <c r="Q179" s="7"/>
    </row>
    <row r="180" spans="1:17" s="14" customFormat="1" ht="24" customHeight="1">
      <c r="A180" s="97"/>
      <c r="B180" s="88"/>
      <c r="C180" s="88" t="s">
        <v>109</v>
      </c>
      <c r="D180" s="98">
        <v>76.65946324293976</v>
      </c>
      <c r="E180" s="98">
        <v>76</v>
      </c>
      <c r="F180" s="98">
        <v>77.4</v>
      </c>
      <c r="G180" s="95"/>
      <c r="H180" s="95"/>
      <c r="I180" s="95"/>
      <c r="J180" s="96"/>
      <c r="L180" s="7"/>
      <c r="M180" s="7"/>
      <c r="N180" s="7"/>
      <c r="O180" s="7"/>
      <c r="P180" s="7"/>
      <c r="Q180" s="7"/>
    </row>
    <row r="181" spans="1:17" s="14" customFormat="1" ht="15" customHeight="1">
      <c r="A181" s="97"/>
      <c r="B181" s="88"/>
      <c r="C181" s="88" t="s">
        <v>110</v>
      </c>
      <c r="D181" s="98">
        <v>76.67334760682877</v>
      </c>
      <c r="E181" s="98">
        <v>76</v>
      </c>
      <c r="F181" s="98">
        <v>77.3</v>
      </c>
      <c r="G181" s="95"/>
      <c r="H181" s="95"/>
      <c r="I181" s="95"/>
      <c r="J181" s="96"/>
      <c r="L181" s="7"/>
      <c r="M181" s="7"/>
      <c r="N181" s="7"/>
      <c r="O181" s="7"/>
      <c r="P181" s="7"/>
      <c r="Q181" s="7"/>
    </row>
    <row r="182" spans="1:17" s="14" customFormat="1" ht="15" customHeight="1">
      <c r="A182" s="97"/>
      <c r="B182" s="88"/>
      <c r="C182" s="88" t="s">
        <v>111</v>
      </c>
      <c r="D182" s="98">
        <v>76.90124854949576</v>
      </c>
      <c r="E182" s="98">
        <v>76.2</v>
      </c>
      <c r="F182" s="98">
        <v>77.6</v>
      </c>
      <c r="G182" s="95"/>
      <c r="H182" s="95"/>
      <c r="I182" s="95"/>
      <c r="J182" s="96"/>
      <c r="L182" s="7"/>
      <c r="M182" s="7"/>
      <c r="N182" s="7"/>
      <c r="O182" s="7"/>
      <c r="P182" s="7"/>
      <c r="Q182" s="7"/>
    </row>
    <row r="183" spans="1:17" s="14" customFormat="1" ht="15" customHeight="1">
      <c r="A183" s="97"/>
      <c r="B183" s="88"/>
      <c r="C183" s="88" t="s">
        <v>112</v>
      </c>
      <c r="D183" s="98">
        <v>77.1759912354919</v>
      </c>
      <c r="E183" s="98">
        <v>76.5</v>
      </c>
      <c r="F183" s="98">
        <v>77.8</v>
      </c>
      <c r="G183" s="95"/>
      <c r="H183" s="95"/>
      <c r="I183" s="95"/>
      <c r="J183" s="96"/>
      <c r="L183" s="7"/>
      <c r="M183" s="7"/>
      <c r="N183" s="7"/>
      <c r="O183" s="7"/>
      <c r="P183" s="7"/>
      <c r="Q183" s="7"/>
    </row>
    <row r="184" spans="1:17" s="14" customFormat="1" ht="15" customHeight="1">
      <c r="A184" s="97"/>
      <c r="B184" s="88" t="s">
        <v>113</v>
      </c>
      <c r="C184" s="88" t="s">
        <v>113</v>
      </c>
      <c r="D184" s="98">
        <v>77.54897476876516</v>
      </c>
      <c r="E184" s="98">
        <v>76.9</v>
      </c>
      <c r="F184" s="98">
        <v>78.2</v>
      </c>
      <c r="G184" s="95"/>
      <c r="H184" s="95"/>
      <c r="I184" s="95"/>
      <c r="J184" s="96"/>
      <c r="L184" s="7"/>
      <c r="M184" s="7"/>
      <c r="N184" s="7"/>
      <c r="O184" s="7"/>
      <c r="P184" s="7"/>
      <c r="Q184" s="7"/>
    </row>
    <row r="185" spans="1:17" s="14" customFormat="1" ht="24" customHeight="1">
      <c r="A185" s="97"/>
      <c r="B185" s="88"/>
      <c r="C185" s="88" t="s">
        <v>114</v>
      </c>
      <c r="D185" s="98">
        <v>77.44277179500452</v>
      </c>
      <c r="E185" s="98">
        <v>76.8</v>
      </c>
      <c r="F185" s="98">
        <v>78.1</v>
      </c>
      <c r="G185" s="95"/>
      <c r="H185" s="95"/>
      <c r="I185" s="95"/>
      <c r="J185" s="96"/>
      <c r="L185" s="7"/>
      <c r="M185" s="7"/>
      <c r="N185" s="7"/>
      <c r="O185" s="7"/>
      <c r="P185" s="7"/>
      <c r="Q185" s="7"/>
    </row>
    <row r="186" spans="1:17" s="14" customFormat="1" ht="15" customHeight="1">
      <c r="A186" s="97"/>
      <c r="B186" s="88"/>
      <c r="C186" s="88" t="s">
        <v>115</v>
      </c>
      <c r="D186" s="98">
        <v>77.62649857044882</v>
      </c>
      <c r="E186" s="98">
        <v>76.9</v>
      </c>
      <c r="F186" s="98">
        <v>78.3</v>
      </c>
      <c r="G186" s="95"/>
      <c r="H186" s="95"/>
      <c r="I186" s="95"/>
      <c r="J186" s="96"/>
      <c r="L186" s="7"/>
      <c r="M186" s="7"/>
      <c r="N186" s="7"/>
      <c r="O186" s="7"/>
      <c r="P186" s="7"/>
      <c r="Q186" s="7"/>
    </row>
    <row r="187" spans="1:17" s="14" customFormat="1" ht="15" customHeight="1">
      <c r="A187" s="97"/>
      <c r="B187" s="88"/>
      <c r="C187" s="88" t="s">
        <v>116</v>
      </c>
      <c r="D187" s="98">
        <v>77.54570597026078</v>
      </c>
      <c r="E187" s="98">
        <v>76.9</v>
      </c>
      <c r="F187" s="98">
        <v>78.2</v>
      </c>
      <c r="G187" s="95"/>
      <c r="H187" s="95"/>
      <c r="I187" s="95"/>
      <c r="J187" s="96"/>
      <c r="L187" s="7"/>
      <c r="M187" s="7"/>
      <c r="N187" s="7"/>
      <c r="O187" s="7"/>
      <c r="P187" s="7"/>
      <c r="Q187" s="7"/>
    </row>
    <row r="188" spans="1:17" s="14" customFormat="1" ht="15" customHeight="1">
      <c r="A188" s="97"/>
      <c r="B188" s="88"/>
      <c r="C188" s="88" t="s">
        <v>117</v>
      </c>
      <c r="D188" s="98">
        <v>77.70563587133745</v>
      </c>
      <c r="E188" s="98">
        <v>77</v>
      </c>
      <c r="F188" s="98">
        <v>78.4</v>
      </c>
      <c r="G188" s="95"/>
      <c r="H188" s="95"/>
      <c r="I188" s="95"/>
      <c r="J188" s="96"/>
      <c r="L188" s="7"/>
      <c r="M188" s="7"/>
      <c r="N188" s="7"/>
      <c r="O188" s="7"/>
      <c r="P188" s="7"/>
      <c r="Q188" s="7"/>
    </row>
    <row r="189" spans="1:17" s="14" customFormat="1" ht="15" customHeight="1">
      <c r="A189" s="97"/>
      <c r="B189" s="88"/>
      <c r="C189" s="88" t="s">
        <v>118</v>
      </c>
      <c r="D189" s="98">
        <v>77.94465971029186</v>
      </c>
      <c r="E189" s="98">
        <v>77.3</v>
      </c>
      <c r="F189" s="98">
        <v>78.6</v>
      </c>
      <c r="G189" s="95"/>
      <c r="H189" s="95"/>
      <c r="I189" s="95"/>
      <c r="J189" s="96"/>
      <c r="L189" s="7"/>
      <c r="M189" s="7"/>
      <c r="N189" s="7"/>
      <c r="O189" s="7"/>
      <c r="P189" s="7"/>
      <c r="Q189" s="7"/>
    </row>
    <row r="190" spans="1:17" s="14" customFormat="1" ht="24" customHeight="1">
      <c r="A190" s="97"/>
      <c r="C190" s="88" t="s">
        <v>119</v>
      </c>
      <c r="D190" s="98">
        <v>78.09416579977308</v>
      </c>
      <c r="E190" s="98">
        <v>77.4</v>
      </c>
      <c r="F190" s="98">
        <v>78.8</v>
      </c>
      <c r="G190" s="95"/>
      <c r="H190" s="95"/>
      <c r="I190" s="95"/>
      <c r="J190" s="96"/>
      <c r="L190" s="7"/>
      <c r="M190" s="7"/>
      <c r="N190" s="7"/>
      <c r="O190" s="7"/>
      <c r="P190" s="7"/>
      <c r="Q190" s="7"/>
    </row>
    <row r="191" spans="1:17" s="14" customFormat="1" ht="15" customHeight="1">
      <c r="A191" s="97"/>
      <c r="B191" s="88" t="s">
        <v>120</v>
      </c>
      <c r="C191" s="88" t="s">
        <v>120</v>
      </c>
      <c r="D191" s="98">
        <v>78.44976108533241</v>
      </c>
      <c r="E191" s="98">
        <v>77.77729232863416</v>
      </c>
      <c r="F191" s="98">
        <v>79.12222984203066</v>
      </c>
      <c r="G191" s="95"/>
      <c r="H191" s="95"/>
      <c r="I191" s="95"/>
      <c r="J191" s="96"/>
      <c r="L191" s="7"/>
      <c r="M191" s="7"/>
      <c r="N191" s="7"/>
      <c r="O191" s="7"/>
      <c r="P191" s="7"/>
      <c r="Q191" s="7"/>
    </row>
    <row r="192" spans="1:17" s="14" customFormat="1" ht="15" customHeight="1">
      <c r="A192" s="97"/>
      <c r="B192" s="88"/>
      <c r="C192" s="88" t="s">
        <v>276</v>
      </c>
      <c r="D192" s="98">
        <v>78.29272404354111</v>
      </c>
      <c r="E192" s="98">
        <v>77.60283196137559</v>
      </c>
      <c r="F192" s="98">
        <v>78.98261612570664</v>
      </c>
      <c r="G192" s="95"/>
      <c r="H192" s="95"/>
      <c r="I192" s="95"/>
      <c r="J192" s="96"/>
      <c r="L192" s="7"/>
      <c r="M192" s="7"/>
      <c r="N192" s="7"/>
      <c r="O192" s="7"/>
      <c r="P192" s="7"/>
      <c r="Q192" s="7"/>
    </row>
    <row r="193" spans="1:10" s="14" customFormat="1" ht="15" customHeight="1">
      <c r="A193" s="92"/>
      <c r="B193" s="93"/>
      <c r="C193" s="94"/>
      <c r="D193" s="95"/>
      <c r="E193" s="95"/>
      <c r="F193" s="95"/>
      <c r="G193" s="95"/>
      <c r="H193" s="95"/>
      <c r="I193" s="95"/>
      <c r="J193" s="96"/>
    </row>
    <row r="194" spans="1:10" s="14" customFormat="1" ht="24" customHeight="1">
      <c r="A194" s="8" t="s">
        <v>200</v>
      </c>
      <c r="B194" s="88"/>
      <c r="C194" s="88" t="s">
        <v>104</v>
      </c>
      <c r="D194" s="99">
        <v>77.13796533671787</v>
      </c>
      <c r="E194" s="99">
        <v>76.6</v>
      </c>
      <c r="F194" s="99">
        <v>77.6</v>
      </c>
      <c r="G194" s="95"/>
      <c r="H194" s="95"/>
      <c r="I194" s="95"/>
      <c r="J194" s="96"/>
    </row>
    <row r="195" spans="1:10" s="14" customFormat="1" ht="15" customHeight="1">
      <c r="A195" s="100"/>
      <c r="B195" s="88"/>
      <c r="C195" s="88" t="s">
        <v>105</v>
      </c>
      <c r="D195" s="99">
        <v>76.8087568278661</v>
      </c>
      <c r="E195" s="99">
        <v>76.3</v>
      </c>
      <c r="F195" s="99">
        <v>77.3</v>
      </c>
      <c r="G195" s="95"/>
      <c r="H195" s="95"/>
      <c r="I195" s="95"/>
      <c r="J195" s="96"/>
    </row>
    <row r="196" spans="1:10" s="14" customFormat="1" ht="15" customHeight="1">
      <c r="A196" s="100"/>
      <c r="B196" s="88" t="s">
        <v>106</v>
      </c>
      <c r="C196" s="88" t="s">
        <v>106</v>
      </c>
      <c r="D196" s="99">
        <v>77.11934392917202</v>
      </c>
      <c r="E196" s="99">
        <v>76.6</v>
      </c>
      <c r="F196" s="99">
        <v>77.6</v>
      </c>
      <c r="G196" s="95"/>
      <c r="H196" s="95"/>
      <c r="I196" s="95"/>
      <c r="J196" s="96"/>
    </row>
    <row r="197" spans="1:10" s="14" customFormat="1" ht="15" customHeight="1">
      <c r="A197" s="100"/>
      <c r="B197" s="88"/>
      <c r="C197" s="88" t="s">
        <v>107</v>
      </c>
      <c r="D197" s="99">
        <v>77.64252222445892</v>
      </c>
      <c r="E197" s="99">
        <v>77.1</v>
      </c>
      <c r="F197" s="99">
        <v>78.1</v>
      </c>
      <c r="G197" s="95"/>
      <c r="H197" s="95"/>
      <c r="I197" s="95"/>
      <c r="J197" s="96"/>
    </row>
    <row r="198" spans="1:10" s="14" customFormat="1" ht="15" customHeight="1">
      <c r="A198" s="100"/>
      <c r="B198" s="88"/>
      <c r="C198" s="88" t="s">
        <v>108</v>
      </c>
      <c r="D198" s="99">
        <v>78.31763436922978</v>
      </c>
      <c r="E198" s="99">
        <v>77.8</v>
      </c>
      <c r="F198" s="99">
        <v>78.8</v>
      </c>
      <c r="G198" s="95"/>
      <c r="H198" s="95"/>
      <c r="I198" s="95"/>
      <c r="J198" s="96"/>
    </row>
    <row r="199" spans="1:10" s="14" customFormat="1" ht="24" customHeight="1">
      <c r="A199" s="100"/>
      <c r="B199" s="88"/>
      <c r="C199" s="88" t="s">
        <v>109</v>
      </c>
      <c r="D199" s="99">
        <v>78.49867467649615</v>
      </c>
      <c r="E199" s="99">
        <v>78</v>
      </c>
      <c r="F199" s="99">
        <v>79</v>
      </c>
      <c r="G199" s="95"/>
      <c r="H199" s="95"/>
      <c r="I199" s="95"/>
      <c r="J199" s="96"/>
    </row>
    <row r="200" spans="1:10" s="14" customFormat="1" ht="15" customHeight="1">
      <c r="A200" s="100"/>
      <c r="B200" s="88"/>
      <c r="C200" s="88" t="s">
        <v>110</v>
      </c>
      <c r="D200" s="99">
        <v>78.31633392449945</v>
      </c>
      <c r="E200" s="99">
        <v>77.8</v>
      </c>
      <c r="F200" s="99">
        <v>78.8</v>
      </c>
      <c r="G200" s="95"/>
      <c r="H200" s="95"/>
      <c r="I200" s="95"/>
      <c r="J200" s="96"/>
    </row>
    <row r="201" spans="1:10" s="14" customFormat="1" ht="15" customHeight="1">
      <c r="A201" s="100"/>
      <c r="B201" s="88"/>
      <c r="C201" s="88" t="s">
        <v>111</v>
      </c>
      <c r="D201" s="99">
        <v>78.35300600532489</v>
      </c>
      <c r="E201" s="99">
        <v>77.8</v>
      </c>
      <c r="F201" s="99">
        <v>78.9</v>
      </c>
      <c r="G201" s="95"/>
      <c r="H201" s="95"/>
      <c r="I201" s="95"/>
      <c r="J201" s="96"/>
    </row>
    <row r="202" spans="1:10" s="14" customFormat="1" ht="15" customHeight="1">
      <c r="A202" s="100"/>
      <c r="B202" s="88"/>
      <c r="C202" s="88" t="s">
        <v>112</v>
      </c>
      <c r="D202" s="99">
        <v>78.31255894517346</v>
      </c>
      <c r="E202" s="99">
        <v>77.8</v>
      </c>
      <c r="F202" s="99">
        <v>78.9</v>
      </c>
      <c r="G202" s="95"/>
      <c r="H202" s="95"/>
      <c r="I202" s="95"/>
      <c r="J202" s="96"/>
    </row>
    <row r="203" spans="1:10" s="14" customFormat="1" ht="15" customHeight="1">
      <c r="A203" s="100"/>
      <c r="B203" s="88" t="s">
        <v>113</v>
      </c>
      <c r="C203" s="88" t="s">
        <v>113</v>
      </c>
      <c r="D203" s="99">
        <v>78.57796791922864</v>
      </c>
      <c r="E203" s="99">
        <v>78</v>
      </c>
      <c r="F203" s="99">
        <v>79.1</v>
      </c>
      <c r="G203" s="95"/>
      <c r="H203" s="95"/>
      <c r="I203" s="95"/>
      <c r="J203" s="96"/>
    </row>
    <row r="204" spans="1:10" s="14" customFormat="1" ht="24" customHeight="1">
      <c r="A204" s="100"/>
      <c r="B204" s="88"/>
      <c r="C204" s="88" t="s">
        <v>114</v>
      </c>
      <c r="D204" s="99">
        <v>78.56465448654593</v>
      </c>
      <c r="E204" s="99">
        <v>78</v>
      </c>
      <c r="F204" s="99">
        <v>79.1</v>
      </c>
      <c r="G204" s="95"/>
      <c r="H204" s="95"/>
      <c r="I204" s="95"/>
      <c r="J204" s="96"/>
    </row>
    <row r="205" spans="1:10" s="14" customFormat="1" ht="15" customHeight="1">
      <c r="A205" s="100"/>
      <c r="B205" s="88"/>
      <c r="C205" s="88" t="s">
        <v>115</v>
      </c>
      <c r="D205" s="99">
        <v>78.82096195978782</v>
      </c>
      <c r="E205" s="99">
        <v>78.3</v>
      </c>
      <c r="F205" s="99">
        <v>79.3</v>
      </c>
      <c r="G205" s="95"/>
      <c r="H205" s="95"/>
      <c r="I205" s="95"/>
      <c r="J205" s="96"/>
    </row>
    <row r="206" spans="1:10" s="14" customFormat="1" ht="15" customHeight="1">
      <c r="A206" s="100"/>
      <c r="B206" s="88"/>
      <c r="C206" s="88" t="s">
        <v>116</v>
      </c>
      <c r="D206" s="99">
        <v>79.14314044962627</v>
      </c>
      <c r="E206" s="99">
        <v>78.7</v>
      </c>
      <c r="F206" s="99">
        <v>79.6</v>
      </c>
      <c r="G206" s="95"/>
      <c r="H206" s="95"/>
      <c r="I206" s="95"/>
      <c r="J206" s="96"/>
    </row>
    <row r="207" spans="1:10" s="14" customFormat="1" ht="15" customHeight="1">
      <c r="A207" s="100"/>
      <c r="B207" s="88"/>
      <c r="C207" s="88" t="s">
        <v>117</v>
      </c>
      <c r="D207" s="99">
        <v>79.44795840599174</v>
      </c>
      <c r="E207" s="99">
        <v>79</v>
      </c>
      <c r="F207" s="99">
        <v>79.9</v>
      </c>
      <c r="G207" s="95"/>
      <c r="H207" s="95"/>
      <c r="I207" s="95"/>
      <c r="J207" s="96"/>
    </row>
    <row r="208" spans="1:10" s="14" customFormat="1" ht="15" customHeight="1">
      <c r="A208" s="8"/>
      <c r="B208" s="88"/>
      <c r="C208" s="88" t="s">
        <v>118</v>
      </c>
      <c r="D208" s="99">
        <v>79.46743519017473</v>
      </c>
      <c r="E208" s="99">
        <v>79</v>
      </c>
      <c r="F208" s="99">
        <v>80</v>
      </c>
      <c r="G208" s="95"/>
      <c r="H208" s="95"/>
      <c r="I208" s="95"/>
      <c r="J208" s="96"/>
    </row>
    <row r="209" spans="1:10" s="14" customFormat="1" ht="24" customHeight="1">
      <c r="A209" s="8"/>
      <c r="C209" s="88" t="s">
        <v>119</v>
      </c>
      <c r="D209" s="99">
        <v>79.56138800336242</v>
      </c>
      <c r="E209" s="99">
        <v>79.1</v>
      </c>
      <c r="F209" s="99">
        <v>80</v>
      </c>
      <c r="G209" s="95"/>
      <c r="H209" s="95"/>
      <c r="I209" s="95"/>
      <c r="J209" s="96"/>
    </row>
    <row r="210" spans="1:10" s="14" customFormat="1" ht="15" customHeight="1">
      <c r="A210" s="8"/>
      <c r="B210" s="88" t="s">
        <v>120</v>
      </c>
      <c r="C210" s="88" t="s">
        <v>120</v>
      </c>
      <c r="D210" s="99">
        <v>79.77640691102877</v>
      </c>
      <c r="E210" s="99">
        <v>79.30138846662979</v>
      </c>
      <c r="F210" s="99">
        <v>80.25142535542776</v>
      </c>
      <c r="G210" s="95"/>
      <c r="H210" s="95"/>
      <c r="I210" s="95"/>
      <c r="J210" s="96"/>
    </row>
    <row r="211" spans="1:10" s="14" customFormat="1" ht="15" customHeight="1">
      <c r="A211" s="8"/>
      <c r="B211" s="88"/>
      <c r="C211" s="88" t="s">
        <v>276</v>
      </c>
      <c r="D211" s="99">
        <v>80.34947385583784</v>
      </c>
      <c r="E211" s="99">
        <v>79.86212867339836</v>
      </c>
      <c r="F211" s="99">
        <v>80.83681903827733</v>
      </c>
      <c r="G211" s="95"/>
      <c r="H211" s="95"/>
      <c r="I211" s="95"/>
      <c r="J211" s="96"/>
    </row>
    <row r="212" spans="1:10" s="14" customFormat="1" ht="15" customHeight="1">
      <c r="A212" s="92"/>
      <c r="B212" s="93"/>
      <c r="C212" s="94"/>
      <c r="D212" s="95"/>
      <c r="E212" s="95"/>
      <c r="F212" s="95"/>
      <c r="G212" s="95"/>
      <c r="H212" s="95"/>
      <c r="I212" s="95"/>
      <c r="J212" s="96"/>
    </row>
    <row r="213" spans="1:10" s="14" customFormat="1" ht="24" customHeight="1">
      <c r="A213" s="100" t="s">
        <v>192</v>
      </c>
      <c r="B213" s="88"/>
      <c r="C213" s="88" t="s">
        <v>104</v>
      </c>
      <c r="D213" s="99">
        <v>77.1501461090797</v>
      </c>
      <c r="E213" s="99">
        <v>76.6</v>
      </c>
      <c r="F213" s="99">
        <v>77.7</v>
      </c>
      <c r="G213" s="95"/>
      <c r="H213" s="95"/>
      <c r="I213" s="95"/>
      <c r="J213" s="96"/>
    </row>
    <row r="214" spans="1:10" s="14" customFormat="1" ht="15" customHeight="1">
      <c r="A214" s="97"/>
      <c r="B214" s="88"/>
      <c r="C214" s="88" t="s">
        <v>105</v>
      </c>
      <c r="D214" s="99">
        <v>77.45383431137385</v>
      </c>
      <c r="E214" s="99">
        <v>76.9</v>
      </c>
      <c r="F214" s="99">
        <v>78</v>
      </c>
      <c r="G214" s="95"/>
      <c r="H214" s="95"/>
      <c r="I214" s="95"/>
      <c r="J214" s="96"/>
    </row>
    <row r="215" spans="1:10" s="14" customFormat="1" ht="15" customHeight="1">
      <c r="A215" s="97"/>
      <c r="B215" s="88" t="s">
        <v>24</v>
      </c>
      <c r="C215" s="88" t="s">
        <v>106</v>
      </c>
      <c r="D215" s="99">
        <v>78.14151807480486</v>
      </c>
      <c r="E215" s="99">
        <v>77.6</v>
      </c>
      <c r="F215" s="99">
        <v>78.7</v>
      </c>
      <c r="G215" s="95"/>
      <c r="H215" s="95"/>
      <c r="I215" s="95"/>
      <c r="J215" s="96"/>
    </row>
    <row r="216" spans="1:10" s="14" customFormat="1" ht="15" customHeight="1">
      <c r="A216" s="97"/>
      <c r="B216" s="88"/>
      <c r="C216" s="88" t="s">
        <v>107</v>
      </c>
      <c r="D216" s="99">
        <v>78.74108073183554</v>
      </c>
      <c r="E216" s="99">
        <v>78.2</v>
      </c>
      <c r="F216" s="99">
        <v>79.3</v>
      </c>
      <c r="G216" s="95"/>
      <c r="H216" s="95"/>
      <c r="I216" s="95"/>
      <c r="J216" s="96"/>
    </row>
    <row r="217" spans="1:10" s="14" customFormat="1" ht="15" customHeight="1">
      <c r="A217" s="97"/>
      <c r="B217" s="88"/>
      <c r="C217" s="88" t="s">
        <v>108</v>
      </c>
      <c r="D217" s="99">
        <v>79.11149581856586</v>
      </c>
      <c r="E217" s="99">
        <v>78.6</v>
      </c>
      <c r="F217" s="99">
        <v>79.6</v>
      </c>
      <c r="G217" s="95"/>
      <c r="H217" s="95"/>
      <c r="I217" s="95"/>
      <c r="J217" s="96"/>
    </row>
    <row r="218" spans="1:10" s="14" customFormat="1" ht="24" customHeight="1">
      <c r="A218" s="97"/>
      <c r="B218" s="88"/>
      <c r="C218" s="88" t="s">
        <v>109</v>
      </c>
      <c r="D218" s="99">
        <v>79.07551512638047</v>
      </c>
      <c r="E218" s="99">
        <v>78.6</v>
      </c>
      <c r="F218" s="99">
        <v>79.6</v>
      </c>
      <c r="G218" s="95"/>
      <c r="H218" s="95"/>
      <c r="I218" s="95"/>
      <c r="J218" s="96"/>
    </row>
    <row r="219" spans="1:10" s="14" customFormat="1" ht="15" customHeight="1">
      <c r="A219" s="97"/>
      <c r="B219" s="88"/>
      <c r="C219" s="88" t="s">
        <v>110</v>
      </c>
      <c r="D219" s="99">
        <v>79.09838698643439</v>
      </c>
      <c r="E219" s="99">
        <v>78.6</v>
      </c>
      <c r="F219" s="99">
        <v>79.6</v>
      </c>
      <c r="G219" s="95"/>
      <c r="H219" s="95"/>
      <c r="I219" s="95"/>
      <c r="J219" s="96"/>
    </row>
    <row r="220" spans="1:10" s="14" customFormat="1" ht="15" customHeight="1">
      <c r="A220" s="97"/>
      <c r="B220" s="88"/>
      <c r="C220" s="88" t="s">
        <v>111</v>
      </c>
      <c r="D220" s="99">
        <v>79.20552819857608</v>
      </c>
      <c r="E220" s="99">
        <v>78.7</v>
      </c>
      <c r="F220" s="99">
        <v>79.7</v>
      </c>
      <c r="G220" s="95"/>
      <c r="H220" s="95"/>
      <c r="I220" s="95"/>
      <c r="J220" s="96"/>
    </row>
    <row r="221" spans="1:10" s="14" customFormat="1" ht="15" customHeight="1">
      <c r="A221" s="97"/>
      <c r="B221" s="88"/>
      <c r="C221" s="88" t="s">
        <v>112</v>
      </c>
      <c r="D221" s="99">
        <v>79.62370593460325</v>
      </c>
      <c r="E221" s="99">
        <v>79.1</v>
      </c>
      <c r="F221" s="99">
        <v>80.2</v>
      </c>
      <c r="G221" s="95"/>
      <c r="H221" s="95"/>
      <c r="I221" s="95"/>
      <c r="J221" s="96"/>
    </row>
    <row r="222" spans="1:10" s="14" customFormat="1" ht="15" customHeight="1">
      <c r="A222" s="97"/>
      <c r="B222" s="88" t="s">
        <v>31</v>
      </c>
      <c r="C222" s="88" t="s">
        <v>113</v>
      </c>
      <c r="D222" s="99">
        <v>79.89122615028896</v>
      </c>
      <c r="E222" s="99">
        <v>79.4</v>
      </c>
      <c r="F222" s="99">
        <v>80.4</v>
      </c>
      <c r="G222" s="95"/>
      <c r="H222" s="95"/>
      <c r="I222" s="95"/>
      <c r="J222" s="96"/>
    </row>
    <row r="223" spans="1:10" s="14" customFormat="1" ht="24" customHeight="1">
      <c r="A223" s="97"/>
      <c r="B223" s="88"/>
      <c r="C223" s="88" t="s">
        <v>114</v>
      </c>
      <c r="D223" s="99">
        <v>79.72322197231792</v>
      </c>
      <c r="E223" s="99">
        <v>79.2</v>
      </c>
      <c r="F223" s="99">
        <v>80.3</v>
      </c>
      <c r="G223" s="95"/>
      <c r="H223" s="95"/>
      <c r="I223" s="95"/>
      <c r="J223" s="96"/>
    </row>
    <row r="224" spans="1:10" s="14" customFormat="1" ht="15" customHeight="1">
      <c r="A224" s="97"/>
      <c r="B224" s="88"/>
      <c r="C224" s="88" t="s">
        <v>115</v>
      </c>
      <c r="D224" s="99">
        <v>79.58642311013372</v>
      </c>
      <c r="E224" s="99">
        <v>79.1</v>
      </c>
      <c r="F224" s="99">
        <v>80.1</v>
      </c>
      <c r="G224" s="95"/>
      <c r="H224" s="95"/>
      <c r="I224" s="95"/>
      <c r="J224" s="96"/>
    </row>
    <row r="225" spans="1:10" s="14" customFormat="1" ht="15" customHeight="1">
      <c r="A225" s="97"/>
      <c r="B225" s="88"/>
      <c r="C225" s="88" t="s">
        <v>116</v>
      </c>
      <c r="D225" s="99">
        <v>79.84585142175281</v>
      </c>
      <c r="E225" s="99">
        <v>79.3</v>
      </c>
      <c r="F225" s="99">
        <v>80.4</v>
      </c>
      <c r="G225" s="95"/>
      <c r="H225" s="95"/>
      <c r="I225" s="95"/>
      <c r="J225" s="96"/>
    </row>
    <row r="226" spans="1:10" s="14" customFormat="1" ht="15" customHeight="1">
      <c r="A226" s="97"/>
      <c r="B226" s="88"/>
      <c r="C226" s="88" t="s">
        <v>117</v>
      </c>
      <c r="D226" s="99">
        <v>80.35199899151269</v>
      </c>
      <c r="E226" s="99">
        <v>79.9</v>
      </c>
      <c r="F226" s="99">
        <v>80.8</v>
      </c>
      <c r="G226" s="95"/>
      <c r="H226" s="95"/>
      <c r="I226" s="95"/>
      <c r="J226" s="96"/>
    </row>
    <row r="227" spans="1:10" s="14" customFormat="1" ht="15" customHeight="1">
      <c r="A227" s="97"/>
      <c r="B227" s="88"/>
      <c r="C227" s="88" t="s">
        <v>118</v>
      </c>
      <c r="D227" s="99">
        <v>80.27051773074115</v>
      </c>
      <c r="E227" s="99">
        <v>79.8</v>
      </c>
      <c r="F227" s="99">
        <v>80.8</v>
      </c>
      <c r="G227" s="95"/>
      <c r="H227" s="95"/>
      <c r="I227" s="95"/>
      <c r="J227" s="96"/>
    </row>
    <row r="228" spans="1:10" s="14" customFormat="1" ht="24" customHeight="1">
      <c r="A228" s="97"/>
      <c r="B228" s="88"/>
      <c r="C228" s="88" t="s">
        <v>119</v>
      </c>
      <c r="D228" s="99">
        <v>80.54782599755654</v>
      </c>
      <c r="E228" s="99">
        <v>80</v>
      </c>
      <c r="F228" s="99">
        <v>81.1</v>
      </c>
      <c r="G228" s="95"/>
      <c r="H228" s="95"/>
      <c r="I228" s="95"/>
      <c r="J228" s="96"/>
    </row>
    <row r="229" spans="1:10" s="14" customFormat="1" ht="15" customHeight="1">
      <c r="A229" s="97"/>
      <c r="B229" s="88" t="s">
        <v>38</v>
      </c>
      <c r="C229" s="88" t="s">
        <v>120</v>
      </c>
      <c r="D229" s="99">
        <v>80.64826362710835</v>
      </c>
      <c r="E229" s="99">
        <v>80.11932657302857</v>
      </c>
      <c r="F229" s="99">
        <v>81.17720068118813</v>
      </c>
      <c r="G229" s="95"/>
      <c r="H229" s="95"/>
      <c r="I229" s="95"/>
      <c r="J229" s="96"/>
    </row>
    <row r="230" spans="1:10" s="14" customFormat="1" ht="15" customHeight="1">
      <c r="A230" s="97"/>
      <c r="B230" s="88"/>
      <c r="C230" s="88" t="s">
        <v>276</v>
      </c>
      <c r="D230" s="99">
        <v>81.50463510461907</v>
      </c>
      <c r="E230" s="99">
        <v>80.9916761365669</v>
      </c>
      <c r="F230" s="99">
        <v>82.01759407267124</v>
      </c>
      <c r="G230" s="95"/>
      <c r="H230" s="95"/>
      <c r="I230" s="95"/>
      <c r="J230" s="96"/>
    </row>
    <row r="231" spans="1:10" s="14" customFormat="1" ht="15" customHeight="1">
      <c r="A231" s="92"/>
      <c r="B231" s="93"/>
      <c r="C231" s="94"/>
      <c r="D231" s="95"/>
      <c r="E231" s="95"/>
      <c r="F231" s="95"/>
      <c r="G231" s="95"/>
      <c r="H231" s="95"/>
      <c r="I231" s="95"/>
      <c r="J231" s="96"/>
    </row>
    <row r="232" spans="1:10" s="14" customFormat="1" ht="24" customHeight="1">
      <c r="A232" s="8" t="s">
        <v>325</v>
      </c>
      <c r="B232" s="88"/>
      <c r="C232" s="88" t="s">
        <v>22</v>
      </c>
      <c r="D232" s="98">
        <v>77.16574836567774</v>
      </c>
      <c r="E232" s="98">
        <v>77.07472388859354</v>
      </c>
      <c r="F232" s="98">
        <v>77.25677284276195</v>
      </c>
      <c r="G232" s="95"/>
      <c r="H232" s="95"/>
      <c r="I232" s="95"/>
      <c r="J232" s="96"/>
    </row>
    <row r="233" spans="1:10" s="14" customFormat="1" ht="15" customHeight="1">
      <c r="A233" s="8"/>
      <c r="B233" s="88"/>
      <c r="C233" s="88" t="s">
        <v>23</v>
      </c>
      <c r="D233" s="98">
        <v>77.34818238891894</v>
      </c>
      <c r="E233" s="98">
        <v>77.2574726885986</v>
      </c>
      <c r="F233" s="98">
        <v>77.43889208923929</v>
      </c>
      <c r="G233" s="95"/>
      <c r="H233" s="95"/>
      <c r="I233" s="95"/>
      <c r="J233" s="96"/>
    </row>
    <row r="234" spans="1:10" s="14" customFormat="1" ht="15" customHeight="1">
      <c r="A234" s="8"/>
      <c r="B234" s="88" t="s">
        <v>106</v>
      </c>
      <c r="C234" s="88" t="s">
        <v>24</v>
      </c>
      <c r="D234" s="98">
        <v>77.4653225600039</v>
      </c>
      <c r="E234" s="98">
        <v>77.37465022697731</v>
      </c>
      <c r="F234" s="98">
        <v>77.55599489303049</v>
      </c>
      <c r="G234" s="95"/>
      <c r="H234" s="95"/>
      <c r="I234" s="95"/>
      <c r="J234" s="96"/>
    </row>
    <row r="235" spans="1:10" s="14" customFormat="1" ht="15" customHeight="1">
      <c r="A235" s="8"/>
      <c r="B235" s="88"/>
      <c r="C235" s="88" t="s">
        <v>25</v>
      </c>
      <c r="D235" s="98">
        <v>77.77077437949475</v>
      </c>
      <c r="E235" s="98">
        <v>77.67951630628578</v>
      </c>
      <c r="F235" s="98">
        <v>77.86203245270373</v>
      </c>
      <c r="G235" s="95"/>
      <c r="H235" s="95"/>
      <c r="I235" s="95"/>
      <c r="J235" s="96"/>
    </row>
    <row r="236" spans="1:10" s="14" customFormat="1" ht="15" customHeight="1">
      <c r="A236" s="8"/>
      <c r="B236" s="88"/>
      <c r="C236" s="88" t="s">
        <v>26</v>
      </c>
      <c r="D236" s="98">
        <v>77.89581820366021</v>
      </c>
      <c r="E236" s="98">
        <v>77.80493972095145</v>
      </c>
      <c r="F236" s="98">
        <v>77.98669668636897</v>
      </c>
      <c r="G236" s="95"/>
      <c r="H236" s="95"/>
      <c r="I236" s="95"/>
      <c r="J236" s="96"/>
    </row>
    <row r="237" spans="1:10" s="14" customFormat="1" ht="24" customHeight="1">
      <c r="A237" s="8"/>
      <c r="B237" s="88"/>
      <c r="C237" s="88" t="s">
        <v>27</v>
      </c>
      <c r="D237" s="98">
        <v>78.0647045301215</v>
      </c>
      <c r="E237" s="98">
        <v>77.97403156021952</v>
      </c>
      <c r="F237" s="98">
        <v>78.15537750002349</v>
      </c>
      <c r="G237" s="95"/>
      <c r="H237" s="95"/>
      <c r="I237" s="95"/>
      <c r="J237" s="96"/>
    </row>
    <row r="238" spans="1:10" s="14" customFormat="1" ht="15" customHeight="1">
      <c r="A238" s="8"/>
      <c r="B238" s="88"/>
      <c r="C238" s="88" t="s">
        <v>28</v>
      </c>
      <c r="D238" s="98">
        <v>78.18610901420044</v>
      </c>
      <c r="E238" s="98">
        <v>78.09643124149197</v>
      </c>
      <c r="F238" s="98">
        <v>78.27578678690891</v>
      </c>
      <c r="G238" s="95"/>
      <c r="H238" s="95"/>
      <c r="I238" s="95"/>
      <c r="J238" s="96"/>
    </row>
    <row r="239" spans="1:10" s="14" customFormat="1" ht="15" customHeight="1">
      <c r="A239" s="8"/>
      <c r="B239" s="88"/>
      <c r="C239" s="88" t="s">
        <v>29</v>
      </c>
      <c r="D239" s="98">
        <v>78.3617084590253</v>
      </c>
      <c r="E239" s="98">
        <v>78.27157204879936</v>
      </c>
      <c r="F239" s="98">
        <v>78.45184486925123</v>
      </c>
      <c r="G239" s="95"/>
      <c r="H239" s="95"/>
      <c r="I239" s="95"/>
      <c r="J239" s="96"/>
    </row>
    <row r="240" spans="1:10" s="14" customFormat="1" ht="15" customHeight="1">
      <c r="A240" s="8"/>
      <c r="B240" s="88"/>
      <c r="C240" s="88" t="s">
        <v>30</v>
      </c>
      <c r="D240" s="98">
        <v>78.57749963325398</v>
      </c>
      <c r="E240" s="98">
        <v>78.48706295554668</v>
      </c>
      <c r="F240" s="98">
        <v>78.66793631096128</v>
      </c>
      <c r="G240" s="95"/>
      <c r="H240" s="95"/>
      <c r="I240" s="95"/>
      <c r="J240" s="96"/>
    </row>
    <row r="241" spans="1:10" s="14" customFormat="1" ht="15" customHeight="1">
      <c r="A241" s="8"/>
      <c r="B241" s="88" t="s">
        <v>113</v>
      </c>
      <c r="C241" s="88" t="s">
        <v>31</v>
      </c>
      <c r="D241" s="98">
        <v>78.8106070869853</v>
      </c>
      <c r="E241" s="98">
        <v>78.7195477909076</v>
      </c>
      <c r="F241" s="98">
        <v>78.901666383063</v>
      </c>
      <c r="G241" s="95"/>
      <c r="H241" s="95"/>
      <c r="I241" s="95"/>
      <c r="J241" s="96"/>
    </row>
    <row r="242" spans="1:10" s="14" customFormat="1" ht="24" customHeight="1">
      <c r="A242" s="8"/>
      <c r="B242" s="88"/>
      <c r="C242" s="88" t="s">
        <v>32</v>
      </c>
      <c r="D242" s="98">
        <v>78.86268089335994</v>
      </c>
      <c r="E242" s="98">
        <v>78.77193257977541</v>
      </c>
      <c r="F242" s="98">
        <v>78.95342920694446</v>
      </c>
      <c r="G242" s="95"/>
      <c r="H242" s="95"/>
      <c r="I242" s="95"/>
      <c r="J242" s="96"/>
    </row>
    <row r="243" spans="1:10" s="14" customFormat="1" ht="15" customHeight="1">
      <c r="A243" s="8"/>
      <c r="B243" s="88"/>
      <c r="C243" s="88" t="s">
        <v>33</v>
      </c>
      <c r="D243" s="98">
        <v>79.02720714063949</v>
      </c>
      <c r="E243" s="98">
        <v>78.93738717810942</v>
      </c>
      <c r="F243" s="98">
        <v>79.11702710316956</v>
      </c>
      <c r="G243" s="95"/>
      <c r="H243" s="95"/>
      <c r="I243" s="95"/>
      <c r="J243" s="96"/>
    </row>
    <row r="244" spans="1:10" s="14" customFormat="1" ht="15" customHeight="1">
      <c r="A244" s="8"/>
      <c r="B244" s="88"/>
      <c r="C244" s="88" t="s">
        <v>34</v>
      </c>
      <c r="D244" s="98">
        <v>79.23062045509047</v>
      </c>
      <c r="E244" s="98">
        <v>79.14085983078405</v>
      </c>
      <c r="F244" s="98">
        <v>79.3203810793969</v>
      </c>
      <c r="G244" s="95"/>
      <c r="H244" s="95"/>
      <c r="I244" s="95"/>
      <c r="J244" s="96"/>
    </row>
    <row r="245" spans="1:10" s="14" customFormat="1" ht="15" customHeight="1">
      <c r="A245" s="8"/>
      <c r="B245" s="88"/>
      <c r="C245" s="88" t="s">
        <v>35</v>
      </c>
      <c r="D245" s="98">
        <v>79.57428372029334</v>
      </c>
      <c r="E245" s="98">
        <v>79.48494565715191</v>
      </c>
      <c r="F245" s="98">
        <v>79.66362178343476</v>
      </c>
      <c r="G245" s="95"/>
      <c r="H245" s="95"/>
      <c r="I245" s="95"/>
      <c r="J245" s="96"/>
    </row>
    <row r="246" spans="1:10" s="14" customFormat="1" ht="15" customHeight="1">
      <c r="A246" s="8"/>
      <c r="B246" s="88"/>
      <c r="C246" s="88" t="s">
        <v>36</v>
      </c>
      <c r="D246" s="98">
        <v>79.745873244147</v>
      </c>
      <c r="E246" s="98">
        <v>79.65652414659337</v>
      </c>
      <c r="F246" s="98">
        <v>79.83522234170064</v>
      </c>
      <c r="G246" s="95"/>
      <c r="H246" s="95"/>
      <c r="I246" s="95"/>
      <c r="J246" s="96"/>
    </row>
    <row r="247" spans="1:10" s="14" customFormat="1" ht="24" customHeight="1">
      <c r="A247" s="8"/>
      <c r="C247" s="88" t="s">
        <v>37</v>
      </c>
      <c r="D247" s="98">
        <v>79.91631589912808</v>
      </c>
      <c r="E247" s="98">
        <v>79.82784288078204</v>
      </c>
      <c r="F247" s="98">
        <v>80.00478891747412</v>
      </c>
      <c r="G247" s="95"/>
      <c r="H247" s="95"/>
      <c r="I247" s="95"/>
      <c r="J247" s="96"/>
    </row>
    <row r="248" spans="1:10" s="14" customFormat="1" ht="15" customHeight="1">
      <c r="A248" s="8"/>
      <c r="B248" s="88" t="s">
        <v>120</v>
      </c>
      <c r="C248" s="88" t="s">
        <v>38</v>
      </c>
      <c r="D248" s="98">
        <v>80.14882214748442</v>
      </c>
      <c r="E248" s="98">
        <v>80.06072481575701</v>
      </c>
      <c r="F248" s="98">
        <v>80.23691947921183</v>
      </c>
      <c r="G248" s="95"/>
      <c r="H248" s="95"/>
      <c r="I248" s="95"/>
      <c r="J248" s="96"/>
    </row>
    <row r="249" spans="1:10" s="14" customFormat="1" ht="15" customHeight="1">
      <c r="A249" s="8"/>
      <c r="B249" s="88"/>
      <c r="C249" s="88" t="s">
        <v>274</v>
      </c>
      <c r="D249" s="98">
        <v>80.43269286567434</v>
      </c>
      <c r="E249" s="98">
        <v>80.34511610382256</v>
      </c>
      <c r="F249" s="98">
        <v>80.52026962752612</v>
      </c>
      <c r="G249" s="95"/>
      <c r="H249" s="95"/>
      <c r="I249" s="95"/>
      <c r="J249" s="96"/>
    </row>
    <row r="250" spans="1:10" s="14" customFormat="1" ht="15" customHeight="1">
      <c r="A250" s="92"/>
      <c r="B250" s="93"/>
      <c r="C250" s="94"/>
      <c r="D250" s="95"/>
      <c r="E250" s="95"/>
      <c r="F250" s="95"/>
      <c r="G250" s="95"/>
      <c r="H250" s="95"/>
      <c r="I250" s="95"/>
      <c r="J250" s="96"/>
    </row>
    <row r="251" spans="1:15" s="14" customFormat="1" ht="24" customHeight="1">
      <c r="A251" s="97" t="s">
        <v>328</v>
      </c>
      <c r="B251" s="88"/>
      <c r="C251" s="88" t="s">
        <v>104</v>
      </c>
      <c r="D251" s="98">
        <v>77.37848606077935</v>
      </c>
      <c r="E251" s="98">
        <v>76.7</v>
      </c>
      <c r="F251" s="98">
        <v>78.1</v>
      </c>
      <c r="G251" s="95"/>
      <c r="H251" s="95"/>
      <c r="I251" s="95"/>
      <c r="J251" s="7"/>
      <c r="K251" s="7"/>
      <c r="L251" s="7"/>
      <c r="M251" s="7"/>
      <c r="N251" s="7"/>
      <c r="O251" s="7"/>
    </row>
    <row r="252" spans="1:15" s="14" customFormat="1" ht="15" customHeight="1">
      <c r="A252" s="97"/>
      <c r="B252" s="88"/>
      <c r="C252" s="88" t="s">
        <v>105</v>
      </c>
      <c r="D252" s="98">
        <v>77.9769924937305</v>
      </c>
      <c r="E252" s="98">
        <v>77.2</v>
      </c>
      <c r="F252" s="98">
        <v>78.7</v>
      </c>
      <c r="G252" s="95"/>
      <c r="H252" s="95"/>
      <c r="I252" s="95"/>
      <c r="J252" s="7"/>
      <c r="K252" s="7"/>
      <c r="L252" s="7"/>
      <c r="M252" s="7"/>
      <c r="N252" s="7"/>
      <c r="O252" s="7"/>
    </row>
    <row r="253" spans="1:15" s="14" customFormat="1" ht="15" customHeight="1">
      <c r="A253" s="97"/>
      <c r="B253" s="88" t="s">
        <v>24</v>
      </c>
      <c r="C253" s="88" t="s">
        <v>106</v>
      </c>
      <c r="D253" s="98">
        <v>77.29641353213079</v>
      </c>
      <c r="E253" s="98">
        <v>76.5</v>
      </c>
      <c r="F253" s="98">
        <v>78.1</v>
      </c>
      <c r="G253" s="95"/>
      <c r="H253" s="95"/>
      <c r="I253" s="95"/>
      <c r="J253" s="7"/>
      <c r="K253" s="7"/>
      <c r="L253" s="7"/>
      <c r="M253" s="7"/>
      <c r="N253" s="7"/>
      <c r="O253" s="7"/>
    </row>
    <row r="254" spans="1:15" s="14" customFormat="1" ht="15" customHeight="1">
      <c r="A254" s="97"/>
      <c r="B254" s="88"/>
      <c r="C254" s="88" t="s">
        <v>107</v>
      </c>
      <c r="D254" s="98">
        <v>77.43561045014027</v>
      </c>
      <c r="E254" s="98">
        <v>76.7</v>
      </c>
      <c r="F254" s="98">
        <v>78.2</v>
      </c>
      <c r="G254" s="95"/>
      <c r="H254" s="95"/>
      <c r="I254" s="95"/>
      <c r="J254" s="7"/>
      <c r="K254" s="7"/>
      <c r="L254" s="7"/>
      <c r="M254" s="7"/>
      <c r="N254" s="7"/>
      <c r="O254" s="7"/>
    </row>
    <row r="255" spans="1:15" s="14" customFormat="1" ht="15" customHeight="1">
      <c r="A255" s="97"/>
      <c r="B255" s="88"/>
      <c r="C255" s="88" t="s">
        <v>108</v>
      </c>
      <c r="D255" s="98">
        <v>77.51497187372233</v>
      </c>
      <c r="E255" s="98">
        <v>76.8</v>
      </c>
      <c r="F255" s="98">
        <v>78.2</v>
      </c>
      <c r="G255" s="95"/>
      <c r="H255" s="95"/>
      <c r="I255" s="95"/>
      <c r="J255" s="7"/>
      <c r="K255" s="7"/>
      <c r="L255" s="7"/>
      <c r="M255" s="7"/>
      <c r="N255" s="7"/>
      <c r="O255" s="7"/>
    </row>
    <row r="256" spans="1:15" s="14" customFormat="1" ht="24" customHeight="1">
      <c r="A256" s="97"/>
      <c r="B256" s="88"/>
      <c r="C256" s="88" t="s">
        <v>109</v>
      </c>
      <c r="D256" s="98">
        <v>78.08273685397266</v>
      </c>
      <c r="E256" s="98">
        <v>77.3</v>
      </c>
      <c r="F256" s="98">
        <v>78.8</v>
      </c>
      <c r="G256" s="95"/>
      <c r="H256" s="95"/>
      <c r="I256" s="95"/>
      <c r="J256" s="7"/>
      <c r="K256" s="7"/>
      <c r="L256" s="7"/>
      <c r="M256" s="7"/>
      <c r="N256" s="7"/>
      <c r="O256" s="7"/>
    </row>
    <row r="257" spans="1:15" s="14" customFormat="1" ht="15" customHeight="1">
      <c r="A257" s="97"/>
      <c r="B257" s="88"/>
      <c r="C257" s="88" t="s">
        <v>110</v>
      </c>
      <c r="D257" s="98">
        <v>78.59008998175128</v>
      </c>
      <c r="E257" s="98">
        <v>77.9</v>
      </c>
      <c r="F257" s="98">
        <v>79.3</v>
      </c>
      <c r="G257" s="95"/>
      <c r="H257" s="95"/>
      <c r="I257" s="95"/>
      <c r="J257" s="7"/>
      <c r="K257" s="7"/>
      <c r="L257" s="7"/>
      <c r="M257" s="7"/>
      <c r="N257" s="7"/>
      <c r="O257" s="7"/>
    </row>
    <row r="258" spans="1:15" s="14" customFormat="1" ht="15" customHeight="1">
      <c r="A258" s="97"/>
      <c r="B258" s="88"/>
      <c r="C258" s="88" t="s">
        <v>111</v>
      </c>
      <c r="D258" s="98">
        <v>78.85134980915545</v>
      </c>
      <c r="E258" s="98">
        <v>78.1</v>
      </c>
      <c r="F258" s="98">
        <v>79.6</v>
      </c>
      <c r="G258" s="95"/>
      <c r="H258" s="95"/>
      <c r="I258" s="95"/>
      <c r="J258" s="7"/>
      <c r="K258" s="7"/>
      <c r="L258" s="7"/>
      <c r="M258" s="7"/>
      <c r="N258" s="7"/>
      <c r="O258" s="7"/>
    </row>
    <row r="259" spans="1:15" s="14" customFormat="1" ht="15" customHeight="1">
      <c r="A259" s="97"/>
      <c r="B259" s="88"/>
      <c r="C259" s="88" t="s">
        <v>112</v>
      </c>
      <c r="D259" s="98">
        <v>78.88194726791724</v>
      </c>
      <c r="E259" s="98">
        <v>78.2</v>
      </c>
      <c r="F259" s="98">
        <v>79.6</v>
      </c>
      <c r="G259" s="95"/>
      <c r="H259" s="95"/>
      <c r="I259" s="95"/>
      <c r="J259" s="7"/>
      <c r="K259" s="7"/>
      <c r="L259" s="7"/>
      <c r="M259" s="7"/>
      <c r="N259" s="7"/>
      <c r="O259" s="7"/>
    </row>
    <row r="260" spans="1:15" s="14" customFormat="1" ht="15" customHeight="1">
      <c r="A260" s="97"/>
      <c r="B260" s="88" t="s">
        <v>31</v>
      </c>
      <c r="C260" s="88" t="s">
        <v>113</v>
      </c>
      <c r="D260" s="98">
        <v>78.64080202051326</v>
      </c>
      <c r="E260" s="98">
        <v>77.9</v>
      </c>
      <c r="F260" s="98">
        <v>79.3</v>
      </c>
      <c r="G260" s="95"/>
      <c r="H260" s="95"/>
      <c r="I260" s="95"/>
      <c r="J260" s="7"/>
      <c r="K260" s="7"/>
      <c r="L260" s="7"/>
      <c r="M260" s="7"/>
      <c r="N260" s="7"/>
      <c r="O260" s="7"/>
    </row>
    <row r="261" spans="1:15" s="14" customFormat="1" ht="24" customHeight="1">
      <c r="A261" s="97"/>
      <c r="B261" s="88"/>
      <c r="C261" s="88" t="s">
        <v>114</v>
      </c>
      <c r="D261" s="98">
        <v>78.62186166578292</v>
      </c>
      <c r="E261" s="98">
        <v>77.9</v>
      </c>
      <c r="F261" s="98">
        <v>79.3</v>
      </c>
      <c r="G261" s="95"/>
      <c r="H261" s="95"/>
      <c r="I261" s="95"/>
      <c r="J261" s="7"/>
      <c r="K261" s="7"/>
      <c r="L261" s="7"/>
      <c r="M261" s="7"/>
      <c r="N261" s="7"/>
      <c r="O261" s="7"/>
    </row>
    <row r="262" spans="1:15" s="14" customFormat="1" ht="15" customHeight="1">
      <c r="A262" s="97"/>
      <c r="B262" s="88"/>
      <c r="C262" s="88" t="s">
        <v>115</v>
      </c>
      <c r="D262" s="98">
        <v>79.13122724707729</v>
      </c>
      <c r="E262" s="98">
        <v>78.5</v>
      </c>
      <c r="F262" s="98">
        <v>79.8</v>
      </c>
      <c r="G262" s="95"/>
      <c r="H262" s="95"/>
      <c r="I262" s="95"/>
      <c r="J262" s="7"/>
      <c r="K262" s="7"/>
      <c r="L262" s="7"/>
      <c r="M262" s="7"/>
      <c r="N262" s="7"/>
      <c r="O262" s="7"/>
    </row>
    <row r="263" spans="1:15" s="14" customFormat="1" ht="15" customHeight="1">
      <c r="A263" s="97"/>
      <c r="B263" s="88"/>
      <c r="C263" s="88" t="s">
        <v>116</v>
      </c>
      <c r="D263" s="98">
        <v>79.49635538954585</v>
      </c>
      <c r="E263" s="98">
        <v>78.8</v>
      </c>
      <c r="F263" s="98">
        <v>80.2</v>
      </c>
      <c r="G263" s="95"/>
      <c r="H263" s="95"/>
      <c r="I263" s="95"/>
      <c r="J263" s="7"/>
      <c r="K263" s="7"/>
      <c r="L263" s="7"/>
      <c r="M263" s="7"/>
      <c r="N263" s="7"/>
      <c r="O263" s="7"/>
    </row>
    <row r="264" spans="1:15" s="14" customFormat="1" ht="15" customHeight="1">
      <c r="A264" s="97"/>
      <c r="B264" s="88"/>
      <c r="C264" s="88" t="s">
        <v>117</v>
      </c>
      <c r="D264" s="98">
        <v>79.70703698365007</v>
      </c>
      <c r="E264" s="98">
        <v>79</v>
      </c>
      <c r="F264" s="98">
        <v>80.4</v>
      </c>
      <c r="G264" s="95"/>
      <c r="H264" s="95"/>
      <c r="I264" s="95"/>
      <c r="J264" s="7"/>
      <c r="K264" s="7"/>
      <c r="L264" s="7"/>
      <c r="M264" s="7"/>
      <c r="N264" s="7"/>
      <c r="O264" s="7"/>
    </row>
    <row r="265" spans="1:15" s="14" customFormat="1" ht="15" customHeight="1">
      <c r="A265" s="97"/>
      <c r="B265" s="88"/>
      <c r="C265" s="88" t="s">
        <v>118</v>
      </c>
      <c r="D265" s="98">
        <v>79.72844390522317</v>
      </c>
      <c r="E265" s="98">
        <v>79.1</v>
      </c>
      <c r="F265" s="98">
        <v>80.4</v>
      </c>
      <c r="G265" s="95"/>
      <c r="H265" s="95"/>
      <c r="I265" s="95"/>
      <c r="J265" s="7"/>
      <c r="K265" s="7"/>
      <c r="L265" s="7"/>
      <c r="M265" s="7"/>
      <c r="N265" s="7"/>
      <c r="O265" s="7"/>
    </row>
    <row r="266" spans="1:15" s="14" customFormat="1" ht="24" customHeight="1">
      <c r="A266" s="97"/>
      <c r="B266" s="88"/>
      <c r="C266" s="88" t="s">
        <v>119</v>
      </c>
      <c r="D266" s="98">
        <v>80.5212632942395</v>
      </c>
      <c r="E266" s="98">
        <v>79.9</v>
      </c>
      <c r="F266" s="98">
        <v>81.2</v>
      </c>
      <c r="G266" s="95"/>
      <c r="H266" s="95"/>
      <c r="I266" s="95"/>
      <c r="J266" s="7"/>
      <c r="K266" s="7"/>
      <c r="L266" s="7"/>
      <c r="M266" s="7"/>
      <c r="N266" s="7"/>
      <c r="O266" s="7"/>
    </row>
    <row r="267" spans="1:15" s="14" customFormat="1" ht="15" customHeight="1">
      <c r="A267" s="97"/>
      <c r="B267" s="88" t="s">
        <v>38</v>
      </c>
      <c r="C267" s="88" t="s">
        <v>120</v>
      </c>
      <c r="D267" s="98">
        <v>81.27630182173789</v>
      </c>
      <c r="E267" s="98">
        <v>80.6659931501241</v>
      </c>
      <c r="F267" s="98">
        <v>81.88661049335168</v>
      </c>
      <c r="G267" s="95"/>
      <c r="H267" s="95"/>
      <c r="I267" s="95"/>
      <c r="J267" s="7"/>
      <c r="K267" s="7"/>
      <c r="L267" s="7"/>
      <c r="M267" s="7"/>
      <c r="N267" s="7"/>
      <c r="O267" s="7"/>
    </row>
    <row r="268" spans="1:15" s="14" customFormat="1" ht="15" customHeight="1">
      <c r="A268" s="97"/>
      <c r="B268" s="88"/>
      <c r="C268" s="88" t="s">
        <v>276</v>
      </c>
      <c r="D268" s="98">
        <v>81.43844030387</v>
      </c>
      <c r="E268" s="98">
        <v>80.83342489838812</v>
      </c>
      <c r="F268" s="98">
        <v>82.04345570935187</v>
      </c>
      <c r="G268" s="95"/>
      <c r="H268" s="95"/>
      <c r="I268" s="95"/>
      <c r="J268" s="7"/>
      <c r="K268" s="7"/>
      <c r="L268" s="7"/>
      <c r="M268" s="7"/>
      <c r="N268" s="7"/>
      <c r="O268" s="7"/>
    </row>
    <row r="269" spans="1:10" s="14" customFormat="1" ht="15" customHeight="1">
      <c r="A269" s="92"/>
      <c r="B269" s="93"/>
      <c r="C269" s="94"/>
      <c r="D269" s="95"/>
      <c r="E269" s="95"/>
      <c r="F269" s="95"/>
      <c r="G269" s="95"/>
      <c r="H269" s="95"/>
      <c r="I269" s="95"/>
      <c r="J269" s="96"/>
    </row>
    <row r="270" spans="1:16" s="14" customFormat="1" ht="24" customHeight="1">
      <c r="A270" s="8" t="s">
        <v>201</v>
      </c>
      <c r="B270" s="88"/>
      <c r="C270" s="88" t="s">
        <v>104</v>
      </c>
      <c r="D270" s="98">
        <v>77.45800819810806</v>
      </c>
      <c r="E270" s="98">
        <v>77.1</v>
      </c>
      <c r="F270" s="98">
        <v>77.8</v>
      </c>
      <c r="G270" s="95"/>
      <c r="H270" s="95"/>
      <c r="I270" s="95"/>
      <c r="J270" s="96"/>
      <c r="K270" s="7"/>
      <c r="L270" s="7"/>
      <c r="M270" s="7"/>
      <c r="N270" s="7"/>
      <c r="O270" s="7"/>
      <c r="P270" s="7"/>
    </row>
    <row r="271" spans="1:16" s="14" customFormat="1" ht="15" customHeight="1">
      <c r="A271" s="8"/>
      <c r="B271" s="88"/>
      <c r="C271" s="88" t="s">
        <v>105</v>
      </c>
      <c r="D271" s="98">
        <v>77.98280166215852</v>
      </c>
      <c r="E271" s="98">
        <v>77.6</v>
      </c>
      <c r="F271" s="98">
        <v>78.3</v>
      </c>
      <c r="G271" s="95"/>
      <c r="H271" s="95"/>
      <c r="I271" s="95"/>
      <c r="J271" s="96"/>
      <c r="K271" s="7"/>
      <c r="L271" s="7"/>
      <c r="M271" s="7"/>
      <c r="N271" s="7"/>
      <c r="O271" s="7"/>
      <c r="P271" s="7"/>
    </row>
    <row r="272" spans="1:16" s="14" customFormat="1" ht="15" customHeight="1">
      <c r="A272" s="8"/>
      <c r="B272" s="88" t="s">
        <v>24</v>
      </c>
      <c r="C272" s="88" t="s">
        <v>106</v>
      </c>
      <c r="D272" s="98">
        <v>78.30583694132976</v>
      </c>
      <c r="E272" s="98">
        <v>78</v>
      </c>
      <c r="F272" s="98">
        <v>78.7</v>
      </c>
      <c r="G272" s="95"/>
      <c r="H272" s="95"/>
      <c r="I272" s="95"/>
      <c r="J272" s="96"/>
      <c r="K272" s="7"/>
      <c r="L272" s="7"/>
      <c r="M272" s="7"/>
      <c r="N272" s="7"/>
      <c r="O272" s="7"/>
      <c r="P272" s="7"/>
    </row>
    <row r="273" spans="1:16" s="14" customFormat="1" ht="15" customHeight="1">
      <c r="A273" s="8"/>
      <c r="B273" s="88"/>
      <c r="C273" s="88" t="s">
        <v>107</v>
      </c>
      <c r="D273" s="98">
        <v>78.61332068088333</v>
      </c>
      <c r="E273" s="98">
        <v>78.3</v>
      </c>
      <c r="F273" s="98">
        <v>79</v>
      </c>
      <c r="G273" s="95"/>
      <c r="H273" s="95"/>
      <c r="I273" s="95"/>
      <c r="J273" s="96"/>
      <c r="K273" s="7"/>
      <c r="L273" s="7"/>
      <c r="M273" s="7"/>
      <c r="N273" s="7"/>
      <c r="O273" s="7"/>
      <c r="P273" s="7"/>
    </row>
    <row r="274" spans="1:16" s="14" customFormat="1" ht="15" customHeight="1">
      <c r="A274" s="8"/>
      <c r="B274" s="88"/>
      <c r="C274" s="88" t="s">
        <v>108</v>
      </c>
      <c r="D274" s="98">
        <v>78.85134864838162</v>
      </c>
      <c r="E274" s="98">
        <v>78.5</v>
      </c>
      <c r="F274" s="98">
        <v>79.2</v>
      </c>
      <c r="G274" s="95"/>
      <c r="H274" s="95"/>
      <c r="I274" s="95"/>
      <c r="J274" s="96"/>
      <c r="K274" s="7"/>
      <c r="L274" s="7"/>
      <c r="M274" s="7"/>
      <c r="N274" s="7"/>
      <c r="O274" s="7"/>
      <c r="P274" s="7"/>
    </row>
    <row r="275" spans="1:16" s="14" customFormat="1" ht="24" customHeight="1">
      <c r="A275" s="8"/>
      <c r="B275" s="88"/>
      <c r="C275" s="88" t="s">
        <v>109</v>
      </c>
      <c r="D275" s="98">
        <v>78.90937804824655</v>
      </c>
      <c r="E275" s="98">
        <v>78.6</v>
      </c>
      <c r="F275" s="98">
        <v>79.2</v>
      </c>
      <c r="G275" s="95"/>
      <c r="H275" s="95"/>
      <c r="I275" s="95"/>
      <c r="J275" s="96"/>
      <c r="K275" s="7"/>
      <c r="L275" s="7"/>
      <c r="M275" s="7"/>
      <c r="N275" s="7"/>
      <c r="O275" s="7"/>
      <c r="P275" s="7"/>
    </row>
    <row r="276" spans="1:16" s="14" customFormat="1" ht="15" customHeight="1">
      <c r="A276" s="8"/>
      <c r="B276" s="88"/>
      <c r="C276" s="88" t="s">
        <v>110</v>
      </c>
      <c r="D276" s="98">
        <v>79.13026321511474</v>
      </c>
      <c r="E276" s="98">
        <v>78.8</v>
      </c>
      <c r="F276" s="98">
        <v>79.5</v>
      </c>
      <c r="G276" s="95"/>
      <c r="H276" s="95"/>
      <c r="I276" s="95"/>
      <c r="J276" s="96"/>
      <c r="K276" s="7"/>
      <c r="L276" s="7"/>
      <c r="M276" s="7"/>
      <c r="N276" s="7"/>
      <c r="O276" s="7"/>
      <c r="P276" s="7"/>
    </row>
    <row r="277" spans="1:16" s="14" customFormat="1" ht="15" customHeight="1">
      <c r="A277" s="8"/>
      <c r="B277" s="88"/>
      <c r="C277" s="88" t="s">
        <v>111</v>
      </c>
      <c r="D277" s="98">
        <v>79.31864201252225</v>
      </c>
      <c r="E277" s="98">
        <v>79</v>
      </c>
      <c r="F277" s="98">
        <v>79.6</v>
      </c>
      <c r="G277" s="95"/>
      <c r="H277" s="95"/>
      <c r="I277" s="95"/>
      <c r="J277" s="96"/>
      <c r="K277" s="7"/>
      <c r="L277" s="7"/>
      <c r="M277" s="7"/>
      <c r="N277" s="7"/>
      <c r="O277" s="7"/>
      <c r="P277" s="7"/>
    </row>
    <row r="278" spans="1:16" s="14" customFormat="1" ht="15" customHeight="1">
      <c r="A278" s="8"/>
      <c r="B278" s="88"/>
      <c r="C278" s="88" t="s">
        <v>112</v>
      </c>
      <c r="D278" s="98">
        <v>79.55902591543403</v>
      </c>
      <c r="E278" s="98">
        <v>79.2</v>
      </c>
      <c r="F278" s="98">
        <v>79.9</v>
      </c>
      <c r="G278" s="95"/>
      <c r="H278" s="95"/>
      <c r="I278" s="95"/>
      <c r="J278" s="96"/>
      <c r="K278" s="7"/>
      <c r="L278" s="7"/>
      <c r="M278" s="7"/>
      <c r="N278" s="7"/>
      <c r="O278" s="7"/>
      <c r="P278" s="7"/>
    </row>
    <row r="279" spans="1:16" s="14" customFormat="1" ht="15" customHeight="1">
      <c r="A279" s="8"/>
      <c r="B279" s="88" t="s">
        <v>31</v>
      </c>
      <c r="C279" s="88" t="s">
        <v>113</v>
      </c>
      <c r="D279" s="98">
        <v>79.53582757445021</v>
      </c>
      <c r="E279" s="98">
        <v>79.2</v>
      </c>
      <c r="F279" s="98">
        <v>79.9</v>
      </c>
      <c r="G279" s="95"/>
      <c r="H279" s="95"/>
      <c r="I279" s="95"/>
      <c r="J279" s="96"/>
      <c r="K279" s="7"/>
      <c r="L279" s="7"/>
      <c r="M279" s="7"/>
      <c r="N279" s="7"/>
      <c r="O279" s="7"/>
      <c r="P279" s="7"/>
    </row>
    <row r="280" spans="1:16" s="14" customFormat="1" ht="24" customHeight="1">
      <c r="A280" s="8"/>
      <c r="B280" s="88"/>
      <c r="C280" s="88" t="s">
        <v>114</v>
      </c>
      <c r="D280" s="98">
        <v>79.42526629767477</v>
      </c>
      <c r="E280" s="98">
        <v>79.1</v>
      </c>
      <c r="F280" s="98">
        <v>79.8</v>
      </c>
      <c r="G280" s="95"/>
      <c r="H280" s="95"/>
      <c r="I280" s="95"/>
      <c r="J280" s="96"/>
      <c r="K280" s="7"/>
      <c r="L280" s="7"/>
      <c r="M280" s="7"/>
      <c r="N280" s="7"/>
      <c r="O280" s="7"/>
      <c r="P280" s="7"/>
    </row>
    <row r="281" spans="1:16" s="14" customFormat="1" ht="15" customHeight="1">
      <c r="A281" s="8"/>
      <c r="B281" s="88"/>
      <c r="C281" s="88" t="s">
        <v>115</v>
      </c>
      <c r="D281" s="98">
        <v>79.55539370486477</v>
      </c>
      <c r="E281" s="98">
        <v>79.2</v>
      </c>
      <c r="F281" s="98">
        <v>79.9</v>
      </c>
      <c r="G281" s="95"/>
      <c r="H281" s="95"/>
      <c r="I281" s="95"/>
      <c r="J281" s="96"/>
      <c r="K281" s="7"/>
      <c r="L281" s="7"/>
      <c r="M281" s="7"/>
      <c r="N281" s="7"/>
      <c r="O281" s="7"/>
      <c r="P281" s="7"/>
    </row>
    <row r="282" spans="1:16" s="14" customFormat="1" ht="15" customHeight="1">
      <c r="A282" s="8"/>
      <c r="B282" s="88"/>
      <c r="C282" s="88" t="s">
        <v>116</v>
      </c>
      <c r="D282" s="98">
        <v>79.73080644893466</v>
      </c>
      <c r="E282" s="98">
        <v>79.4</v>
      </c>
      <c r="F282" s="98">
        <v>80.1</v>
      </c>
      <c r="G282" s="95"/>
      <c r="H282" s="95"/>
      <c r="I282" s="95"/>
      <c r="J282" s="96"/>
      <c r="K282" s="7"/>
      <c r="L282" s="7"/>
      <c r="M282" s="7"/>
      <c r="N282" s="7"/>
      <c r="O282" s="7"/>
      <c r="P282" s="7"/>
    </row>
    <row r="283" spans="1:16" s="14" customFormat="1" ht="15" customHeight="1">
      <c r="A283" s="8"/>
      <c r="B283" s="88"/>
      <c r="C283" s="88" t="s">
        <v>117</v>
      </c>
      <c r="D283" s="98">
        <v>80.10583149213161</v>
      </c>
      <c r="E283" s="98">
        <v>79.8</v>
      </c>
      <c r="F283" s="98">
        <v>80.5</v>
      </c>
      <c r="G283" s="95"/>
      <c r="H283" s="95"/>
      <c r="I283" s="95"/>
      <c r="J283" s="96"/>
      <c r="K283" s="7"/>
      <c r="L283" s="7"/>
      <c r="M283" s="7"/>
      <c r="N283" s="7"/>
      <c r="O283" s="7"/>
      <c r="P283" s="7"/>
    </row>
    <row r="284" spans="1:16" s="14" customFormat="1" ht="15" customHeight="1">
      <c r="A284" s="8"/>
      <c r="B284" s="88"/>
      <c r="C284" s="88" t="s">
        <v>118</v>
      </c>
      <c r="D284" s="98">
        <v>80.3563902567358</v>
      </c>
      <c r="E284" s="98">
        <v>80</v>
      </c>
      <c r="F284" s="98">
        <v>80.7</v>
      </c>
      <c r="G284" s="95"/>
      <c r="H284" s="95"/>
      <c r="I284" s="95"/>
      <c r="J284" s="96"/>
      <c r="K284" s="7"/>
      <c r="L284" s="7"/>
      <c r="M284" s="7"/>
      <c r="N284" s="7"/>
      <c r="O284" s="7"/>
      <c r="P284" s="7"/>
    </row>
    <row r="285" spans="1:16" s="14" customFormat="1" ht="24" customHeight="1">
      <c r="A285" s="8"/>
      <c r="B285" s="88"/>
      <c r="C285" s="88" t="s">
        <v>119</v>
      </c>
      <c r="D285" s="98">
        <v>80.39383152715327</v>
      </c>
      <c r="E285" s="98">
        <v>80</v>
      </c>
      <c r="F285" s="98">
        <v>80.7</v>
      </c>
      <c r="G285" s="95"/>
      <c r="H285" s="95"/>
      <c r="I285" s="95"/>
      <c r="J285" s="96"/>
      <c r="K285" s="7"/>
      <c r="L285" s="7"/>
      <c r="M285" s="7"/>
      <c r="N285" s="7"/>
      <c r="O285" s="7"/>
      <c r="P285" s="7"/>
    </row>
    <row r="286" spans="1:16" s="14" customFormat="1" ht="15" customHeight="1">
      <c r="A286" s="8"/>
      <c r="B286" s="88" t="s">
        <v>38</v>
      </c>
      <c r="C286" s="88" t="s">
        <v>120</v>
      </c>
      <c r="D286" s="98">
        <v>80.37746849020746</v>
      </c>
      <c r="E286" s="98">
        <v>80.0323545738172</v>
      </c>
      <c r="F286" s="98">
        <v>80.72258240659772</v>
      </c>
      <c r="G286" s="95"/>
      <c r="H286" s="95"/>
      <c r="I286" s="95"/>
      <c r="J286" s="96"/>
      <c r="K286" s="7"/>
      <c r="L286" s="7"/>
      <c r="M286" s="7"/>
      <c r="N286" s="7"/>
      <c r="O286" s="7"/>
      <c r="P286" s="7"/>
    </row>
    <row r="287" spans="1:16" s="14" customFormat="1" ht="15" customHeight="1">
      <c r="A287" s="8"/>
      <c r="B287" s="88"/>
      <c r="C287" s="88" t="s">
        <v>276</v>
      </c>
      <c r="D287" s="98">
        <v>80.73101775415694</v>
      </c>
      <c r="E287" s="98">
        <v>80.39039604767392</v>
      </c>
      <c r="F287" s="98">
        <v>81.07163946063996</v>
      </c>
      <c r="G287" s="95"/>
      <c r="H287" s="95"/>
      <c r="I287" s="95"/>
      <c r="J287" s="96"/>
      <c r="K287" s="7"/>
      <c r="L287" s="7"/>
      <c r="M287" s="7"/>
      <c r="N287" s="7"/>
      <c r="O287" s="7"/>
      <c r="P287" s="7"/>
    </row>
    <row r="288" spans="1:10" s="14" customFormat="1" ht="15" customHeight="1">
      <c r="A288" s="92"/>
      <c r="B288" s="93"/>
      <c r="C288" s="94"/>
      <c r="D288" s="95"/>
      <c r="E288" s="95"/>
      <c r="F288" s="95"/>
      <c r="G288" s="95"/>
      <c r="H288" s="95"/>
      <c r="I288" s="95"/>
      <c r="J288" s="96"/>
    </row>
    <row r="289" spans="1:17" s="14" customFormat="1" ht="24" customHeight="1">
      <c r="A289" s="97" t="s">
        <v>214</v>
      </c>
      <c r="B289" s="88"/>
      <c r="C289" s="88" t="s">
        <v>104</v>
      </c>
      <c r="D289" s="98">
        <v>77.51941076673984</v>
      </c>
      <c r="E289" s="98">
        <v>76.9</v>
      </c>
      <c r="F289" s="98">
        <v>78.1</v>
      </c>
      <c r="G289" s="95"/>
      <c r="H289" s="95"/>
      <c r="I289" s="95"/>
      <c r="J289" s="96"/>
      <c r="L289" s="7"/>
      <c r="M289" s="7"/>
      <c r="N289" s="7"/>
      <c r="O289" s="7"/>
      <c r="P289" s="7"/>
      <c r="Q289" s="7"/>
    </row>
    <row r="290" spans="1:17" s="14" customFormat="1" ht="15" customHeight="1">
      <c r="A290" s="8"/>
      <c r="B290" s="88"/>
      <c r="C290" s="88" t="s">
        <v>105</v>
      </c>
      <c r="D290" s="98">
        <v>77.93947863439608</v>
      </c>
      <c r="E290" s="98">
        <v>77.4</v>
      </c>
      <c r="F290" s="98">
        <v>78.5</v>
      </c>
      <c r="G290" s="95"/>
      <c r="H290" s="95"/>
      <c r="I290" s="95"/>
      <c r="J290" s="96"/>
      <c r="L290" s="7"/>
      <c r="M290" s="7"/>
      <c r="N290" s="7"/>
      <c r="O290" s="7"/>
      <c r="P290" s="7"/>
      <c r="Q290" s="7"/>
    </row>
    <row r="291" spans="1:17" s="14" customFormat="1" ht="15" customHeight="1">
      <c r="A291" s="8"/>
      <c r="B291" s="88" t="s">
        <v>106</v>
      </c>
      <c r="C291" s="88" t="s">
        <v>106</v>
      </c>
      <c r="D291" s="98">
        <v>77.93740443170262</v>
      </c>
      <c r="E291" s="98">
        <v>77.4</v>
      </c>
      <c r="F291" s="98">
        <v>78.5</v>
      </c>
      <c r="G291" s="95"/>
      <c r="H291" s="95"/>
      <c r="I291" s="95"/>
      <c r="J291" s="96"/>
      <c r="L291" s="7"/>
      <c r="M291" s="7"/>
      <c r="N291" s="7"/>
      <c r="O291" s="7"/>
      <c r="P291" s="7"/>
      <c r="Q291" s="7"/>
    </row>
    <row r="292" spans="1:17" s="14" customFormat="1" ht="15" customHeight="1">
      <c r="A292" s="8"/>
      <c r="B292" s="88"/>
      <c r="C292" s="88" t="s">
        <v>107</v>
      </c>
      <c r="D292" s="98">
        <v>78.34034822587326</v>
      </c>
      <c r="E292" s="98">
        <v>77.8</v>
      </c>
      <c r="F292" s="98">
        <v>78.9</v>
      </c>
      <c r="G292" s="95"/>
      <c r="H292" s="95"/>
      <c r="I292" s="95"/>
      <c r="J292" s="96"/>
      <c r="L292" s="7"/>
      <c r="M292" s="7"/>
      <c r="N292" s="7"/>
      <c r="O292" s="7"/>
      <c r="P292" s="7"/>
      <c r="Q292" s="7"/>
    </row>
    <row r="293" spans="1:17" s="14" customFormat="1" ht="15" customHeight="1">
      <c r="A293" s="8"/>
      <c r="B293" s="88"/>
      <c r="C293" s="88" t="s">
        <v>108</v>
      </c>
      <c r="D293" s="98">
        <v>78.2714518253721</v>
      </c>
      <c r="E293" s="98">
        <v>77.7</v>
      </c>
      <c r="F293" s="98">
        <v>78.8</v>
      </c>
      <c r="G293" s="95"/>
      <c r="H293" s="95"/>
      <c r="I293" s="95"/>
      <c r="J293" s="96"/>
      <c r="L293" s="7"/>
      <c r="M293" s="7"/>
      <c r="N293" s="7"/>
      <c r="O293" s="7"/>
      <c r="P293" s="7"/>
      <c r="Q293" s="7"/>
    </row>
    <row r="294" spans="1:17" s="14" customFormat="1" ht="24" customHeight="1">
      <c r="A294" s="8"/>
      <c r="B294" s="88"/>
      <c r="C294" s="88" t="s">
        <v>109</v>
      </c>
      <c r="D294" s="98">
        <v>78.76999424276968</v>
      </c>
      <c r="E294" s="98">
        <v>78.2</v>
      </c>
      <c r="F294" s="98">
        <v>79.3</v>
      </c>
      <c r="G294" s="95"/>
      <c r="H294" s="95"/>
      <c r="I294" s="95"/>
      <c r="J294" s="96"/>
      <c r="L294" s="7"/>
      <c r="M294" s="7"/>
      <c r="N294" s="7"/>
      <c r="O294" s="7"/>
      <c r="P294" s="7"/>
      <c r="Q294" s="7"/>
    </row>
    <row r="295" spans="1:17" s="14" customFormat="1" ht="15" customHeight="1">
      <c r="A295" s="8"/>
      <c r="B295" s="88"/>
      <c r="C295" s="88" t="s">
        <v>110</v>
      </c>
      <c r="D295" s="98">
        <v>78.65000861973002</v>
      </c>
      <c r="E295" s="98">
        <v>78</v>
      </c>
      <c r="F295" s="98">
        <v>79.3</v>
      </c>
      <c r="G295" s="95"/>
      <c r="H295" s="95"/>
      <c r="I295" s="95"/>
      <c r="J295" s="96"/>
      <c r="L295" s="7"/>
      <c r="M295" s="7"/>
      <c r="N295" s="7"/>
      <c r="O295" s="7"/>
      <c r="P295" s="7"/>
      <c r="Q295" s="7"/>
    </row>
    <row r="296" spans="1:17" s="14" customFormat="1" ht="15" customHeight="1">
      <c r="A296" s="8"/>
      <c r="B296" s="88"/>
      <c r="C296" s="88" t="s">
        <v>111</v>
      </c>
      <c r="D296" s="98">
        <v>78.60456528667262</v>
      </c>
      <c r="E296" s="98">
        <v>77.9</v>
      </c>
      <c r="F296" s="98">
        <v>79.3</v>
      </c>
      <c r="G296" s="95"/>
      <c r="H296" s="95"/>
      <c r="I296" s="95"/>
      <c r="J296" s="96"/>
      <c r="L296" s="7"/>
      <c r="M296" s="7"/>
      <c r="N296" s="7"/>
      <c r="O296" s="7"/>
      <c r="P296" s="7"/>
      <c r="Q296" s="7"/>
    </row>
    <row r="297" spans="1:17" s="14" customFormat="1" ht="15" customHeight="1">
      <c r="A297" s="8"/>
      <c r="B297" s="88"/>
      <c r="C297" s="88" t="s">
        <v>112</v>
      </c>
      <c r="D297" s="98">
        <v>78.7147855824359</v>
      </c>
      <c r="E297" s="98">
        <v>78.1</v>
      </c>
      <c r="F297" s="98">
        <v>79.4</v>
      </c>
      <c r="G297" s="95"/>
      <c r="H297" s="95"/>
      <c r="I297" s="95"/>
      <c r="J297" s="96"/>
      <c r="L297" s="7"/>
      <c r="M297" s="7"/>
      <c r="N297" s="7"/>
      <c r="O297" s="7"/>
      <c r="P297" s="7"/>
      <c r="Q297" s="7"/>
    </row>
    <row r="298" spans="1:17" s="14" customFormat="1" ht="15" customHeight="1">
      <c r="A298" s="8"/>
      <c r="B298" s="88" t="s">
        <v>113</v>
      </c>
      <c r="C298" s="88" t="s">
        <v>113</v>
      </c>
      <c r="D298" s="98">
        <v>78.88337068733323</v>
      </c>
      <c r="E298" s="98">
        <v>78.2</v>
      </c>
      <c r="F298" s="98">
        <v>79.5</v>
      </c>
      <c r="G298" s="95"/>
      <c r="H298" s="95"/>
      <c r="I298" s="95"/>
      <c r="J298" s="96"/>
      <c r="L298" s="7"/>
      <c r="M298" s="7"/>
      <c r="N298" s="7"/>
      <c r="O298" s="7"/>
      <c r="P298" s="7"/>
      <c r="Q298" s="7"/>
    </row>
    <row r="299" spans="1:17" s="14" customFormat="1" ht="24" customHeight="1">
      <c r="A299" s="8"/>
      <c r="B299" s="88"/>
      <c r="C299" s="88" t="s">
        <v>114</v>
      </c>
      <c r="D299" s="98">
        <v>79.25096277672601</v>
      </c>
      <c r="E299" s="98">
        <v>78.6</v>
      </c>
      <c r="F299" s="98">
        <v>79.9</v>
      </c>
      <c r="G299" s="95"/>
      <c r="H299" s="95"/>
      <c r="I299" s="95"/>
      <c r="J299" s="96"/>
      <c r="L299" s="7"/>
      <c r="M299" s="7"/>
      <c r="N299" s="7"/>
      <c r="O299" s="7"/>
      <c r="P299" s="7"/>
      <c r="Q299" s="7"/>
    </row>
    <row r="300" spans="1:17" s="14" customFormat="1" ht="15" customHeight="1">
      <c r="A300" s="8"/>
      <c r="B300" s="88"/>
      <c r="C300" s="88" t="s">
        <v>115</v>
      </c>
      <c r="D300" s="98">
        <v>79.66603870680298</v>
      </c>
      <c r="E300" s="98">
        <v>79.1</v>
      </c>
      <c r="F300" s="98">
        <v>80.3</v>
      </c>
      <c r="G300" s="95"/>
      <c r="H300" s="95"/>
      <c r="I300" s="95"/>
      <c r="J300" s="96"/>
      <c r="L300" s="7"/>
      <c r="M300" s="7"/>
      <c r="N300" s="7"/>
      <c r="O300" s="7"/>
      <c r="P300" s="7"/>
      <c r="Q300" s="7"/>
    </row>
    <row r="301" spans="1:17" s="14" customFormat="1" ht="15" customHeight="1">
      <c r="A301" s="8"/>
      <c r="B301" s="88"/>
      <c r="C301" s="88" t="s">
        <v>116</v>
      </c>
      <c r="D301" s="98">
        <v>80.06137454669778</v>
      </c>
      <c r="E301" s="98">
        <v>79.5</v>
      </c>
      <c r="F301" s="98">
        <v>80.7</v>
      </c>
      <c r="G301" s="95"/>
      <c r="H301" s="95"/>
      <c r="I301" s="95"/>
      <c r="J301" s="96"/>
      <c r="L301" s="7"/>
      <c r="M301" s="7"/>
      <c r="N301" s="7"/>
      <c r="O301" s="7"/>
      <c r="P301" s="7"/>
      <c r="Q301" s="7"/>
    </row>
    <row r="302" spans="1:17" s="14" customFormat="1" ht="15" customHeight="1">
      <c r="A302" s="8"/>
      <c r="B302" s="88"/>
      <c r="C302" s="88" t="s">
        <v>117</v>
      </c>
      <c r="D302" s="98">
        <v>80.51807802816373</v>
      </c>
      <c r="E302" s="98">
        <v>80</v>
      </c>
      <c r="F302" s="98">
        <v>81.1</v>
      </c>
      <c r="G302" s="95"/>
      <c r="H302" s="95"/>
      <c r="I302" s="95"/>
      <c r="J302" s="96"/>
      <c r="L302" s="7"/>
      <c r="M302" s="7"/>
      <c r="N302" s="7"/>
      <c r="O302" s="7"/>
      <c r="P302" s="7"/>
      <c r="Q302" s="7"/>
    </row>
    <row r="303" spans="1:17" s="14" customFormat="1" ht="15" customHeight="1">
      <c r="A303" s="8"/>
      <c r="B303" s="88"/>
      <c r="C303" s="88" t="s">
        <v>118</v>
      </c>
      <c r="D303" s="98">
        <v>80.64754744585441</v>
      </c>
      <c r="E303" s="98">
        <v>80.1</v>
      </c>
      <c r="F303" s="98">
        <v>81.2</v>
      </c>
      <c r="G303" s="95"/>
      <c r="H303" s="95"/>
      <c r="I303" s="95"/>
      <c r="J303" s="96"/>
      <c r="L303" s="7"/>
      <c r="M303" s="7"/>
      <c r="N303" s="7"/>
      <c r="O303" s="7"/>
      <c r="P303" s="7"/>
      <c r="Q303" s="7"/>
    </row>
    <row r="304" spans="1:17" s="14" customFormat="1" ht="24" customHeight="1">
      <c r="A304" s="8"/>
      <c r="C304" s="88" t="s">
        <v>119</v>
      </c>
      <c r="D304" s="98">
        <v>80.9372612846185</v>
      </c>
      <c r="E304" s="98">
        <v>80.4</v>
      </c>
      <c r="F304" s="98">
        <v>81.5</v>
      </c>
      <c r="G304" s="95"/>
      <c r="H304" s="95"/>
      <c r="I304" s="95"/>
      <c r="J304" s="96"/>
      <c r="L304" s="7"/>
      <c r="M304" s="7"/>
      <c r="N304" s="7"/>
      <c r="O304" s="7"/>
      <c r="P304" s="7"/>
      <c r="Q304" s="7"/>
    </row>
    <row r="305" spans="1:17" s="14" customFormat="1" ht="15" customHeight="1">
      <c r="A305" s="8"/>
      <c r="B305" s="88" t="s">
        <v>120</v>
      </c>
      <c r="C305" s="88" t="s">
        <v>120</v>
      </c>
      <c r="D305" s="98">
        <v>80.9026857645771</v>
      </c>
      <c r="E305" s="98">
        <v>80.31707819828083</v>
      </c>
      <c r="F305" s="98">
        <v>81.48829333087338</v>
      </c>
      <c r="G305" s="95"/>
      <c r="H305" s="95"/>
      <c r="I305" s="95"/>
      <c r="J305" s="96"/>
      <c r="L305" s="7"/>
      <c r="M305" s="7"/>
      <c r="N305" s="7"/>
      <c r="O305" s="7"/>
      <c r="P305" s="7"/>
      <c r="Q305" s="7"/>
    </row>
    <row r="306" spans="1:17" s="14" customFormat="1" ht="15" customHeight="1">
      <c r="A306" s="8"/>
      <c r="B306" s="88"/>
      <c r="C306" s="88" t="s">
        <v>276</v>
      </c>
      <c r="D306" s="98">
        <v>81.12864003573686</v>
      </c>
      <c r="E306" s="98">
        <v>80.55579648199775</v>
      </c>
      <c r="F306" s="98">
        <v>81.70148358947598</v>
      </c>
      <c r="G306" s="95"/>
      <c r="H306" s="95"/>
      <c r="I306" s="95"/>
      <c r="J306" s="96"/>
      <c r="L306" s="7"/>
      <c r="M306" s="7"/>
      <c r="N306" s="7"/>
      <c r="O306" s="7"/>
      <c r="P306" s="7"/>
      <c r="Q306" s="7"/>
    </row>
    <row r="307" spans="1:10" s="14" customFormat="1" ht="15" customHeight="1">
      <c r="A307" s="92"/>
      <c r="B307" s="93"/>
      <c r="C307" s="94"/>
      <c r="D307" s="95"/>
      <c r="E307" s="95"/>
      <c r="F307" s="95"/>
      <c r="G307" s="95"/>
      <c r="H307" s="95"/>
      <c r="I307" s="95"/>
      <c r="J307" s="96"/>
    </row>
    <row r="308" spans="1:10" s="14" customFormat="1" ht="24" customHeight="1">
      <c r="A308" s="8" t="s">
        <v>191</v>
      </c>
      <c r="B308" s="88"/>
      <c r="C308" s="88" t="s">
        <v>104</v>
      </c>
      <c r="D308" s="99">
        <v>77.67241691808105</v>
      </c>
      <c r="E308" s="99">
        <v>77</v>
      </c>
      <c r="F308" s="99">
        <v>78.4</v>
      </c>
      <c r="G308" s="7"/>
      <c r="H308" s="95"/>
      <c r="I308" s="95"/>
      <c r="J308" s="96"/>
    </row>
    <row r="309" spans="1:10" s="14" customFormat="1" ht="15" customHeight="1">
      <c r="A309" s="8"/>
      <c r="B309" s="88"/>
      <c r="C309" s="88" t="s">
        <v>105</v>
      </c>
      <c r="D309" s="99">
        <v>77.95626632415204</v>
      </c>
      <c r="E309" s="99">
        <v>77.3</v>
      </c>
      <c r="F309" s="99">
        <v>78.6</v>
      </c>
      <c r="G309" s="7"/>
      <c r="H309" s="95"/>
      <c r="I309" s="95"/>
      <c r="J309" s="96"/>
    </row>
    <row r="310" spans="1:10" s="14" customFormat="1" ht="15" customHeight="1">
      <c r="A310" s="8"/>
      <c r="B310" s="88" t="s">
        <v>106</v>
      </c>
      <c r="C310" s="88" t="s">
        <v>106</v>
      </c>
      <c r="D310" s="99">
        <v>77.96346289335749</v>
      </c>
      <c r="E310" s="99">
        <v>77.3</v>
      </c>
      <c r="F310" s="99">
        <v>78.6</v>
      </c>
      <c r="G310" s="7"/>
      <c r="H310" s="95"/>
      <c r="I310" s="95"/>
      <c r="J310" s="96"/>
    </row>
    <row r="311" spans="1:10" s="14" customFormat="1" ht="15" customHeight="1">
      <c r="A311" s="8"/>
      <c r="B311" s="88"/>
      <c r="C311" s="88" t="s">
        <v>107</v>
      </c>
      <c r="D311" s="99">
        <v>78.37047229022502</v>
      </c>
      <c r="E311" s="99">
        <v>77.7</v>
      </c>
      <c r="F311" s="99">
        <v>79</v>
      </c>
      <c r="G311" s="7"/>
      <c r="H311" s="95"/>
      <c r="I311" s="95"/>
      <c r="J311" s="96"/>
    </row>
    <row r="312" spans="1:10" s="14" customFormat="1" ht="15" customHeight="1">
      <c r="A312" s="8"/>
      <c r="B312" s="88"/>
      <c r="C312" s="88" t="s">
        <v>108</v>
      </c>
      <c r="D312" s="99">
        <v>78.48766850243929</v>
      </c>
      <c r="E312" s="99">
        <v>77.8</v>
      </c>
      <c r="F312" s="99">
        <v>79.2</v>
      </c>
      <c r="G312" s="7"/>
      <c r="H312" s="95"/>
      <c r="I312" s="95"/>
      <c r="J312" s="96"/>
    </row>
    <row r="313" spans="1:10" s="14" customFormat="1" ht="24" customHeight="1">
      <c r="A313" s="8"/>
      <c r="B313" s="88"/>
      <c r="C313" s="88" t="s">
        <v>109</v>
      </c>
      <c r="D313" s="99">
        <v>78.23805391423214</v>
      </c>
      <c r="E313" s="99">
        <v>77.5</v>
      </c>
      <c r="F313" s="99">
        <v>78.9</v>
      </c>
      <c r="G313" s="7"/>
      <c r="H313" s="95"/>
      <c r="I313" s="95"/>
      <c r="J313" s="96"/>
    </row>
    <row r="314" spans="1:10" s="14" customFormat="1" ht="15" customHeight="1">
      <c r="A314" s="8"/>
      <c r="B314" s="88"/>
      <c r="C314" s="88" t="s">
        <v>110</v>
      </c>
      <c r="D314" s="99">
        <v>78.79450822199034</v>
      </c>
      <c r="E314" s="99">
        <v>78.1</v>
      </c>
      <c r="F314" s="99">
        <v>79.5</v>
      </c>
      <c r="G314" s="7"/>
      <c r="H314" s="95"/>
      <c r="I314" s="95"/>
      <c r="J314" s="96"/>
    </row>
    <row r="315" spans="1:10" s="14" customFormat="1" ht="15" customHeight="1">
      <c r="A315" s="8"/>
      <c r="B315" s="88"/>
      <c r="C315" s="88" t="s">
        <v>111</v>
      </c>
      <c r="D315" s="99">
        <v>78.60698295093793</v>
      </c>
      <c r="E315" s="99">
        <v>77.9</v>
      </c>
      <c r="F315" s="99">
        <v>79.3</v>
      </c>
      <c r="G315" s="7"/>
      <c r="H315" s="95"/>
      <c r="I315" s="95"/>
      <c r="J315" s="96"/>
    </row>
    <row r="316" spans="1:10" s="14" customFormat="1" ht="15" customHeight="1">
      <c r="A316" s="8"/>
      <c r="B316" s="88"/>
      <c r="C316" s="88" t="s">
        <v>112</v>
      </c>
      <c r="D316" s="99">
        <v>79.17515803475621</v>
      </c>
      <c r="E316" s="99">
        <v>78.5</v>
      </c>
      <c r="F316" s="99">
        <v>79.9</v>
      </c>
      <c r="G316" s="7"/>
      <c r="H316" s="95"/>
      <c r="I316" s="95"/>
      <c r="J316" s="96"/>
    </row>
    <row r="317" spans="1:10" s="14" customFormat="1" ht="15" customHeight="1">
      <c r="A317" s="8"/>
      <c r="B317" s="88" t="s">
        <v>113</v>
      </c>
      <c r="C317" s="88" t="s">
        <v>113</v>
      </c>
      <c r="D317" s="99">
        <v>79.0119198188649</v>
      </c>
      <c r="E317" s="99">
        <v>78.3</v>
      </c>
      <c r="F317" s="99">
        <v>79.7</v>
      </c>
      <c r="G317" s="7"/>
      <c r="H317" s="95"/>
      <c r="I317" s="95"/>
      <c r="J317" s="96"/>
    </row>
    <row r="318" spans="1:10" s="14" customFormat="1" ht="24" customHeight="1">
      <c r="A318" s="8"/>
      <c r="B318" s="88"/>
      <c r="C318" s="88" t="s">
        <v>114</v>
      </c>
      <c r="D318" s="99">
        <v>79.62719895929203</v>
      </c>
      <c r="E318" s="99">
        <v>78.9</v>
      </c>
      <c r="F318" s="99">
        <v>80.3</v>
      </c>
      <c r="G318" s="7"/>
      <c r="H318" s="95"/>
      <c r="I318" s="95"/>
      <c r="J318" s="96"/>
    </row>
    <row r="319" spans="1:10" s="14" customFormat="1" ht="15" customHeight="1">
      <c r="A319" s="8"/>
      <c r="B319" s="88"/>
      <c r="C319" s="88" t="s">
        <v>115</v>
      </c>
      <c r="D319" s="99">
        <v>80.00520871459412</v>
      </c>
      <c r="E319" s="99">
        <v>79.4</v>
      </c>
      <c r="F319" s="99">
        <v>80.7</v>
      </c>
      <c r="G319" s="7"/>
      <c r="H319" s="95"/>
      <c r="I319" s="95"/>
      <c r="J319" s="96"/>
    </row>
    <row r="320" spans="1:10" s="14" customFormat="1" ht="15" customHeight="1">
      <c r="A320" s="8"/>
      <c r="B320" s="88"/>
      <c r="C320" s="88" t="s">
        <v>116</v>
      </c>
      <c r="D320" s="99">
        <v>80.69582432939723</v>
      </c>
      <c r="E320" s="99">
        <v>80.1</v>
      </c>
      <c r="F320" s="99">
        <v>81.3</v>
      </c>
      <c r="G320" s="7"/>
      <c r="H320" s="95"/>
      <c r="I320" s="95"/>
      <c r="J320" s="96"/>
    </row>
    <row r="321" spans="1:10" s="14" customFormat="1" ht="15" customHeight="1">
      <c r="A321" s="8"/>
      <c r="B321" s="88"/>
      <c r="C321" s="88" t="s">
        <v>117</v>
      </c>
      <c r="D321" s="99">
        <v>80.58477855273676</v>
      </c>
      <c r="E321" s="99">
        <v>79.9</v>
      </c>
      <c r="F321" s="99">
        <v>81.2</v>
      </c>
      <c r="G321" s="7"/>
      <c r="H321" s="95"/>
      <c r="I321" s="95"/>
      <c r="J321" s="96"/>
    </row>
    <row r="322" spans="1:10" s="14" customFormat="1" ht="15" customHeight="1">
      <c r="A322" s="8"/>
      <c r="B322" s="88"/>
      <c r="C322" s="88" t="s">
        <v>118</v>
      </c>
      <c r="D322" s="99">
        <v>80.06894413103439</v>
      </c>
      <c r="E322" s="99">
        <v>79.4</v>
      </c>
      <c r="F322" s="99">
        <v>80.8</v>
      </c>
      <c r="G322" s="7"/>
      <c r="H322" s="95"/>
      <c r="I322" s="95"/>
      <c r="J322" s="96"/>
    </row>
    <row r="323" spans="1:10" s="14" customFormat="1" ht="24" customHeight="1">
      <c r="A323" s="8"/>
      <c r="C323" s="88" t="s">
        <v>119</v>
      </c>
      <c r="D323" s="99">
        <v>79.88837374991984</v>
      </c>
      <c r="E323" s="99">
        <v>79.1</v>
      </c>
      <c r="F323" s="99">
        <v>80.6</v>
      </c>
      <c r="G323" s="7"/>
      <c r="H323" s="95"/>
      <c r="I323" s="95"/>
      <c r="J323" s="96"/>
    </row>
    <row r="324" spans="1:10" s="14" customFormat="1" ht="15" customHeight="1">
      <c r="A324" s="8"/>
      <c r="B324" s="88" t="s">
        <v>120</v>
      </c>
      <c r="C324" s="88" t="s">
        <v>120</v>
      </c>
      <c r="D324" s="99">
        <v>80.41062565706147</v>
      </c>
      <c r="E324" s="99">
        <v>79.72070722924357</v>
      </c>
      <c r="F324" s="99">
        <v>81.10054408487937</v>
      </c>
      <c r="G324" s="7"/>
      <c r="H324" s="95"/>
      <c r="I324" s="95"/>
      <c r="J324" s="96"/>
    </row>
    <row r="325" spans="1:10" s="14" customFormat="1" ht="15" customHeight="1">
      <c r="A325" s="8"/>
      <c r="B325" s="88"/>
      <c r="C325" s="88" t="s">
        <v>276</v>
      </c>
      <c r="D325" s="99">
        <v>80.90906644048917</v>
      </c>
      <c r="E325" s="99">
        <v>80.26626375566883</v>
      </c>
      <c r="F325" s="99">
        <v>81.55186912530951</v>
      </c>
      <c r="G325" s="7"/>
      <c r="H325" s="95"/>
      <c r="I325" s="95"/>
      <c r="J325" s="96"/>
    </row>
    <row r="327" spans="1:6" ht="24" customHeight="1">
      <c r="A327" s="8" t="s">
        <v>331</v>
      </c>
      <c r="C327" s="88" t="s">
        <v>22</v>
      </c>
      <c r="D327" s="98">
        <v>77.16574836567774</v>
      </c>
      <c r="E327" s="98">
        <v>77.07472388859354</v>
      </c>
      <c r="F327" s="98">
        <v>77.25677284276195</v>
      </c>
    </row>
    <row r="328" spans="1:6" ht="15" customHeight="1">
      <c r="A328" s="8"/>
      <c r="C328" s="88" t="s">
        <v>23</v>
      </c>
      <c r="D328" s="98">
        <v>77.34818238891894</v>
      </c>
      <c r="E328" s="98">
        <v>77.2574726885986</v>
      </c>
      <c r="F328" s="98">
        <v>77.43889208923929</v>
      </c>
    </row>
    <row r="329" spans="1:6" ht="15" customHeight="1">
      <c r="A329" s="8"/>
      <c r="B329" s="88" t="s">
        <v>24</v>
      </c>
      <c r="C329" s="88" t="s">
        <v>24</v>
      </c>
      <c r="D329" s="98">
        <v>77.4653225600039</v>
      </c>
      <c r="E329" s="98">
        <v>77.37465022697731</v>
      </c>
      <c r="F329" s="98">
        <v>77.55599489303049</v>
      </c>
    </row>
    <row r="330" spans="1:6" ht="15" customHeight="1">
      <c r="A330" s="8"/>
      <c r="C330" s="88" t="s">
        <v>25</v>
      </c>
      <c r="D330" s="98">
        <v>77.77077437949475</v>
      </c>
      <c r="E330" s="98">
        <v>77.67951630628578</v>
      </c>
      <c r="F330" s="98">
        <v>77.86203245270373</v>
      </c>
    </row>
    <row r="331" spans="1:6" ht="15" customHeight="1">
      <c r="A331" s="8"/>
      <c r="C331" s="88" t="s">
        <v>26</v>
      </c>
      <c r="D331" s="98">
        <v>77.89581820366021</v>
      </c>
      <c r="E331" s="98">
        <v>77.80493972095145</v>
      </c>
      <c r="F331" s="98">
        <v>77.98669668636897</v>
      </c>
    </row>
    <row r="332" spans="1:6" ht="24" customHeight="1">
      <c r="A332" s="8"/>
      <c r="C332" s="88" t="s">
        <v>27</v>
      </c>
      <c r="D332" s="98">
        <v>78.0647045301215</v>
      </c>
      <c r="E332" s="98">
        <v>77.97403156021952</v>
      </c>
      <c r="F332" s="98">
        <v>78.15537750002349</v>
      </c>
    </row>
    <row r="333" spans="1:6" ht="15" customHeight="1">
      <c r="A333" s="8"/>
      <c r="C333" s="88" t="s">
        <v>28</v>
      </c>
      <c r="D333" s="98">
        <v>78.18610901420044</v>
      </c>
      <c r="E333" s="98">
        <v>78.09643124149197</v>
      </c>
      <c r="F333" s="98">
        <v>78.27578678690891</v>
      </c>
    </row>
    <row r="334" spans="1:6" ht="15" customHeight="1">
      <c r="A334" s="8"/>
      <c r="C334" s="88" t="s">
        <v>29</v>
      </c>
      <c r="D334" s="98">
        <v>78.3617084590253</v>
      </c>
      <c r="E334" s="98">
        <v>78.27157204879936</v>
      </c>
      <c r="F334" s="98">
        <v>78.45184486925123</v>
      </c>
    </row>
    <row r="335" spans="1:6" ht="15" customHeight="1">
      <c r="A335" s="8"/>
      <c r="C335" s="88" t="s">
        <v>30</v>
      </c>
      <c r="D335" s="98">
        <v>78.57749963325398</v>
      </c>
      <c r="E335" s="98">
        <v>78.48706295554668</v>
      </c>
      <c r="F335" s="98">
        <v>78.66793631096128</v>
      </c>
    </row>
    <row r="336" spans="1:6" ht="15" customHeight="1">
      <c r="A336" s="8"/>
      <c r="B336" s="88" t="s">
        <v>31</v>
      </c>
      <c r="C336" s="88" t="s">
        <v>31</v>
      </c>
      <c r="D336" s="98">
        <v>78.8106070869853</v>
      </c>
      <c r="E336" s="98">
        <v>78.7195477909076</v>
      </c>
      <c r="F336" s="98">
        <v>78.901666383063</v>
      </c>
    </row>
    <row r="337" spans="1:6" ht="24" customHeight="1">
      <c r="A337" s="8"/>
      <c r="C337" s="88" t="s">
        <v>32</v>
      </c>
      <c r="D337" s="98">
        <v>78.86268089335994</v>
      </c>
      <c r="E337" s="98">
        <v>78.77193257977541</v>
      </c>
      <c r="F337" s="98">
        <v>78.95342920694446</v>
      </c>
    </row>
    <row r="338" spans="1:6" ht="15" customHeight="1">
      <c r="A338" s="8"/>
      <c r="C338" s="88" t="s">
        <v>33</v>
      </c>
      <c r="D338" s="98">
        <v>79.02720714063949</v>
      </c>
      <c r="E338" s="98">
        <v>78.93738717810942</v>
      </c>
      <c r="F338" s="98">
        <v>79.11702710316956</v>
      </c>
    </row>
    <row r="339" spans="1:6" ht="15" customHeight="1">
      <c r="A339" s="8"/>
      <c r="C339" s="88" t="s">
        <v>34</v>
      </c>
      <c r="D339" s="98">
        <v>79.23062045509047</v>
      </c>
      <c r="E339" s="98">
        <v>79.14085983078405</v>
      </c>
      <c r="F339" s="98">
        <v>79.3203810793969</v>
      </c>
    </row>
    <row r="340" spans="1:6" ht="15" customHeight="1">
      <c r="A340" s="8"/>
      <c r="C340" s="88" t="s">
        <v>35</v>
      </c>
      <c r="D340" s="98">
        <v>79.57428372029334</v>
      </c>
      <c r="E340" s="98">
        <v>79.48494565715191</v>
      </c>
      <c r="F340" s="98">
        <v>79.66362178343476</v>
      </c>
    </row>
    <row r="341" spans="1:6" ht="15" customHeight="1">
      <c r="A341" s="8"/>
      <c r="C341" s="88" t="s">
        <v>36</v>
      </c>
      <c r="D341" s="98">
        <v>79.745873244147</v>
      </c>
      <c r="E341" s="98">
        <v>79.65652414659337</v>
      </c>
      <c r="F341" s="98">
        <v>79.83522234170064</v>
      </c>
    </row>
    <row r="342" spans="1:6" ht="24" customHeight="1">
      <c r="A342" s="8"/>
      <c r="C342" s="88" t="s">
        <v>37</v>
      </c>
      <c r="D342" s="98">
        <v>79.91631589912808</v>
      </c>
      <c r="E342" s="98">
        <v>79.82784288078204</v>
      </c>
      <c r="F342" s="98">
        <v>80.00478891747412</v>
      </c>
    </row>
    <row r="343" spans="1:6" ht="15" customHeight="1">
      <c r="A343" s="8"/>
      <c r="B343" s="88" t="s">
        <v>38</v>
      </c>
      <c r="C343" s="88" t="s">
        <v>38</v>
      </c>
      <c r="D343" s="98">
        <v>80.14882214748442</v>
      </c>
      <c r="E343" s="98">
        <v>80.06072481575701</v>
      </c>
      <c r="F343" s="98">
        <v>80.23691947921183</v>
      </c>
    </row>
    <row r="344" spans="1:6" ht="15" customHeight="1">
      <c r="A344" s="8"/>
      <c r="C344" s="88" t="s">
        <v>274</v>
      </c>
      <c r="D344" s="98">
        <v>80.43269286567434</v>
      </c>
      <c r="E344" s="98">
        <v>80.34511610382256</v>
      </c>
      <c r="F344" s="98">
        <v>80.52026962752612</v>
      </c>
    </row>
    <row r="345" spans="1:6" ht="15" customHeight="1">
      <c r="A345" s="92"/>
      <c r="B345" s="93"/>
      <c r="C345" s="94"/>
      <c r="D345" s="95"/>
      <c r="E345" s="95"/>
      <c r="F345" s="95"/>
    </row>
    <row r="346" spans="1:6" ht="24" customHeight="1">
      <c r="A346" s="8" t="s">
        <v>282</v>
      </c>
      <c r="C346" s="88" t="s">
        <v>104</v>
      </c>
      <c r="D346" s="99">
        <v>77.69185382325547</v>
      </c>
      <c r="E346" s="99">
        <v>76.7</v>
      </c>
      <c r="F346" s="99">
        <v>78.6</v>
      </c>
    </row>
    <row r="347" spans="1:6" ht="15" customHeight="1">
      <c r="A347" s="8"/>
      <c r="C347" s="88" t="s">
        <v>105</v>
      </c>
      <c r="D347" s="99">
        <v>77.49473577825466</v>
      </c>
      <c r="E347" s="99">
        <v>76.5</v>
      </c>
      <c r="F347" s="99">
        <v>78.4</v>
      </c>
    </row>
    <row r="348" spans="1:6" ht="15" customHeight="1">
      <c r="A348" s="8"/>
      <c r="B348" s="88" t="s">
        <v>106</v>
      </c>
      <c r="C348" s="88" t="s">
        <v>106</v>
      </c>
      <c r="D348" s="99">
        <v>77.40279887219333</v>
      </c>
      <c r="E348" s="99">
        <v>76.4</v>
      </c>
      <c r="F348" s="99">
        <v>78.4</v>
      </c>
    </row>
    <row r="349" spans="1:6" ht="15" customHeight="1">
      <c r="A349" s="8"/>
      <c r="C349" s="88" t="s">
        <v>107</v>
      </c>
      <c r="D349" s="99">
        <v>77.41867843136366</v>
      </c>
      <c r="E349" s="99">
        <v>76.4</v>
      </c>
      <c r="F349" s="99">
        <v>78.4</v>
      </c>
    </row>
    <row r="350" spans="1:6" ht="15" customHeight="1">
      <c r="A350" s="8"/>
      <c r="C350" s="88" t="s">
        <v>108</v>
      </c>
      <c r="D350" s="99">
        <v>77.73369320818729</v>
      </c>
      <c r="E350" s="99">
        <v>76.8</v>
      </c>
      <c r="F350" s="99">
        <v>78.7</v>
      </c>
    </row>
    <row r="351" spans="1:6" ht="24" customHeight="1">
      <c r="A351" s="8"/>
      <c r="C351" s="88" t="s">
        <v>109</v>
      </c>
      <c r="D351" s="99">
        <v>78.10814156518674</v>
      </c>
      <c r="E351" s="99">
        <v>77.2</v>
      </c>
      <c r="F351" s="99">
        <v>79</v>
      </c>
    </row>
    <row r="352" spans="1:6" ht="15" customHeight="1">
      <c r="A352" s="8"/>
      <c r="C352" s="88" t="s">
        <v>110</v>
      </c>
      <c r="D352" s="99">
        <v>78.99176533768184</v>
      </c>
      <c r="E352" s="99">
        <v>78.1</v>
      </c>
      <c r="F352" s="99">
        <v>79.8</v>
      </c>
    </row>
    <row r="353" spans="1:6" ht="15" customHeight="1">
      <c r="A353" s="8"/>
      <c r="C353" s="88" t="s">
        <v>111</v>
      </c>
      <c r="D353" s="99">
        <v>78.45938212636783</v>
      </c>
      <c r="E353" s="99">
        <v>77.6</v>
      </c>
      <c r="F353" s="99">
        <v>79.4</v>
      </c>
    </row>
    <row r="354" spans="1:6" ht="15" customHeight="1">
      <c r="A354" s="8"/>
      <c r="C354" s="88" t="s">
        <v>112</v>
      </c>
      <c r="D354" s="99">
        <v>78.33687014158478</v>
      </c>
      <c r="E354" s="99">
        <v>77.4</v>
      </c>
      <c r="F354" s="99">
        <v>79.3</v>
      </c>
    </row>
    <row r="355" spans="1:6" ht="15" customHeight="1">
      <c r="A355" s="8"/>
      <c r="B355" s="88" t="s">
        <v>113</v>
      </c>
      <c r="C355" s="88" t="s">
        <v>113</v>
      </c>
      <c r="D355" s="99">
        <v>78.14070433679699</v>
      </c>
      <c r="E355" s="99">
        <v>77.2</v>
      </c>
      <c r="F355" s="99">
        <v>79.1</v>
      </c>
    </row>
    <row r="356" spans="1:6" ht="24" customHeight="1">
      <c r="A356" s="8"/>
      <c r="C356" s="88" t="s">
        <v>114</v>
      </c>
      <c r="D356" s="99">
        <v>78.61695689136496</v>
      </c>
      <c r="E356" s="99">
        <v>77.6</v>
      </c>
      <c r="F356" s="99">
        <v>79.6</v>
      </c>
    </row>
    <row r="357" spans="1:6" ht="15" customHeight="1">
      <c r="A357" s="8"/>
      <c r="C357" s="88" t="s">
        <v>115</v>
      </c>
      <c r="D357" s="99">
        <v>79.20759214683034</v>
      </c>
      <c r="E357" s="99">
        <v>78.3</v>
      </c>
      <c r="F357" s="99">
        <v>80.2</v>
      </c>
    </row>
    <row r="358" spans="1:6" ht="15" customHeight="1">
      <c r="A358" s="8"/>
      <c r="C358" s="88" t="s">
        <v>116</v>
      </c>
      <c r="D358" s="99">
        <v>78.6795993315258</v>
      </c>
      <c r="E358" s="99">
        <v>77.7</v>
      </c>
      <c r="F358" s="99">
        <v>79.7</v>
      </c>
    </row>
    <row r="359" spans="1:6" ht="15" customHeight="1">
      <c r="A359" s="8"/>
      <c r="C359" s="88" t="s">
        <v>117</v>
      </c>
      <c r="D359" s="99">
        <v>78.76473183937176</v>
      </c>
      <c r="E359" s="99">
        <v>77.8</v>
      </c>
      <c r="F359" s="99">
        <v>79.7</v>
      </c>
    </row>
    <row r="360" spans="1:6" ht="15" customHeight="1">
      <c r="A360" s="8"/>
      <c r="C360" s="88" t="s">
        <v>118</v>
      </c>
      <c r="D360" s="99">
        <v>79.44115635186674</v>
      </c>
      <c r="E360" s="99">
        <v>78.5</v>
      </c>
      <c r="F360" s="99">
        <v>80.4</v>
      </c>
    </row>
    <row r="361" spans="1:6" ht="24" customHeight="1">
      <c r="A361" s="8"/>
      <c r="B361" s="14"/>
      <c r="C361" s="88" t="s">
        <v>119</v>
      </c>
      <c r="D361" s="99">
        <v>80.42430470586946</v>
      </c>
      <c r="E361" s="99">
        <v>79.6</v>
      </c>
      <c r="F361" s="99">
        <v>81.3</v>
      </c>
    </row>
    <row r="362" spans="1:6" ht="15" customHeight="1">
      <c r="A362" s="8"/>
      <c r="B362" s="88" t="s">
        <v>120</v>
      </c>
      <c r="C362" s="88" t="s">
        <v>120</v>
      </c>
      <c r="D362" s="99">
        <v>80.93781525436735</v>
      </c>
      <c r="E362" s="99">
        <v>80.08157426718499</v>
      </c>
      <c r="F362" s="99">
        <v>81.79405624154971</v>
      </c>
    </row>
    <row r="363" spans="1:6" ht="15" customHeight="1">
      <c r="A363" s="8"/>
      <c r="C363" s="88" t="s">
        <v>276</v>
      </c>
      <c r="D363" s="99">
        <v>80.61274282345629</v>
      </c>
      <c r="E363" s="99">
        <v>79.76130623731946</v>
      </c>
      <c r="F363" s="99">
        <v>81.46417940959311</v>
      </c>
    </row>
    <row r="364" spans="1:6" ht="15" customHeight="1">
      <c r="A364" s="92"/>
      <c r="B364" s="93"/>
      <c r="C364" s="94"/>
      <c r="D364" s="95"/>
      <c r="E364" s="95"/>
      <c r="F364" s="95"/>
    </row>
    <row r="365" spans="1:6" ht="24" customHeight="1">
      <c r="A365" s="8" t="s">
        <v>190</v>
      </c>
      <c r="C365" s="88" t="s">
        <v>104</v>
      </c>
      <c r="D365" s="99">
        <v>77.72099886836257</v>
      </c>
      <c r="E365" s="99">
        <v>77.1</v>
      </c>
      <c r="F365" s="99">
        <v>78.3</v>
      </c>
    </row>
    <row r="366" spans="3:6" ht="15" customHeight="1">
      <c r="C366" s="88" t="s">
        <v>105</v>
      </c>
      <c r="D366" s="99">
        <v>77.79299789326137</v>
      </c>
      <c r="E366" s="99">
        <v>77.2</v>
      </c>
      <c r="F366" s="99">
        <v>78.4</v>
      </c>
    </row>
    <row r="367" spans="2:6" ht="15" customHeight="1">
      <c r="B367" s="88" t="s">
        <v>24</v>
      </c>
      <c r="C367" s="88" t="s">
        <v>106</v>
      </c>
      <c r="D367" s="99">
        <v>78.09923558574377</v>
      </c>
      <c r="E367" s="99">
        <v>77.5</v>
      </c>
      <c r="F367" s="99">
        <v>78.7</v>
      </c>
    </row>
    <row r="368" spans="3:6" ht="15" customHeight="1">
      <c r="C368" s="88" t="s">
        <v>107</v>
      </c>
      <c r="D368" s="99">
        <v>78.4905768791354</v>
      </c>
      <c r="E368" s="99">
        <v>77.9</v>
      </c>
      <c r="F368" s="99">
        <v>79.1</v>
      </c>
    </row>
    <row r="369" spans="3:6" ht="15" customHeight="1">
      <c r="C369" s="88" t="s">
        <v>108</v>
      </c>
      <c r="D369" s="99">
        <v>78.75663821330839</v>
      </c>
      <c r="E369" s="99">
        <v>78.2</v>
      </c>
      <c r="F369" s="99">
        <v>79.3</v>
      </c>
    </row>
    <row r="370" spans="3:6" ht="24" customHeight="1">
      <c r="C370" s="88" t="s">
        <v>109</v>
      </c>
      <c r="D370" s="99">
        <v>79.11300272157811</v>
      </c>
      <c r="E370" s="99">
        <v>78.5</v>
      </c>
      <c r="F370" s="99">
        <v>79.7</v>
      </c>
    </row>
    <row r="371" spans="3:6" ht="15" customHeight="1">
      <c r="C371" s="88" t="s">
        <v>110</v>
      </c>
      <c r="D371" s="99">
        <v>78.66734026374326</v>
      </c>
      <c r="E371" s="99">
        <v>78.1</v>
      </c>
      <c r="F371" s="99">
        <v>79.3</v>
      </c>
    </row>
    <row r="372" spans="3:6" ht="15" customHeight="1">
      <c r="C372" s="88" t="s">
        <v>111</v>
      </c>
      <c r="D372" s="99">
        <v>78.67620783544106</v>
      </c>
      <c r="E372" s="99">
        <v>78.1</v>
      </c>
      <c r="F372" s="99">
        <v>79.3</v>
      </c>
    </row>
    <row r="373" spans="3:6" ht="15" customHeight="1">
      <c r="C373" s="88" t="s">
        <v>112</v>
      </c>
      <c r="D373" s="99">
        <v>78.94727059938616</v>
      </c>
      <c r="E373" s="99">
        <v>78.3</v>
      </c>
      <c r="F373" s="99">
        <v>79.5</v>
      </c>
    </row>
    <row r="374" spans="2:6" ht="15" customHeight="1">
      <c r="B374" s="88" t="s">
        <v>31</v>
      </c>
      <c r="C374" s="88" t="s">
        <v>113</v>
      </c>
      <c r="D374" s="99">
        <v>79.81210139004989</v>
      </c>
      <c r="E374" s="99">
        <v>79.3</v>
      </c>
      <c r="F374" s="99">
        <v>80.4</v>
      </c>
    </row>
    <row r="375" spans="3:6" ht="24" customHeight="1">
      <c r="C375" s="88" t="s">
        <v>114</v>
      </c>
      <c r="D375" s="99">
        <v>79.91735777994245</v>
      </c>
      <c r="E375" s="99">
        <v>79.4</v>
      </c>
      <c r="F375" s="99">
        <v>80.5</v>
      </c>
    </row>
    <row r="376" spans="3:6" ht="15" customHeight="1">
      <c r="C376" s="88" t="s">
        <v>115</v>
      </c>
      <c r="D376" s="99">
        <v>79.41370708942416</v>
      </c>
      <c r="E376" s="99">
        <v>78.8</v>
      </c>
      <c r="F376" s="99">
        <v>80</v>
      </c>
    </row>
    <row r="377" spans="3:6" ht="15" customHeight="1">
      <c r="C377" s="88" t="s">
        <v>116</v>
      </c>
      <c r="D377" s="99">
        <v>79.37922382648756</v>
      </c>
      <c r="E377" s="99">
        <v>78.7</v>
      </c>
      <c r="F377" s="99">
        <v>80</v>
      </c>
    </row>
    <row r="378" spans="3:6" ht="15" customHeight="1">
      <c r="C378" s="88" t="s">
        <v>117</v>
      </c>
      <c r="D378" s="99">
        <v>79.72265770315309</v>
      </c>
      <c r="E378" s="99">
        <v>79.1</v>
      </c>
      <c r="F378" s="99">
        <v>80.4</v>
      </c>
    </row>
    <row r="379" spans="3:6" ht="15" customHeight="1">
      <c r="C379" s="88" t="s">
        <v>118</v>
      </c>
      <c r="D379" s="99">
        <v>80.46386690125519</v>
      </c>
      <c r="E379" s="99">
        <v>79.9</v>
      </c>
      <c r="F379" s="99">
        <v>81.1</v>
      </c>
    </row>
    <row r="380" spans="3:6" ht="24" customHeight="1">
      <c r="C380" s="88" t="s">
        <v>119</v>
      </c>
      <c r="D380" s="99">
        <v>80.64107448272448</v>
      </c>
      <c r="E380" s="99">
        <v>80.1</v>
      </c>
      <c r="F380" s="99">
        <v>81.2</v>
      </c>
    </row>
    <row r="381" spans="2:6" ht="15" customHeight="1">
      <c r="B381" s="88" t="s">
        <v>38</v>
      </c>
      <c r="C381" s="88" t="s">
        <v>120</v>
      </c>
      <c r="D381" s="99">
        <v>80.6197974927241</v>
      </c>
      <c r="E381" s="99">
        <v>80.0042739815563</v>
      </c>
      <c r="F381" s="99">
        <v>81.23532100389191</v>
      </c>
    </row>
    <row r="382" spans="3:6" ht="15" customHeight="1">
      <c r="C382" s="88" t="s">
        <v>276</v>
      </c>
      <c r="D382" s="99">
        <v>80.26943308534237</v>
      </c>
      <c r="E382" s="99">
        <v>79.62486683046619</v>
      </c>
      <c r="F382" s="99">
        <v>80.91399934021855</v>
      </c>
    </row>
    <row r="383" spans="1:6" ht="15" customHeight="1">
      <c r="A383" s="92"/>
      <c r="B383" s="93"/>
      <c r="C383" s="94"/>
      <c r="D383" s="95"/>
      <c r="E383" s="95"/>
      <c r="F383" s="95"/>
    </row>
    <row r="384" spans="1:6" ht="24" customHeight="1">
      <c r="A384" s="97" t="s">
        <v>216</v>
      </c>
      <c r="C384" s="88" t="s">
        <v>104</v>
      </c>
      <c r="D384" s="98">
        <v>77.78822037188475</v>
      </c>
      <c r="E384" s="98">
        <v>77</v>
      </c>
      <c r="F384" s="98">
        <v>78.5</v>
      </c>
    </row>
    <row r="385" spans="1:6" ht="15" customHeight="1">
      <c r="A385" s="8"/>
      <c r="C385" s="88" t="s">
        <v>105</v>
      </c>
      <c r="D385" s="98">
        <v>78.13195824691218</v>
      </c>
      <c r="E385" s="98">
        <v>77.4</v>
      </c>
      <c r="F385" s="98">
        <v>78.9</v>
      </c>
    </row>
    <row r="386" spans="1:6" ht="15" customHeight="1">
      <c r="A386" s="8"/>
      <c r="B386" s="88" t="s">
        <v>24</v>
      </c>
      <c r="C386" s="88" t="s">
        <v>106</v>
      </c>
      <c r="D386" s="98">
        <v>78.62838266023995</v>
      </c>
      <c r="E386" s="98">
        <v>77.9</v>
      </c>
      <c r="F386" s="98">
        <v>79.3</v>
      </c>
    </row>
    <row r="387" spans="1:6" ht="15" customHeight="1">
      <c r="A387" s="8"/>
      <c r="C387" s="88" t="s">
        <v>107</v>
      </c>
      <c r="D387" s="98">
        <v>78.17735547937771</v>
      </c>
      <c r="E387" s="98">
        <v>77.4</v>
      </c>
      <c r="F387" s="98">
        <v>79</v>
      </c>
    </row>
    <row r="388" spans="1:6" ht="15" customHeight="1">
      <c r="A388" s="8"/>
      <c r="C388" s="88" t="s">
        <v>108</v>
      </c>
      <c r="D388" s="98">
        <v>78.43377059133063</v>
      </c>
      <c r="E388" s="98">
        <v>77.7</v>
      </c>
      <c r="F388" s="98">
        <v>79.2</v>
      </c>
    </row>
    <row r="389" spans="1:6" ht="24" customHeight="1">
      <c r="A389" s="8"/>
      <c r="C389" s="88" t="s">
        <v>109</v>
      </c>
      <c r="D389" s="98">
        <v>78.46116996357921</v>
      </c>
      <c r="E389" s="98">
        <v>77.7</v>
      </c>
      <c r="F389" s="98">
        <v>79.2</v>
      </c>
    </row>
    <row r="390" spans="1:6" ht="15" customHeight="1">
      <c r="A390" s="8"/>
      <c r="C390" s="88" t="s">
        <v>110</v>
      </c>
      <c r="D390" s="98">
        <v>79.16522959829513</v>
      </c>
      <c r="E390" s="98">
        <v>78.5</v>
      </c>
      <c r="F390" s="98">
        <v>79.9</v>
      </c>
    </row>
    <row r="391" spans="1:6" ht="15" customHeight="1">
      <c r="A391" s="8"/>
      <c r="C391" s="88" t="s">
        <v>111</v>
      </c>
      <c r="D391" s="98">
        <v>79.58757813551429</v>
      </c>
      <c r="E391" s="98">
        <v>78.9</v>
      </c>
      <c r="F391" s="98">
        <v>80.2</v>
      </c>
    </row>
    <row r="392" spans="1:6" ht="15" customHeight="1">
      <c r="A392" s="8"/>
      <c r="C392" s="88" t="s">
        <v>112</v>
      </c>
      <c r="D392" s="98">
        <v>79.40915592076348</v>
      </c>
      <c r="E392" s="98">
        <v>78.8</v>
      </c>
      <c r="F392" s="98">
        <v>80.1</v>
      </c>
    </row>
    <row r="393" spans="1:6" ht="15" customHeight="1">
      <c r="A393" s="8"/>
      <c r="B393" s="88" t="s">
        <v>31</v>
      </c>
      <c r="C393" s="88" t="s">
        <v>113</v>
      </c>
      <c r="D393" s="98">
        <v>79.63926157493805</v>
      </c>
      <c r="E393" s="98">
        <v>79</v>
      </c>
      <c r="F393" s="98">
        <v>80.3</v>
      </c>
    </row>
    <row r="394" spans="1:6" ht="24" customHeight="1">
      <c r="A394" s="8"/>
      <c r="C394" s="88" t="s">
        <v>114</v>
      </c>
      <c r="D394" s="98">
        <v>79.31060505586605</v>
      </c>
      <c r="E394" s="98">
        <v>78.6</v>
      </c>
      <c r="F394" s="98">
        <v>80</v>
      </c>
    </row>
    <row r="395" spans="1:6" ht="15" customHeight="1">
      <c r="A395" s="8"/>
      <c r="C395" s="88" t="s">
        <v>115</v>
      </c>
      <c r="D395" s="98">
        <v>79.85580488680714</v>
      </c>
      <c r="E395" s="98">
        <v>79.2</v>
      </c>
      <c r="F395" s="98">
        <v>80.5</v>
      </c>
    </row>
    <row r="396" spans="1:6" ht="15" customHeight="1">
      <c r="A396" s="8"/>
      <c r="C396" s="88" t="s">
        <v>116</v>
      </c>
      <c r="D396" s="98">
        <v>80.14166744500588</v>
      </c>
      <c r="E396" s="98">
        <v>79.5</v>
      </c>
      <c r="F396" s="98">
        <v>80.8</v>
      </c>
    </row>
    <row r="397" spans="1:6" ht="15" customHeight="1">
      <c r="A397" s="8"/>
      <c r="C397" s="88" t="s">
        <v>117</v>
      </c>
      <c r="D397" s="98">
        <v>80.63697543243882</v>
      </c>
      <c r="E397" s="98">
        <v>80</v>
      </c>
      <c r="F397" s="98">
        <v>81.3</v>
      </c>
    </row>
    <row r="398" spans="1:6" ht="15" customHeight="1">
      <c r="A398" s="8"/>
      <c r="C398" s="88" t="s">
        <v>118</v>
      </c>
      <c r="D398" s="98">
        <v>80.95984179970277</v>
      </c>
      <c r="E398" s="98">
        <v>80.3</v>
      </c>
      <c r="F398" s="98">
        <v>81.6</v>
      </c>
    </row>
    <row r="399" spans="1:6" ht="24" customHeight="1">
      <c r="A399" s="8"/>
      <c r="C399" s="88" t="s">
        <v>119</v>
      </c>
      <c r="D399" s="98">
        <v>81.28822434973611</v>
      </c>
      <c r="E399" s="98">
        <v>80.6</v>
      </c>
      <c r="F399" s="98">
        <v>81.9</v>
      </c>
    </row>
    <row r="400" spans="1:6" ht="15" customHeight="1">
      <c r="A400" s="8"/>
      <c r="B400" s="88" t="s">
        <v>38</v>
      </c>
      <c r="C400" s="88" t="s">
        <v>120</v>
      </c>
      <c r="D400" s="98">
        <v>81.8221519380495</v>
      </c>
      <c r="E400" s="98">
        <v>81.18960948806667</v>
      </c>
      <c r="F400" s="98">
        <v>82.45469438803234</v>
      </c>
    </row>
    <row r="401" spans="1:6" ht="15" customHeight="1">
      <c r="A401" s="8"/>
      <c r="C401" s="88" t="s">
        <v>276</v>
      </c>
      <c r="D401" s="98">
        <v>81.91976704102994</v>
      </c>
      <c r="E401" s="98">
        <v>81.2607598815991</v>
      </c>
      <c r="F401" s="98">
        <v>82.57877420046078</v>
      </c>
    </row>
    <row r="402" spans="1:3" ht="15" customHeight="1">
      <c r="A402" s="92"/>
      <c r="B402" s="93"/>
      <c r="C402" s="94"/>
    </row>
    <row r="403" spans="1:6" ht="24" customHeight="1">
      <c r="A403" s="8" t="s">
        <v>329</v>
      </c>
      <c r="C403" s="88" t="s">
        <v>104</v>
      </c>
      <c r="D403" s="99">
        <v>77.90799518873044</v>
      </c>
      <c r="E403" s="99">
        <v>77.6</v>
      </c>
      <c r="F403" s="99">
        <v>78.2</v>
      </c>
    </row>
    <row r="404" spans="3:6" ht="15" customHeight="1">
      <c r="C404" s="88" t="s">
        <v>105</v>
      </c>
      <c r="D404" s="99">
        <v>78.05665621699815</v>
      </c>
      <c r="E404" s="99">
        <v>77.7</v>
      </c>
      <c r="F404" s="99">
        <v>78.4</v>
      </c>
    </row>
    <row r="405" spans="2:6" ht="15" customHeight="1">
      <c r="B405" s="88" t="s">
        <v>24</v>
      </c>
      <c r="C405" s="88" t="s">
        <v>106</v>
      </c>
      <c r="D405" s="99">
        <v>78.39919481749698</v>
      </c>
      <c r="E405" s="99">
        <v>78.1</v>
      </c>
      <c r="F405" s="99">
        <v>78.7</v>
      </c>
    </row>
    <row r="406" spans="3:6" ht="15" customHeight="1">
      <c r="C406" s="88" t="s">
        <v>107</v>
      </c>
      <c r="D406" s="99">
        <v>78.4810203611476</v>
      </c>
      <c r="E406" s="99">
        <v>78.2</v>
      </c>
      <c r="F406" s="99">
        <v>78.8</v>
      </c>
    </row>
    <row r="407" spans="3:6" ht="15" customHeight="1">
      <c r="C407" s="88" t="s">
        <v>108</v>
      </c>
      <c r="D407" s="99">
        <v>78.72953426804368</v>
      </c>
      <c r="E407" s="99">
        <v>78.4</v>
      </c>
      <c r="F407" s="99">
        <v>79</v>
      </c>
    </row>
    <row r="408" spans="3:6" ht="24" customHeight="1">
      <c r="C408" s="88" t="s">
        <v>109</v>
      </c>
      <c r="D408" s="99">
        <v>78.70713252307135</v>
      </c>
      <c r="E408" s="99">
        <v>78.4</v>
      </c>
      <c r="F408" s="99">
        <v>79</v>
      </c>
    </row>
    <row r="409" spans="3:6" ht="15" customHeight="1">
      <c r="C409" s="88" t="s">
        <v>110</v>
      </c>
      <c r="D409" s="99">
        <v>78.92473984122772</v>
      </c>
      <c r="E409" s="99">
        <v>78.6</v>
      </c>
      <c r="F409" s="99">
        <v>79.2</v>
      </c>
    </row>
    <row r="410" spans="3:6" ht="15" customHeight="1">
      <c r="C410" s="88" t="s">
        <v>111</v>
      </c>
      <c r="D410" s="99">
        <v>78.9759431200548</v>
      </c>
      <c r="E410" s="99">
        <v>78.7</v>
      </c>
      <c r="F410" s="99">
        <v>79.3</v>
      </c>
    </row>
    <row r="411" spans="3:6" ht="15" customHeight="1">
      <c r="C411" s="88" t="s">
        <v>112</v>
      </c>
      <c r="D411" s="99">
        <v>79.30304504181787</v>
      </c>
      <c r="E411" s="99">
        <v>79</v>
      </c>
      <c r="F411" s="99">
        <v>79.6</v>
      </c>
    </row>
    <row r="412" spans="2:6" ht="15" customHeight="1">
      <c r="B412" s="88" t="s">
        <v>31</v>
      </c>
      <c r="C412" s="88" t="s">
        <v>113</v>
      </c>
      <c r="D412" s="99">
        <v>79.69082074656778</v>
      </c>
      <c r="E412" s="99">
        <v>79.4</v>
      </c>
      <c r="F412" s="99">
        <v>80</v>
      </c>
    </row>
    <row r="413" spans="3:6" ht="24" customHeight="1">
      <c r="C413" s="88" t="s">
        <v>114</v>
      </c>
      <c r="D413" s="99">
        <v>80.12952849503803</v>
      </c>
      <c r="E413" s="99">
        <v>79.8</v>
      </c>
      <c r="F413" s="99">
        <v>80.4</v>
      </c>
    </row>
    <row r="414" spans="3:6" ht="15" customHeight="1">
      <c r="C414" s="88" t="s">
        <v>115</v>
      </c>
      <c r="D414" s="99">
        <v>80.41733586550663</v>
      </c>
      <c r="E414" s="99">
        <v>80.1</v>
      </c>
      <c r="F414" s="99">
        <v>80.7</v>
      </c>
    </row>
    <row r="415" spans="3:6" ht="15" customHeight="1">
      <c r="C415" s="88" t="s">
        <v>116</v>
      </c>
      <c r="D415" s="99">
        <v>80.59817331660041</v>
      </c>
      <c r="E415" s="99">
        <v>80.3</v>
      </c>
      <c r="F415" s="99">
        <v>80.9</v>
      </c>
    </row>
    <row r="416" spans="3:6" ht="15" customHeight="1">
      <c r="C416" s="88" t="s">
        <v>117</v>
      </c>
      <c r="D416" s="99">
        <v>80.93505195455177</v>
      </c>
      <c r="E416" s="99">
        <v>80.6</v>
      </c>
      <c r="F416" s="99">
        <v>81.2</v>
      </c>
    </row>
    <row r="417" spans="3:6" ht="15" customHeight="1">
      <c r="C417" s="88" t="s">
        <v>118</v>
      </c>
      <c r="D417" s="99">
        <v>81.04209411891092</v>
      </c>
      <c r="E417" s="99">
        <v>80.7</v>
      </c>
      <c r="F417" s="99">
        <v>81.4</v>
      </c>
    </row>
    <row r="418" spans="3:6" ht="24" customHeight="1">
      <c r="C418" s="88" t="s">
        <v>119</v>
      </c>
      <c r="D418" s="99">
        <v>81.40174725886267</v>
      </c>
      <c r="E418" s="99">
        <v>81.1</v>
      </c>
      <c r="F418" s="99">
        <v>81.7</v>
      </c>
    </row>
    <row r="419" spans="2:6" ht="15" customHeight="1">
      <c r="B419" s="88" t="s">
        <v>38</v>
      </c>
      <c r="C419" s="88" t="s">
        <v>120</v>
      </c>
      <c r="D419" s="99">
        <v>81.49542536916309</v>
      </c>
      <c r="E419" s="99">
        <v>81.19088521976178</v>
      </c>
      <c r="F419" s="99">
        <v>81.79996551856439</v>
      </c>
    </row>
    <row r="420" spans="3:6" ht="15" customHeight="1">
      <c r="C420" s="88" t="s">
        <v>276</v>
      </c>
      <c r="D420" s="99">
        <v>81.8469317074452</v>
      </c>
      <c r="E420" s="99">
        <v>81.54450030839068</v>
      </c>
      <c r="F420" s="99">
        <v>82.1493631064997</v>
      </c>
    </row>
    <row r="421" spans="1:3" ht="15" customHeight="1">
      <c r="A421" s="92"/>
      <c r="B421" s="93"/>
      <c r="C421" s="94"/>
    </row>
    <row r="422" spans="1:6" ht="24" customHeight="1">
      <c r="A422" s="97" t="s">
        <v>210</v>
      </c>
      <c r="C422" s="88" t="s">
        <v>104</v>
      </c>
      <c r="D422" s="98">
        <v>77.95519740097646</v>
      </c>
      <c r="E422" s="98">
        <v>77.4</v>
      </c>
      <c r="F422" s="98">
        <v>78.5</v>
      </c>
    </row>
    <row r="423" spans="3:6" ht="15" customHeight="1">
      <c r="C423" s="88" t="s">
        <v>105</v>
      </c>
      <c r="D423" s="98">
        <v>77.73564071484681</v>
      </c>
      <c r="E423" s="98">
        <v>77.2</v>
      </c>
      <c r="F423" s="98">
        <v>78.3</v>
      </c>
    </row>
    <row r="424" spans="2:6" ht="15" customHeight="1">
      <c r="B424" s="88" t="s">
        <v>24</v>
      </c>
      <c r="C424" s="88" t="s">
        <v>106</v>
      </c>
      <c r="D424" s="98">
        <v>77.98798409643842</v>
      </c>
      <c r="E424" s="98">
        <v>77.4</v>
      </c>
      <c r="F424" s="98">
        <v>78.6</v>
      </c>
    </row>
    <row r="425" spans="3:6" ht="15" customHeight="1">
      <c r="C425" s="88" t="s">
        <v>107</v>
      </c>
      <c r="D425" s="98">
        <v>78.5947195216456</v>
      </c>
      <c r="E425" s="98">
        <v>78</v>
      </c>
      <c r="F425" s="98">
        <v>79.1</v>
      </c>
    </row>
    <row r="426" spans="3:6" ht="15" customHeight="1">
      <c r="C426" s="88" t="s">
        <v>108</v>
      </c>
      <c r="D426" s="98">
        <v>79.02673841204654</v>
      </c>
      <c r="E426" s="98">
        <v>78.5</v>
      </c>
      <c r="F426" s="98">
        <v>79.6</v>
      </c>
    </row>
    <row r="427" spans="3:6" ht="24" customHeight="1">
      <c r="C427" s="88" t="s">
        <v>109</v>
      </c>
      <c r="D427" s="98">
        <v>79.17760658109842</v>
      </c>
      <c r="E427" s="98">
        <v>78.6</v>
      </c>
      <c r="F427" s="98">
        <v>79.7</v>
      </c>
    </row>
    <row r="428" spans="3:6" ht="15" customHeight="1">
      <c r="C428" s="88" t="s">
        <v>110</v>
      </c>
      <c r="D428" s="98">
        <v>79.46282027326505</v>
      </c>
      <c r="E428" s="98">
        <v>78.9</v>
      </c>
      <c r="F428" s="98">
        <v>80</v>
      </c>
    </row>
    <row r="429" spans="3:6" ht="15" customHeight="1">
      <c r="C429" s="88" t="s">
        <v>111</v>
      </c>
      <c r="D429" s="98">
        <v>80.18289281880182</v>
      </c>
      <c r="E429" s="98">
        <v>79.7</v>
      </c>
      <c r="F429" s="98">
        <v>80.7</v>
      </c>
    </row>
    <row r="430" spans="3:6" ht="15" customHeight="1">
      <c r="C430" s="88" t="s">
        <v>112</v>
      </c>
      <c r="D430" s="98">
        <v>80.70757586953371</v>
      </c>
      <c r="E430" s="98">
        <v>80.2</v>
      </c>
      <c r="F430" s="98">
        <v>81.2</v>
      </c>
    </row>
    <row r="431" spans="2:6" ht="15" customHeight="1">
      <c r="B431" s="88" t="s">
        <v>31</v>
      </c>
      <c r="C431" s="88" t="s">
        <v>113</v>
      </c>
      <c r="D431" s="98">
        <v>80.70005693569549</v>
      </c>
      <c r="E431" s="98">
        <v>80.2</v>
      </c>
      <c r="F431" s="98">
        <v>81.2</v>
      </c>
    </row>
    <row r="432" spans="3:6" ht="24" customHeight="1">
      <c r="C432" s="88" t="s">
        <v>114</v>
      </c>
      <c r="D432" s="98">
        <v>80.02874666368253</v>
      </c>
      <c r="E432" s="98">
        <v>79.5</v>
      </c>
      <c r="F432" s="98">
        <v>80.6</v>
      </c>
    </row>
    <row r="433" spans="3:6" ht="15" customHeight="1">
      <c r="C433" s="88" t="s">
        <v>115</v>
      </c>
      <c r="D433" s="98">
        <v>80.19503821652721</v>
      </c>
      <c r="E433" s="98">
        <v>79.6</v>
      </c>
      <c r="F433" s="98">
        <v>80.7</v>
      </c>
    </row>
    <row r="434" spans="3:6" ht="15" customHeight="1">
      <c r="C434" s="88" t="s">
        <v>116</v>
      </c>
      <c r="D434" s="98">
        <v>80.60905140345969</v>
      </c>
      <c r="E434" s="98">
        <v>80.1</v>
      </c>
      <c r="F434" s="98">
        <v>81.1</v>
      </c>
    </row>
    <row r="435" spans="3:6" ht="15" customHeight="1">
      <c r="C435" s="88" t="s">
        <v>117</v>
      </c>
      <c r="D435" s="98">
        <v>81.18952555913481</v>
      </c>
      <c r="E435" s="98">
        <v>80.7</v>
      </c>
      <c r="F435" s="98">
        <v>81.7</v>
      </c>
    </row>
    <row r="436" spans="3:6" ht="15" customHeight="1">
      <c r="C436" s="88" t="s">
        <v>118</v>
      </c>
      <c r="D436" s="98">
        <v>81.245701996166</v>
      </c>
      <c r="E436" s="98">
        <v>80.7</v>
      </c>
      <c r="F436" s="98">
        <v>81.8</v>
      </c>
    </row>
    <row r="437" spans="3:6" ht="24" customHeight="1">
      <c r="C437" s="88" t="s">
        <v>119</v>
      </c>
      <c r="D437" s="98">
        <v>81.5031974833635</v>
      </c>
      <c r="E437" s="98">
        <v>81</v>
      </c>
      <c r="F437" s="98">
        <v>82</v>
      </c>
    </row>
    <row r="438" spans="2:6" ht="15" customHeight="1">
      <c r="B438" s="88" t="s">
        <v>38</v>
      </c>
      <c r="C438" s="88" t="s">
        <v>120</v>
      </c>
      <c r="D438" s="98">
        <v>81.80050866706826</v>
      </c>
      <c r="E438" s="98">
        <v>81.27917478983605</v>
      </c>
      <c r="F438" s="98">
        <v>82.32184254430047</v>
      </c>
    </row>
    <row r="439" spans="3:6" ht="15" customHeight="1">
      <c r="C439" s="88" t="s">
        <v>276</v>
      </c>
      <c r="D439" s="98">
        <v>82.34159133939866</v>
      </c>
      <c r="E439" s="98">
        <v>81.83644040842181</v>
      </c>
      <c r="F439" s="98">
        <v>82.84674227037551</v>
      </c>
    </row>
    <row r="440" spans="1:3" ht="15" customHeight="1">
      <c r="A440" s="92"/>
      <c r="B440" s="93"/>
      <c r="C440" s="94"/>
    </row>
    <row r="441" spans="1:6" ht="24" customHeight="1">
      <c r="A441" s="8" t="s">
        <v>188</v>
      </c>
      <c r="C441" s="88" t="s">
        <v>104</v>
      </c>
      <c r="D441" s="99">
        <v>78.07279212429293</v>
      </c>
      <c r="E441" s="99">
        <v>77.6</v>
      </c>
      <c r="F441" s="99">
        <v>78.5</v>
      </c>
    </row>
    <row r="442" spans="3:6" ht="15" customHeight="1">
      <c r="C442" s="88" t="s">
        <v>105</v>
      </c>
      <c r="D442" s="99">
        <v>77.99815074749249</v>
      </c>
      <c r="E442" s="99">
        <v>77.5</v>
      </c>
      <c r="F442" s="99">
        <v>78.5</v>
      </c>
    </row>
    <row r="443" spans="2:6" ht="15" customHeight="1">
      <c r="B443" s="88" t="s">
        <v>24</v>
      </c>
      <c r="C443" s="88" t="s">
        <v>106</v>
      </c>
      <c r="D443" s="99">
        <v>77.99162144959125</v>
      </c>
      <c r="E443" s="99">
        <v>77.5</v>
      </c>
      <c r="F443" s="99">
        <v>78.4</v>
      </c>
    </row>
    <row r="444" spans="3:6" ht="15" customHeight="1">
      <c r="C444" s="88" t="s">
        <v>107</v>
      </c>
      <c r="D444" s="99">
        <v>78.71292263408115</v>
      </c>
      <c r="E444" s="99">
        <v>78.3</v>
      </c>
      <c r="F444" s="99">
        <v>79.2</v>
      </c>
    </row>
    <row r="445" spans="3:6" ht="15" customHeight="1">
      <c r="C445" s="88" t="s">
        <v>108</v>
      </c>
      <c r="D445" s="99">
        <v>78.94213068466294</v>
      </c>
      <c r="E445" s="99">
        <v>78.5</v>
      </c>
      <c r="F445" s="99">
        <v>79.4</v>
      </c>
    </row>
    <row r="446" spans="3:6" ht="24" customHeight="1">
      <c r="C446" s="88" t="s">
        <v>109</v>
      </c>
      <c r="D446" s="99">
        <v>79.31008231171568</v>
      </c>
      <c r="E446" s="99">
        <v>78.9</v>
      </c>
      <c r="F446" s="99">
        <v>79.8</v>
      </c>
    </row>
    <row r="447" spans="3:6" ht="15" customHeight="1">
      <c r="C447" s="88" t="s">
        <v>110</v>
      </c>
      <c r="D447" s="99">
        <v>79.29574865338665</v>
      </c>
      <c r="E447" s="99">
        <v>78.9</v>
      </c>
      <c r="F447" s="99">
        <v>79.7</v>
      </c>
    </row>
    <row r="448" spans="3:6" ht="15" customHeight="1">
      <c r="C448" s="88" t="s">
        <v>111</v>
      </c>
      <c r="D448" s="99">
        <v>79.1445547834305</v>
      </c>
      <c r="E448" s="99">
        <v>78.7</v>
      </c>
      <c r="F448" s="99">
        <v>79.6</v>
      </c>
    </row>
    <row r="449" spans="3:6" ht="15" customHeight="1">
      <c r="C449" s="88" t="s">
        <v>112</v>
      </c>
      <c r="D449" s="99">
        <v>79.34143377020753</v>
      </c>
      <c r="E449" s="99">
        <v>78.9</v>
      </c>
      <c r="F449" s="99">
        <v>79.8</v>
      </c>
    </row>
    <row r="450" spans="2:6" ht="15" customHeight="1">
      <c r="B450" s="88" t="s">
        <v>31</v>
      </c>
      <c r="C450" s="88" t="s">
        <v>113</v>
      </c>
      <c r="D450" s="99">
        <v>79.62107337482276</v>
      </c>
      <c r="E450" s="99">
        <v>79.2</v>
      </c>
      <c r="F450" s="99">
        <v>80.1</v>
      </c>
    </row>
    <row r="451" spans="3:6" ht="24" customHeight="1">
      <c r="C451" s="88" t="s">
        <v>114</v>
      </c>
      <c r="D451" s="99">
        <v>79.98654371748286</v>
      </c>
      <c r="E451" s="99">
        <v>79.5</v>
      </c>
      <c r="F451" s="99">
        <v>80.4</v>
      </c>
    </row>
    <row r="452" spans="3:6" ht="15" customHeight="1">
      <c r="C452" s="88" t="s">
        <v>115</v>
      </c>
      <c r="D452" s="99">
        <v>79.90851984371741</v>
      </c>
      <c r="E452" s="99">
        <v>79.5</v>
      </c>
      <c r="F452" s="99">
        <v>80.4</v>
      </c>
    </row>
    <row r="453" spans="3:6" ht="15" customHeight="1">
      <c r="C453" s="88" t="s">
        <v>116</v>
      </c>
      <c r="D453" s="99">
        <v>79.91963064994293</v>
      </c>
      <c r="E453" s="99">
        <v>79.5</v>
      </c>
      <c r="F453" s="99">
        <v>80.4</v>
      </c>
    </row>
    <row r="454" spans="3:6" ht="15" customHeight="1">
      <c r="C454" s="88" t="s">
        <v>117</v>
      </c>
      <c r="D454" s="99">
        <v>80.10221810585341</v>
      </c>
      <c r="E454" s="99">
        <v>79.6</v>
      </c>
      <c r="F454" s="99">
        <v>80.6</v>
      </c>
    </row>
    <row r="455" spans="3:6" ht="15" customHeight="1">
      <c r="C455" s="88" t="s">
        <v>118</v>
      </c>
      <c r="D455" s="99">
        <v>80.20498248091859</v>
      </c>
      <c r="E455" s="99">
        <v>79.8</v>
      </c>
      <c r="F455" s="99">
        <v>80.7</v>
      </c>
    </row>
    <row r="456" spans="3:6" ht="24" customHeight="1">
      <c r="C456" s="88" t="s">
        <v>119</v>
      </c>
      <c r="D456" s="99">
        <v>80.35932754483565</v>
      </c>
      <c r="E456" s="99">
        <v>79.9</v>
      </c>
      <c r="F456" s="99">
        <v>80.8</v>
      </c>
    </row>
    <row r="457" spans="2:6" ht="15" customHeight="1">
      <c r="B457" s="88" t="s">
        <v>38</v>
      </c>
      <c r="C457" s="88" t="s">
        <v>120</v>
      </c>
      <c r="D457" s="99">
        <v>80.61576823046867</v>
      </c>
      <c r="E457" s="99">
        <v>80.19941919752337</v>
      </c>
      <c r="F457" s="99">
        <v>81.03211726341398</v>
      </c>
    </row>
    <row r="458" spans="3:6" ht="15" customHeight="1">
      <c r="C458" s="88" t="s">
        <v>276</v>
      </c>
      <c r="D458" s="99">
        <v>80.85637993055133</v>
      </c>
      <c r="E458" s="99">
        <v>80.44395146972839</v>
      </c>
      <c r="F458" s="99">
        <v>81.26880839137426</v>
      </c>
    </row>
    <row r="459" spans="1:3" ht="15" customHeight="1">
      <c r="A459" s="92"/>
      <c r="B459" s="93"/>
      <c r="C459" s="94"/>
    </row>
    <row r="460" spans="1:6" ht="24" customHeight="1">
      <c r="A460" s="97" t="s">
        <v>209</v>
      </c>
      <c r="C460" s="88" t="s">
        <v>104</v>
      </c>
      <c r="D460" s="98">
        <v>78.14419878781861</v>
      </c>
      <c r="E460" s="98">
        <v>76.7</v>
      </c>
      <c r="F460" s="98">
        <v>79.6</v>
      </c>
    </row>
    <row r="461" spans="1:6" ht="15" customHeight="1">
      <c r="A461" s="8"/>
      <c r="C461" s="88" t="s">
        <v>105</v>
      </c>
      <c r="D461" s="98">
        <v>78.16807243317454</v>
      </c>
      <c r="E461" s="98">
        <v>76.8</v>
      </c>
      <c r="F461" s="98">
        <v>79.6</v>
      </c>
    </row>
    <row r="462" spans="1:6" ht="15" customHeight="1">
      <c r="A462" s="8"/>
      <c r="B462" s="88" t="s">
        <v>24</v>
      </c>
      <c r="C462" s="88" t="s">
        <v>106</v>
      </c>
      <c r="D462" s="98">
        <v>79.23342474956382</v>
      </c>
      <c r="E462" s="98">
        <v>77.9</v>
      </c>
      <c r="F462" s="98">
        <v>80.5</v>
      </c>
    </row>
    <row r="463" spans="1:6" ht="15" customHeight="1">
      <c r="A463" s="8"/>
      <c r="C463" s="88" t="s">
        <v>107</v>
      </c>
      <c r="D463" s="98">
        <v>79.8178098653969</v>
      </c>
      <c r="E463" s="98">
        <v>78.5</v>
      </c>
      <c r="F463" s="98">
        <v>81.2</v>
      </c>
    </row>
    <row r="464" spans="1:6" ht="15" customHeight="1">
      <c r="A464" s="8"/>
      <c r="C464" s="88" t="s">
        <v>108</v>
      </c>
      <c r="D464" s="98">
        <v>79.29711927246527</v>
      </c>
      <c r="E464" s="98">
        <v>77.9</v>
      </c>
      <c r="F464" s="98">
        <v>80.7</v>
      </c>
    </row>
    <row r="465" spans="1:6" ht="24" customHeight="1">
      <c r="A465" s="8"/>
      <c r="C465" s="88" t="s">
        <v>109</v>
      </c>
      <c r="D465" s="98">
        <v>78.94519213319367</v>
      </c>
      <c r="E465" s="98">
        <v>77.5</v>
      </c>
      <c r="F465" s="98">
        <v>80.4</v>
      </c>
    </row>
    <row r="466" spans="1:6" ht="15" customHeight="1">
      <c r="A466" s="8"/>
      <c r="C466" s="88" t="s">
        <v>110</v>
      </c>
      <c r="D466" s="98">
        <v>79.5380494918777</v>
      </c>
      <c r="E466" s="98">
        <v>78</v>
      </c>
      <c r="F466" s="98">
        <v>81.1</v>
      </c>
    </row>
    <row r="467" spans="1:6" ht="15" customHeight="1">
      <c r="A467" s="8"/>
      <c r="C467" s="88" t="s">
        <v>111</v>
      </c>
      <c r="D467" s="98">
        <v>81.48106282124672</v>
      </c>
      <c r="E467" s="98">
        <v>80</v>
      </c>
      <c r="F467" s="98">
        <v>82.9</v>
      </c>
    </row>
    <row r="468" spans="1:6" ht="15" customHeight="1">
      <c r="A468" s="8"/>
      <c r="C468" s="88" t="s">
        <v>112</v>
      </c>
      <c r="D468" s="98">
        <v>81.78630503480474</v>
      </c>
      <c r="E468" s="98">
        <v>80.2</v>
      </c>
      <c r="F468" s="98">
        <v>83.3</v>
      </c>
    </row>
    <row r="469" spans="1:6" ht="15" customHeight="1">
      <c r="A469" s="8"/>
      <c r="B469" s="88" t="s">
        <v>31</v>
      </c>
      <c r="C469" s="88" t="s">
        <v>113</v>
      </c>
      <c r="D469" s="98">
        <v>81.68538085138746</v>
      </c>
      <c r="E469" s="98">
        <v>80.4</v>
      </c>
      <c r="F469" s="98">
        <v>83</v>
      </c>
    </row>
    <row r="470" spans="1:6" ht="24" customHeight="1">
      <c r="A470" s="8"/>
      <c r="C470" s="88" t="s">
        <v>114</v>
      </c>
      <c r="D470" s="98">
        <v>81.03427369996221</v>
      </c>
      <c r="E470" s="98">
        <v>79.6</v>
      </c>
      <c r="F470" s="98">
        <v>82.5</v>
      </c>
    </row>
    <row r="471" spans="1:6" ht="15" customHeight="1">
      <c r="A471" s="8"/>
      <c r="C471" s="88" t="s">
        <v>115</v>
      </c>
      <c r="D471" s="98">
        <v>80.52394431799215</v>
      </c>
      <c r="E471" s="98">
        <v>79</v>
      </c>
      <c r="F471" s="98">
        <v>82.1</v>
      </c>
    </row>
    <row r="472" spans="1:6" ht="15" customHeight="1">
      <c r="A472" s="8"/>
      <c r="C472" s="88" t="s">
        <v>116</v>
      </c>
      <c r="D472" s="98">
        <v>81.3936281101567</v>
      </c>
      <c r="E472" s="98">
        <v>79.8</v>
      </c>
      <c r="F472" s="98">
        <v>83</v>
      </c>
    </row>
    <row r="473" spans="1:6" ht="15" customHeight="1">
      <c r="A473" s="8"/>
      <c r="C473" s="88" t="s">
        <v>117</v>
      </c>
      <c r="D473" s="98">
        <v>81.04994776037447</v>
      </c>
      <c r="E473" s="98">
        <v>79.5</v>
      </c>
      <c r="F473" s="98">
        <v>82.6</v>
      </c>
    </row>
    <row r="474" spans="1:6" ht="15" customHeight="1">
      <c r="A474" s="8"/>
      <c r="C474" s="88" t="s">
        <v>118</v>
      </c>
      <c r="D474" s="98">
        <v>81.50950422771973</v>
      </c>
      <c r="E474" s="98">
        <v>80.2</v>
      </c>
      <c r="F474" s="98">
        <v>82.8</v>
      </c>
    </row>
    <row r="475" spans="1:6" ht="24" customHeight="1">
      <c r="A475" s="8"/>
      <c r="C475" s="88" t="s">
        <v>119</v>
      </c>
      <c r="D475" s="98">
        <v>81.42359821666705</v>
      </c>
      <c r="E475" s="98">
        <v>80.2</v>
      </c>
      <c r="F475" s="98">
        <v>82.6</v>
      </c>
    </row>
    <row r="476" spans="1:6" ht="15" customHeight="1">
      <c r="A476" s="8"/>
      <c r="B476" s="88" t="s">
        <v>38</v>
      </c>
      <c r="C476" s="88" t="s">
        <v>120</v>
      </c>
      <c r="D476" s="98">
        <v>81.71904344958088</v>
      </c>
      <c r="E476" s="98">
        <v>80.52297061642126</v>
      </c>
      <c r="F476" s="98">
        <v>82.9151162827405</v>
      </c>
    </row>
    <row r="477" spans="1:6" ht="15" customHeight="1">
      <c r="A477" s="8"/>
      <c r="C477" s="88" t="s">
        <v>276</v>
      </c>
      <c r="D477" s="98">
        <v>81.38893813819243</v>
      </c>
      <c r="E477" s="98">
        <v>80.02079237125415</v>
      </c>
      <c r="F477" s="98">
        <v>82.75708390513071</v>
      </c>
    </row>
    <row r="478" spans="1:3" ht="15" customHeight="1">
      <c r="A478" s="92"/>
      <c r="B478" s="93"/>
      <c r="C478" s="94"/>
    </row>
    <row r="479" spans="1:6" ht="24" customHeight="1">
      <c r="A479" s="97" t="s">
        <v>203</v>
      </c>
      <c r="C479" s="88" t="s">
        <v>104</v>
      </c>
      <c r="D479" s="98">
        <v>78.41432038545902</v>
      </c>
      <c r="E479" s="98">
        <v>78</v>
      </c>
      <c r="F479" s="98">
        <v>78.9</v>
      </c>
    </row>
    <row r="480" spans="3:6" ht="15" customHeight="1">
      <c r="C480" s="88" t="s">
        <v>105</v>
      </c>
      <c r="D480" s="98">
        <v>78.75644135176744</v>
      </c>
      <c r="E480" s="98">
        <v>78.3</v>
      </c>
      <c r="F480" s="98">
        <v>79.2</v>
      </c>
    </row>
    <row r="481" spans="2:6" ht="15" customHeight="1">
      <c r="B481" s="88" t="s">
        <v>106</v>
      </c>
      <c r="C481" s="88" t="s">
        <v>106</v>
      </c>
      <c r="D481" s="98">
        <v>78.38330007013697</v>
      </c>
      <c r="E481" s="98">
        <v>77.9</v>
      </c>
      <c r="F481" s="98">
        <v>78.8</v>
      </c>
    </row>
    <row r="482" spans="3:6" ht="15" customHeight="1">
      <c r="C482" s="88" t="s">
        <v>107</v>
      </c>
      <c r="D482" s="98">
        <v>78.71275029895754</v>
      </c>
      <c r="E482" s="98">
        <v>78.3</v>
      </c>
      <c r="F482" s="98">
        <v>79.2</v>
      </c>
    </row>
    <row r="483" spans="3:6" ht="15" customHeight="1">
      <c r="C483" s="88" t="s">
        <v>108</v>
      </c>
      <c r="D483" s="98">
        <v>78.62925622211058</v>
      </c>
      <c r="E483" s="98">
        <v>78.2</v>
      </c>
      <c r="F483" s="98">
        <v>79.1</v>
      </c>
    </row>
    <row r="484" spans="3:6" ht="24" customHeight="1">
      <c r="C484" s="88" t="s">
        <v>109</v>
      </c>
      <c r="D484" s="98">
        <v>79.06689341858032</v>
      </c>
      <c r="E484" s="98">
        <v>78.6</v>
      </c>
      <c r="F484" s="98">
        <v>79.5</v>
      </c>
    </row>
    <row r="485" spans="3:6" ht="15" customHeight="1">
      <c r="C485" s="88" t="s">
        <v>110</v>
      </c>
      <c r="D485" s="98">
        <v>79.09837338505368</v>
      </c>
      <c r="E485" s="98">
        <v>78.6</v>
      </c>
      <c r="F485" s="98">
        <v>79.5</v>
      </c>
    </row>
    <row r="486" spans="3:6" ht="15" customHeight="1">
      <c r="C486" s="88" t="s">
        <v>111</v>
      </c>
      <c r="D486" s="98">
        <v>79.29514014403983</v>
      </c>
      <c r="E486" s="98">
        <v>78.8</v>
      </c>
      <c r="F486" s="98">
        <v>79.7</v>
      </c>
    </row>
    <row r="487" spans="3:6" ht="15" customHeight="1">
      <c r="C487" s="88" t="s">
        <v>112</v>
      </c>
      <c r="D487" s="98">
        <v>79.38503530221969</v>
      </c>
      <c r="E487" s="98">
        <v>78.9</v>
      </c>
      <c r="F487" s="98">
        <v>79.8</v>
      </c>
    </row>
    <row r="488" spans="2:6" ht="15" customHeight="1">
      <c r="B488" s="88" t="s">
        <v>113</v>
      </c>
      <c r="C488" s="88" t="s">
        <v>113</v>
      </c>
      <c r="D488" s="98">
        <v>79.22636676424308</v>
      </c>
      <c r="E488" s="98">
        <v>78.8</v>
      </c>
      <c r="F488" s="98">
        <v>79.7</v>
      </c>
    </row>
    <row r="489" spans="3:6" ht="24" customHeight="1">
      <c r="C489" s="88" t="s">
        <v>114</v>
      </c>
      <c r="D489" s="98">
        <v>79.40463718969644</v>
      </c>
      <c r="E489" s="98">
        <v>78.9</v>
      </c>
      <c r="F489" s="98">
        <v>79.9</v>
      </c>
    </row>
    <row r="490" spans="3:6" ht="15" customHeight="1">
      <c r="C490" s="88" t="s">
        <v>115</v>
      </c>
      <c r="D490" s="98">
        <v>79.77633020880538</v>
      </c>
      <c r="E490" s="98">
        <v>79.3</v>
      </c>
      <c r="F490" s="98">
        <v>80.2</v>
      </c>
    </row>
    <row r="491" spans="3:6" ht="15" customHeight="1">
      <c r="C491" s="88" t="s">
        <v>116</v>
      </c>
      <c r="D491" s="98">
        <v>80.30703144607381</v>
      </c>
      <c r="E491" s="98">
        <v>79.9</v>
      </c>
      <c r="F491" s="98">
        <v>80.7</v>
      </c>
    </row>
    <row r="492" spans="3:6" ht="15" customHeight="1">
      <c r="C492" s="88" t="s">
        <v>117</v>
      </c>
      <c r="D492" s="98">
        <v>80.57905643903926</v>
      </c>
      <c r="E492" s="98">
        <v>80.1</v>
      </c>
      <c r="F492" s="98">
        <v>81</v>
      </c>
    </row>
    <row r="493" spans="3:6" ht="15" customHeight="1">
      <c r="C493" s="88" t="s">
        <v>118</v>
      </c>
      <c r="D493" s="98">
        <v>80.56245688071976</v>
      </c>
      <c r="E493" s="98">
        <v>80.1</v>
      </c>
      <c r="F493" s="98">
        <v>81</v>
      </c>
    </row>
    <row r="494" spans="2:6" ht="24" customHeight="1">
      <c r="B494" s="14"/>
      <c r="C494" s="88" t="s">
        <v>119</v>
      </c>
      <c r="D494" s="98">
        <v>80.84271504710033</v>
      </c>
      <c r="E494" s="98">
        <v>80.4</v>
      </c>
      <c r="F494" s="98">
        <v>81.3</v>
      </c>
    </row>
    <row r="495" spans="2:6" ht="15" customHeight="1">
      <c r="B495" s="88" t="s">
        <v>120</v>
      </c>
      <c r="C495" s="88" t="s">
        <v>120</v>
      </c>
      <c r="D495" s="98">
        <v>81.20926568337511</v>
      </c>
      <c r="E495" s="98">
        <v>80.7852425336885</v>
      </c>
      <c r="F495" s="98">
        <v>81.63328883306171</v>
      </c>
    </row>
    <row r="496" spans="3:6" ht="15" customHeight="1">
      <c r="C496" s="88" t="s">
        <v>276</v>
      </c>
      <c r="D496" s="98">
        <v>81.54697844124279</v>
      </c>
      <c r="E496" s="98">
        <v>81.11478425932819</v>
      </c>
      <c r="F496" s="98">
        <v>81.97917262315738</v>
      </c>
    </row>
    <row r="497" spans="1:3" ht="15" customHeight="1">
      <c r="A497" s="92"/>
      <c r="B497" s="93"/>
      <c r="C497" s="94"/>
    </row>
    <row r="498" spans="1:6" ht="24" customHeight="1">
      <c r="A498" s="8" t="s">
        <v>283</v>
      </c>
      <c r="C498" s="88" t="s">
        <v>104</v>
      </c>
      <c r="D498" s="99">
        <v>78.49493165028211</v>
      </c>
      <c r="E498" s="99">
        <v>78.1</v>
      </c>
      <c r="F498" s="99">
        <v>78.9</v>
      </c>
    </row>
    <row r="499" spans="3:6" ht="15" customHeight="1">
      <c r="C499" s="88" t="s">
        <v>105</v>
      </c>
      <c r="D499" s="99">
        <v>78.6484164300512</v>
      </c>
      <c r="E499" s="99">
        <v>78.2</v>
      </c>
      <c r="F499" s="99">
        <v>79.1</v>
      </c>
    </row>
    <row r="500" spans="2:6" ht="15" customHeight="1">
      <c r="B500" s="88" t="s">
        <v>24</v>
      </c>
      <c r="C500" s="88" t="s">
        <v>106</v>
      </c>
      <c r="D500" s="99">
        <v>78.98761403361127</v>
      </c>
      <c r="E500" s="99">
        <v>78.6</v>
      </c>
      <c r="F500" s="99">
        <v>79.4</v>
      </c>
    </row>
    <row r="501" spans="3:6" ht="15" customHeight="1">
      <c r="C501" s="88" t="s">
        <v>107</v>
      </c>
      <c r="D501" s="99">
        <v>79.8447902399505</v>
      </c>
      <c r="E501" s="99">
        <v>79.4</v>
      </c>
      <c r="F501" s="99">
        <v>80.3</v>
      </c>
    </row>
    <row r="502" spans="3:6" ht="15" customHeight="1">
      <c r="C502" s="88" t="s">
        <v>108</v>
      </c>
      <c r="D502" s="99">
        <v>80.19200777403397</v>
      </c>
      <c r="E502" s="99">
        <v>79.8</v>
      </c>
      <c r="F502" s="99">
        <v>80.6</v>
      </c>
    </row>
    <row r="503" spans="3:6" ht="24" customHeight="1">
      <c r="C503" s="88" t="s">
        <v>109</v>
      </c>
      <c r="D503" s="99">
        <v>80.29898464217045</v>
      </c>
      <c r="E503" s="99">
        <v>79.9</v>
      </c>
      <c r="F503" s="99">
        <v>80.7</v>
      </c>
    </row>
    <row r="504" spans="3:6" ht="15" customHeight="1">
      <c r="C504" s="88" t="s">
        <v>110</v>
      </c>
      <c r="D504" s="99">
        <v>79.98759476532025</v>
      </c>
      <c r="E504" s="99">
        <v>79.6</v>
      </c>
      <c r="F504" s="99">
        <v>80.4</v>
      </c>
    </row>
    <row r="505" spans="3:6" ht="15" customHeight="1">
      <c r="C505" s="88" t="s">
        <v>111</v>
      </c>
      <c r="D505" s="99">
        <v>80.20649471341596</v>
      </c>
      <c r="E505" s="99">
        <v>79.8</v>
      </c>
      <c r="F505" s="99">
        <v>80.6</v>
      </c>
    </row>
    <row r="506" spans="3:6" ht="15" customHeight="1">
      <c r="C506" s="88" t="s">
        <v>112</v>
      </c>
      <c r="D506" s="99">
        <v>80.38155510529803</v>
      </c>
      <c r="E506" s="99">
        <v>79.9</v>
      </c>
      <c r="F506" s="99">
        <v>80.8</v>
      </c>
    </row>
    <row r="507" spans="2:6" ht="15" customHeight="1">
      <c r="B507" s="88" t="s">
        <v>31</v>
      </c>
      <c r="C507" s="88" t="s">
        <v>113</v>
      </c>
      <c r="D507" s="99">
        <v>80.74543302229047</v>
      </c>
      <c r="E507" s="99">
        <v>80.3</v>
      </c>
      <c r="F507" s="99">
        <v>81.2</v>
      </c>
    </row>
    <row r="508" spans="3:6" ht="24" customHeight="1">
      <c r="C508" s="88" t="s">
        <v>114</v>
      </c>
      <c r="D508" s="99">
        <v>80.78979844815434</v>
      </c>
      <c r="E508" s="99">
        <v>80.4</v>
      </c>
      <c r="F508" s="99">
        <v>81.2</v>
      </c>
    </row>
    <row r="509" spans="3:6" ht="15" customHeight="1">
      <c r="C509" s="88" t="s">
        <v>115</v>
      </c>
      <c r="D509" s="99">
        <v>80.83639198797736</v>
      </c>
      <c r="E509" s="99">
        <v>80.4</v>
      </c>
      <c r="F509" s="99">
        <v>81.2</v>
      </c>
    </row>
    <row r="510" spans="3:6" ht="15" customHeight="1">
      <c r="C510" s="88" t="s">
        <v>116</v>
      </c>
      <c r="D510" s="99">
        <v>81.01714720675298</v>
      </c>
      <c r="E510" s="99">
        <v>80.6</v>
      </c>
      <c r="F510" s="99">
        <v>81.4</v>
      </c>
    </row>
    <row r="511" spans="3:6" ht="15" customHeight="1">
      <c r="C511" s="88" t="s">
        <v>117</v>
      </c>
      <c r="D511" s="99">
        <v>81.15264386340094</v>
      </c>
      <c r="E511" s="99">
        <v>80.7</v>
      </c>
      <c r="F511" s="99">
        <v>81.6</v>
      </c>
    </row>
    <row r="512" spans="3:6" ht="15" customHeight="1">
      <c r="C512" s="88" t="s">
        <v>118</v>
      </c>
      <c r="D512" s="99">
        <v>81.2824421443482</v>
      </c>
      <c r="E512" s="99">
        <v>80.9</v>
      </c>
      <c r="F512" s="99">
        <v>81.7</v>
      </c>
    </row>
    <row r="513" spans="3:6" ht="24" customHeight="1">
      <c r="C513" s="88" t="s">
        <v>119</v>
      </c>
      <c r="D513" s="99">
        <v>81.12996946961998</v>
      </c>
      <c r="E513" s="99">
        <v>80.7</v>
      </c>
      <c r="F513" s="99">
        <v>81.5</v>
      </c>
    </row>
    <row r="514" spans="2:6" ht="15" customHeight="1">
      <c r="B514" s="88" t="s">
        <v>38</v>
      </c>
      <c r="C514" s="88" t="s">
        <v>120</v>
      </c>
      <c r="D514" s="99">
        <v>81.40025851776335</v>
      </c>
      <c r="E514" s="99">
        <v>80.9925814669932</v>
      </c>
      <c r="F514" s="99">
        <v>81.8079355685335</v>
      </c>
    </row>
    <row r="515" spans="3:6" ht="15" customHeight="1">
      <c r="C515" s="88" t="s">
        <v>276</v>
      </c>
      <c r="D515" s="99">
        <v>81.65216169759275</v>
      </c>
      <c r="E515" s="99">
        <v>81.25658101882283</v>
      </c>
      <c r="F515" s="99">
        <v>82.04774237636266</v>
      </c>
    </row>
    <row r="516" spans="1:3" ht="15" customHeight="1">
      <c r="A516" s="92"/>
      <c r="B516" s="93"/>
      <c r="C516" s="94"/>
    </row>
    <row r="517" spans="1:6" ht="24" customHeight="1">
      <c r="A517" s="97" t="s">
        <v>213</v>
      </c>
      <c r="C517" s="88" t="s">
        <v>104</v>
      </c>
      <c r="D517" s="98">
        <v>78.53740554109802</v>
      </c>
      <c r="E517" s="98">
        <v>77.2</v>
      </c>
      <c r="F517" s="98">
        <v>79.9</v>
      </c>
    </row>
    <row r="518" spans="3:6" ht="15" customHeight="1">
      <c r="C518" s="88" t="s">
        <v>105</v>
      </c>
      <c r="D518" s="98">
        <v>77.66897198416413</v>
      </c>
      <c r="E518" s="98">
        <v>76.2</v>
      </c>
      <c r="F518" s="98">
        <v>79.1</v>
      </c>
    </row>
    <row r="519" spans="2:6" ht="15" customHeight="1">
      <c r="B519" s="88" t="s">
        <v>24</v>
      </c>
      <c r="C519" s="88" t="s">
        <v>106</v>
      </c>
      <c r="D519" s="98">
        <v>78.54078491319498</v>
      </c>
      <c r="E519" s="98">
        <v>77.2</v>
      </c>
      <c r="F519" s="98">
        <v>79.9</v>
      </c>
    </row>
    <row r="520" spans="3:6" ht="15" customHeight="1">
      <c r="C520" s="88" t="s">
        <v>107</v>
      </c>
      <c r="D520" s="98">
        <v>79.18403936876602</v>
      </c>
      <c r="E520" s="98">
        <v>77.8</v>
      </c>
      <c r="F520" s="98">
        <v>80.5</v>
      </c>
    </row>
    <row r="521" spans="3:6" ht="15" customHeight="1">
      <c r="C521" s="88" t="s">
        <v>108</v>
      </c>
      <c r="D521" s="98">
        <v>80.06638661490106</v>
      </c>
      <c r="E521" s="98">
        <v>78.8</v>
      </c>
      <c r="F521" s="98">
        <v>81.4</v>
      </c>
    </row>
    <row r="522" spans="3:6" ht="24" customHeight="1">
      <c r="C522" s="88" t="s">
        <v>109</v>
      </c>
      <c r="D522" s="98">
        <v>79.50406050818141</v>
      </c>
      <c r="E522" s="98">
        <v>78.1</v>
      </c>
      <c r="F522" s="98">
        <v>80.9</v>
      </c>
    </row>
    <row r="523" spans="3:6" ht="15" customHeight="1">
      <c r="C523" s="88" t="s">
        <v>110</v>
      </c>
      <c r="D523" s="98">
        <v>79.82561939123418</v>
      </c>
      <c r="E523" s="98">
        <v>78.4</v>
      </c>
      <c r="F523" s="98">
        <v>81.2</v>
      </c>
    </row>
    <row r="524" spans="3:6" ht="15" customHeight="1">
      <c r="C524" s="88" t="s">
        <v>111</v>
      </c>
      <c r="D524" s="98">
        <v>80.82530368447811</v>
      </c>
      <c r="E524" s="98">
        <v>79.5</v>
      </c>
      <c r="F524" s="98">
        <v>82.2</v>
      </c>
    </row>
    <row r="525" spans="3:6" ht="15" customHeight="1">
      <c r="C525" s="88" t="s">
        <v>112</v>
      </c>
      <c r="D525" s="98">
        <v>81.15992742623415</v>
      </c>
      <c r="E525" s="98">
        <v>79.8</v>
      </c>
      <c r="F525" s="98">
        <v>82.5</v>
      </c>
    </row>
    <row r="526" spans="2:6" ht="15" customHeight="1">
      <c r="B526" s="88" t="s">
        <v>31</v>
      </c>
      <c r="C526" s="88" t="s">
        <v>113</v>
      </c>
      <c r="D526" s="98">
        <v>81.42684878473355</v>
      </c>
      <c r="E526" s="98">
        <v>80.1</v>
      </c>
      <c r="F526" s="98">
        <v>82.7</v>
      </c>
    </row>
    <row r="527" spans="3:6" ht="24" customHeight="1">
      <c r="C527" s="88" t="s">
        <v>114</v>
      </c>
      <c r="D527" s="98">
        <v>80.64343086838772</v>
      </c>
      <c r="E527" s="98">
        <v>79.3</v>
      </c>
      <c r="F527" s="98">
        <v>82</v>
      </c>
    </row>
    <row r="528" spans="3:6" ht="15" customHeight="1">
      <c r="C528" s="88" t="s">
        <v>115</v>
      </c>
      <c r="D528" s="98">
        <v>80.27009093275454</v>
      </c>
      <c r="E528" s="98">
        <v>78.8</v>
      </c>
      <c r="F528" s="98">
        <v>81.7</v>
      </c>
    </row>
    <row r="529" spans="3:6" ht="15" customHeight="1">
      <c r="C529" s="88" t="s">
        <v>116</v>
      </c>
      <c r="D529" s="98">
        <v>80.98054168530287</v>
      </c>
      <c r="E529" s="98">
        <v>79.4</v>
      </c>
      <c r="F529" s="98">
        <v>82.6</v>
      </c>
    </row>
    <row r="530" spans="3:6" ht="15" customHeight="1">
      <c r="C530" s="88" t="s">
        <v>117</v>
      </c>
      <c r="D530" s="98">
        <v>81.4641673861003</v>
      </c>
      <c r="E530" s="98">
        <v>79.9</v>
      </c>
      <c r="F530" s="98">
        <v>83</v>
      </c>
    </row>
    <row r="531" spans="3:6" ht="15" customHeight="1">
      <c r="C531" s="88" t="s">
        <v>118</v>
      </c>
      <c r="D531" s="98">
        <v>82.60762723539911</v>
      </c>
      <c r="E531" s="98">
        <v>81.2</v>
      </c>
      <c r="F531" s="98">
        <v>84</v>
      </c>
    </row>
    <row r="532" spans="3:6" ht="24" customHeight="1">
      <c r="C532" s="88" t="s">
        <v>119</v>
      </c>
      <c r="D532" s="98">
        <v>81.47552004863918</v>
      </c>
      <c r="E532" s="98">
        <v>79.8</v>
      </c>
      <c r="F532" s="98">
        <v>83.1</v>
      </c>
    </row>
    <row r="533" spans="2:6" ht="15" customHeight="1">
      <c r="B533" s="88" t="s">
        <v>38</v>
      </c>
      <c r="C533" s="88" t="s">
        <v>120</v>
      </c>
      <c r="D533" s="98">
        <v>81.83369583633055</v>
      </c>
      <c r="E533" s="98">
        <v>80.22420764234181</v>
      </c>
      <c r="F533" s="98">
        <v>83.44318403031929</v>
      </c>
    </row>
    <row r="534" spans="3:6" ht="15" customHeight="1">
      <c r="C534" s="88" t="s">
        <v>276</v>
      </c>
      <c r="D534" s="98">
        <v>80.65376143138948</v>
      </c>
      <c r="E534" s="98">
        <v>78.99322560080324</v>
      </c>
      <c r="F534" s="98">
        <v>82.31429726197572</v>
      </c>
    </row>
    <row r="535" spans="1:3" ht="15" customHeight="1">
      <c r="A535" s="92"/>
      <c r="B535" s="93"/>
      <c r="C535" s="94"/>
    </row>
    <row r="536" spans="1:6" ht="24" customHeight="1">
      <c r="A536" s="97" t="s">
        <v>212</v>
      </c>
      <c r="C536" s="88" t="s">
        <v>104</v>
      </c>
      <c r="D536" s="98">
        <v>78.62152166541101</v>
      </c>
      <c r="E536" s="98">
        <v>78</v>
      </c>
      <c r="F536" s="98">
        <v>79.3</v>
      </c>
    </row>
    <row r="537" spans="1:6" ht="15" customHeight="1">
      <c r="A537" s="8"/>
      <c r="C537" s="88" t="s">
        <v>105</v>
      </c>
      <c r="D537" s="98">
        <v>78.95060478776679</v>
      </c>
      <c r="E537" s="98">
        <v>78.3</v>
      </c>
      <c r="F537" s="98">
        <v>79.6</v>
      </c>
    </row>
    <row r="538" spans="1:6" ht="15" customHeight="1">
      <c r="A538" s="8"/>
      <c r="B538" s="88" t="s">
        <v>106</v>
      </c>
      <c r="C538" s="88" t="s">
        <v>106</v>
      </c>
      <c r="D538" s="98">
        <v>78.92666369487173</v>
      </c>
      <c r="E538" s="98">
        <v>78.3</v>
      </c>
      <c r="F538" s="98">
        <v>79.5</v>
      </c>
    </row>
    <row r="539" spans="1:6" ht="15" customHeight="1">
      <c r="A539" s="8"/>
      <c r="C539" s="88" t="s">
        <v>107</v>
      </c>
      <c r="D539" s="98">
        <v>79.16429134214336</v>
      </c>
      <c r="E539" s="98">
        <v>78.6</v>
      </c>
      <c r="F539" s="98">
        <v>79.8</v>
      </c>
    </row>
    <row r="540" spans="1:6" ht="15" customHeight="1">
      <c r="A540" s="8"/>
      <c r="C540" s="88" t="s">
        <v>108</v>
      </c>
      <c r="D540" s="98">
        <v>79.31391405502083</v>
      </c>
      <c r="E540" s="98">
        <v>78.7</v>
      </c>
      <c r="F540" s="98">
        <v>79.9</v>
      </c>
    </row>
    <row r="541" spans="1:6" ht="24" customHeight="1">
      <c r="A541" s="8"/>
      <c r="C541" s="88" t="s">
        <v>109</v>
      </c>
      <c r="D541" s="98">
        <v>79.50672871037334</v>
      </c>
      <c r="E541" s="98">
        <v>78.9</v>
      </c>
      <c r="F541" s="98">
        <v>80.1</v>
      </c>
    </row>
    <row r="542" spans="1:6" ht="15" customHeight="1">
      <c r="A542" s="8"/>
      <c r="C542" s="88" t="s">
        <v>110</v>
      </c>
      <c r="D542" s="98">
        <v>79.56063058202578</v>
      </c>
      <c r="E542" s="98">
        <v>79</v>
      </c>
      <c r="F542" s="98">
        <v>80.1</v>
      </c>
    </row>
    <row r="543" spans="1:6" ht="15" customHeight="1">
      <c r="A543" s="8"/>
      <c r="C543" s="88" t="s">
        <v>111</v>
      </c>
      <c r="D543" s="98">
        <v>79.90270947658873</v>
      </c>
      <c r="E543" s="98">
        <v>79.3</v>
      </c>
      <c r="F543" s="98">
        <v>80.5</v>
      </c>
    </row>
    <row r="544" spans="1:6" ht="15" customHeight="1">
      <c r="A544" s="8"/>
      <c r="C544" s="88" t="s">
        <v>112</v>
      </c>
      <c r="D544" s="98">
        <v>80.14976940760509</v>
      </c>
      <c r="E544" s="98">
        <v>79.6</v>
      </c>
      <c r="F544" s="98">
        <v>80.7</v>
      </c>
    </row>
    <row r="545" spans="1:6" ht="15" customHeight="1">
      <c r="A545" s="8"/>
      <c r="B545" s="88" t="s">
        <v>113</v>
      </c>
      <c r="C545" s="88" t="s">
        <v>113</v>
      </c>
      <c r="D545" s="98">
        <v>80.31637435492758</v>
      </c>
      <c r="E545" s="98">
        <v>79.8</v>
      </c>
      <c r="F545" s="98">
        <v>80.9</v>
      </c>
    </row>
    <row r="546" spans="1:6" ht="24" customHeight="1">
      <c r="A546" s="8"/>
      <c r="C546" s="88" t="s">
        <v>114</v>
      </c>
      <c r="D546" s="98">
        <v>79.77278301341865</v>
      </c>
      <c r="E546" s="98">
        <v>79.2</v>
      </c>
      <c r="F546" s="98">
        <v>80.4</v>
      </c>
    </row>
    <row r="547" spans="1:6" ht="15" customHeight="1">
      <c r="A547" s="8"/>
      <c r="C547" s="88" t="s">
        <v>115</v>
      </c>
      <c r="D547" s="98">
        <v>79.82814144700066</v>
      </c>
      <c r="E547" s="98">
        <v>79.2</v>
      </c>
      <c r="F547" s="98">
        <v>80.4</v>
      </c>
    </row>
    <row r="548" spans="1:6" ht="15" customHeight="1">
      <c r="A548" s="8"/>
      <c r="C548" s="88" t="s">
        <v>116</v>
      </c>
      <c r="D548" s="98">
        <v>79.95853781335708</v>
      </c>
      <c r="E548" s="98">
        <v>79.4</v>
      </c>
      <c r="F548" s="98">
        <v>80.6</v>
      </c>
    </row>
    <row r="549" spans="1:6" ht="15" customHeight="1">
      <c r="A549" s="8"/>
      <c r="C549" s="88" t="s">
        <v>117</v>
      </c>
      <c r="D549" s="98">
        <v>80.49099527405204</v>
      </c>
      <c r="E549" s="98">
        <v>79.9</v>
      </c>
      <c r="F549" s="98">
        <v>81.1</v>
      </c>
    </row>
    <row r="550" spans="1:6" ht="15" customHeight="1">
      <c r="A550" s="8"/>
      <c r="C550" s="88" t="s">
        <v>118</v>
      </c>
      <c r="D550" s="98">
        <v>80.74232322364928</v>
      </c>
      <c r="E550" s="98">
        <v>80.2</v>
      </c>
      <c r="F550" s="98">
        <v>81.3</v>
      </c>
    </row>
    <row r="551" spans="1:6" ht="24" customHeight="1">
      <c r="A551" s="8"/>
      <c r="B551" s="14"/>
      <c r="C551" s="88" t="s">
        <v>119</v>
      </c>
      <c r="D551" s="98">
        <v>80.79385181677097</v>
      </c>
      <c r="E551" s="98">
        <v>80.2</v>
      </c>
      <c r="F551" s="98">
        <v>81.4</v>
      </c>
    </row>
    <row r="552" spans="1:6" ht="15" customHeight="1">
      <c r="A552" s="8"/>
      <c r="B552" s="88" t="s">
        <v>120</v>
      </c>
      <c r="C552" s="88" t="s">
        <v>120</v>
      </c>
      <c r="D552" s="98">
        <v>81.15561158548235</v>
      </c>
      <c r="E552" s="98">
        <v>80.5817062869312</v>
      </c>
      <c r="F552" s="98">
        <v>81.7295168840335</v>
      </c>
    </row>
    <row r="553" spans="1:6" ht="15" customHeight="1">
      <c r="A553" s="8"/>
      <c r="C553" s="88" t="s">
        <v>276</v>
      </c>
      <c r="D553" s="98">
        <v>81.23708847492556</v>
      </c>
      <c r="E553" s="98">
        <v>80.65887255236564</v>
      </c>
      <c r="F553" s="98">
        <v>81.81530439748548</v>
      </c>
    </row>
    <row r="554" spans="1:3" ht="15" customHeight="1">
      <c r="A554" s="92"/>
      <c r="B554" s="93"/>
      <c r="C554" s="94"/>
    </row>
    <row r="555" spans="1:6" ht="24" customHeight="1">
      <c r="A555" s="97" t="s">
        <v>206</v>
      </c>
      <c r="C555" s="88" t="s">
        <v>104</v>
      </c>
      <c r="D555" s="98">
        <v>78.68182237751088</v>
      </c>
      <c r="E555" s="98">
        <v>78.1</v>
      </c>
      <c r="F555" s="98">
        <v>79.3</v>
      </c>
    </row>
    <row r="556" spans="1:6" ht="15" customHeight="1">
      <c r="A556" s="8"/>
      <c r="C556" s="88" t="s">
        <v>105</v>
      </c>
      <c r="D556" s="98">
        <v>78.42874956060268</v>
      </c>
      <c r="E556" s="98">
        <v>77.7</v>
      </c>
      <c r="F556" s="98">
        <v>79.1</v>
      </c>
    </row>
    <row r="557" spans="1:6" ht="15" customHeight="1">
      <c r="A557" s="8"/>
      <c r="B557" s="88" t="s">
        <v>24</v>
      </c>
      <c r="C557" s="88" t="s">
        <v>106</v>
      </c>
      <c r="D557" s="98">
        <v>78.34993497025663</v>
      </c>
      <c r="E557" s="98">
        <v>77.6</v>
      </c>
      <c r="F557" s="98">
        <v>79.1</v>
      </c>
    </row>
    <row r="558" spans="1:6" ht="15" customHeight="1">
      <c r="A558" s="8"/>
      <c r="C558" s="88" t="s">
        <v>107</v>
      </c>
      <c r="D558" s="98">
        <v>78.81322140355456</v>
      </c>
      <c r="E558" s="98">
        <v>78.1</v>
      </c>
      <c r="F558" s="98">
        <v>79.5</v>
      </c>
    </row>
    <row r="559" spans="1:6" ht="15" customHeight="1">
      <c r="A559" s="8"/>
      <c r="C559" s="88" t="s">
        <v>108</v>
      </c>
      <c r="D559" s="98">
        <v>79.36662855730822</v>
      </c>
      <c r="E559" s="98">
        <v>78.7</v>
      </c>
      <c r="F559" s="98">
        <v>80.1</v>
      </c>
    </row>
    <row r="560" spans="1:6" ht="24" customHeight="1">
      <c r="A560" s="8"/>
      <c r="C560" s="88" t="s">
        <v>109</v>
      </c>
      <c r="D560" s="98">
        <v>79.91093139542842</v>
      </c>
      <c r="E560" s="98">
        <v>79.2</v>
      </c>
      <c r="F560" s="98">
        <v>80.6</v>
      </c>
    </row>
    <row r="561" spans="1:6" ht="15" customHeight="1">
      <c r="A561" s="8"/>
      <c r="C561" s="88" t="s">
        <v>110</v>
      </c>
      <c r="D561" s="98">
        <v>79.42337734652622</v>
      </c>
      <c r="E561" s="98">
        <v>78.7</v>
      </c>
      <c r="F561" s="98">
        <v>80.1</v>
      </c>
    </row>
    <row r="562" spans="1:6" ht="15" customHeight="1">
      <c r="A562" s="8"/>
      <c r="C562" s="88" t="s">
        <v>111</v>
      </c>
      <c r="D562" s="98">
        <v>79.30064278851762</v>
      </c>
      <c r="E562" s="98">
        <v>78.6</v>
      </c>
      <c r="F562" s="98">
        <v>80</v>
      </c>
    </row>
    <row r="563" spans="1:6" ht="15" customHeight="1">
      <c r="A563" s="8"/>
      <c r="C563" s="88" t="s">
        <v>112</v>
      </c>
      <c r="D563" s="98">
        <v>79.33803497359834</v>
      </c>
      <c r="E563" s="98">
        <v>78.6</v>
      </c>
      <c r="F563" s="98">
        <v>80</v>
      </c>
    </row>
    <row r="564" spans="1:6" ht="15" customHeight="1">
      <c r="A564" s="8"/>
      <c r="B564" s="88" t="s">
        <v>31</v>
      </c>
      <c r="C564" s="88" t="s">
        <v>113</v>
      </c>
      <c r="D564" s="98">
        <v>79.91660766595784</v>
      </c>
      <c r="E564" s="98">
        <v>79.2</v>
      </c>
      <c r="F564" s="98">
        <v>80.6</v>
      </c>
    </row>
    <row r="565" spans="1:6" ht="24" customHeight="1">
      <c r="A565" s="8"/>
      <c r="C565" s="88" t="s">
        <v>114</v>
      </c>
      <c r="D565" s="98">
        <v>80.06416269624677</v>
      </c>
      <c r="E565" s="98">
        <v>79.4</v>
      </c>
      <c r="F565" s="98">
        <v>80.8</v>
      </c>
    </row>
    <row r="566" spans="1:6" ht="15" customHeight="1">
      <c r="A566" s="8"/>
      <c r="C566" s="88" t="s">
        <v>115</v>
      </c>
      <c r="D566" s="98">
        <v>80.07439693908596</v>
      </c>
      <c r="E566" s="98">
        <v>79.4</v>
      </c>
      <c r="F566" s="98">
        <v>80.7</v>
      </c>
    </row>
    <row r="567" spans="1:6" ht="15" customHeight="1">
      <c r="A567" s="8"/>
      <c r="C567" s="88" t="s">
        <v>116</v>
      </c>
      <c r="D567" s="98">
        <v>80.06315714813363</v>
      </c>
      <c r="E567" s="98">
        <v>79.4</v>
      </c>
      <c r="F567" s="98">
        <v>80.8</v>
      </c>
    </row>
    <row r="568" spans="1:6" ht="15" customHeight="1">
      <c r="A568" s="8"/>
      <c r="C568" s="88" t="s">
        <v>117</v>
      </c>
      <c r="D568" s="98">
        <v>79.91930900579659</v>
      </c>
      <c r="E568" s="98">
        <v>79.2</v>
      </c>
      <c r="F568" s="98">
        <v>80.6</v>
      </c>
    </row>
    <row r="569" spans="1:6" ht="15" customHeight="1">
      <c r="A569" s="8"/>
      <c r="C569" s="88" t="s">
        <v>118</v>
      </c>
      <c r="D569" s="98">
        <v>80.18745045144371</v>
      </c>
      <c r="E569" s="98">
        <v>79.5</v>
      </c>
      <c r="F569" s="98">
        <v>80.9</v>
      </c>
    </row>
    <row r="570" spans="1:6" ht="24" customHeight="1">
      <c r="A570" s="8"/>
      <c r="C570" s="88" t="s">
        <v>119</v>
      </c>
      <c r="D570" s="98">
        <v>80.38594303789016</v>
      </c>
      <c r="E570" s="98">
        <v>79.7</v>
      </c>
      <c r="F570" s="98">
        <v>81.1</v>
      </c>
    </row>
    <row r="571" spans="1:6" ht="15" customHeight="1">
      <c r="A571" s="8"/>
      <c r="B571" s="88" t="s">
        <v>38</v>
      </c>
      <c r="C571" s="88" t="s">
        <v>120</v>
      </c>
      <c r="D571" s="98">
        <v>80.92838703009777</v>
      </c>
      <c r="E571" s="98">
        <v>80.23819564231322</v>
      </c>
      <c r="F571" s="98">
        <v>81.61857841788232</v>
      </c>
    </row>
    <row r="572" spans="1:6" ht="15" customHeight="1">
      <c r="A572" s="8"/>
      <c r="C572" s="88" t="s">
        <v>276</v>
      </c>
      <c r="D572" s="98">
        <v>81.26801128638995</v>
      </c>
      <c r="E572" s="98">
        <v>80.57806085080131</v>
      </c>
      <c r="F572" s="98">
        <v>81.95796172197859</v>
      </c>
    </row>
    <row r="573" spans="1:3" ht="15" customHeight="1">
      <c r="A573" s="92"/>
      <c r="B573" s="93"/>
      <c r="C573" s="94"/>
    </row>
    <row r="574" spans="1:6" ht="24" customHeight="1">
      <c r="A574" s="8" t="s">
        <v>199</v>
      </c>
      <c r="C574" s="88" t="s">
        <v>104</v>
      </c>
      <c r="D574" s="99">
        <v>78.78808003733467</v>
      </c>
      <c r="E574" s="99">
        <v>77.6</v>
      </c>
      <c r="F574" s="99">
        <v>80</v>
      </c>
    </row>
    <row r="575" spans="1:6" ht="15" customHeight="1">
      <c r="A575" s="8"/>
      <c r="C575" s="88" t="s">
        <v>105</v>
      </c>
      <c r="D575" s="99">
        <v>78.48777035087834</v>
      </c>
      <c r="E575" s="99">
        <v>77.3</v>
      </c>
      <c r="F575" s="99">
        <v>79.7</v>
      </c>
    </row>
    <row r="576" spans="1:6" ht="15" customHeight="1">
      <c r="A576" s="8"/>
      <c r="B576" s="88" t="s">
        <v>24</v>
      </c>
      <c r="C576" s="88" t="s">
        <v>106</v>
      </c>
      <c r="D576" s="99">
        <v>78.20653829405833</v>
      </c>
      <c r="E576" s="99">
        <v>77</v>
      </c>
      <c r="F576" s="99">
        <v>79.4</v>
      </c>
    </row>
    <row r="577" spans="1:6" ht="15" customHeight="1">
      <c r="A577" s="8"/>
      <c r="C577" s="88" t="s">
        <v>107</v>
      </c>
      <c r="D577" s="99">
        <v>78.68123085273938</v>
      </c>
      <c r="E577" s="99">
        <v>77.5</v>
      </c>
      <c r="F577" s="99">
        <v>79.9</v>
      </c>
    </row>
    <row r="578" spans="1:6" ht="15" customHeight="1">
      <c r="A578" s="8"/>
      <c r="C578" s="88" t="s">
        <v>108</v>
      </c>
      <c r="D578" s="99">
        <v>78.66632102843127</v>
      </c>
      <c r="E578" s="99">
        <v>77.4</v>
      </c>
      <c r="F578" s="99">
        <v>79.9</v>
      </c>
    </row>
    <row r="579" spans="1:6" ht="24" customHeight="1">
      <c r="A579" s="8"/>
      <c r="C579" s="88" t="s">
        <v>109</v>
      </c>
      <c r="D579" s="99">
        <v>78.8608165766264</v>
      </c>
      <c r="E579" s="99">
        <v>77.6</v>
      </c>
      <c r="F579" s="99">
        <v>80.1</v>
      </c>
    </row>
    <row r="580" spans="1:6" ht="15" customHeight="1">
      <c r="A580" s="8"/>
      <c r="C580" s="88" t="s">
        <v>110</v>
      </c>
      <c r="D580" s="99">
        <v>79.50606299372913</v>
      </c>
      <c r="E580" s="99">
        <v>78.2</v>
      </c>
      <c r="F580" s="99">
        <v>80.8</v>
      </c>
    </row>
    <row r="581" spans="1:6" ht="15" customHeight="1">
      <c r="A581" s="8"/>
      <c r="C581" s="88" t="s">
        <v>111</v>
      </c>
      <c r="D581" s="99">
        <v>80.29277283071906</v>
      </c>
      <c r="E581" s="99">
        <v>79.2</v>
      </c>
      <c r="F581" s="99">
        <v>81.4</v>
      </c>
    </row>
    <row r="582" spans="1:6" ht="15" customHeight="1">
      <c r="A582" s="8"/>
      <c r="C582" s="88" t="s">
        <v>112</v>
      </c>
      <c r="D582" s="99">
        <v>80.14598794780187</v>
      </c>
      <c r="E582" s="99">
        <v>78.9</v>
      </c>
      <c r="F582" s="99">
        <v>81.4</v>
      </c>
    </row>
    <row r="583" spans="1:6" ht="15" customHeight="1">
      <c r="A583" s="8"/>
      <c r="B583" s="88" t="s">
        <v>31</v>
      </c>
      <c r="C583" s="88" t="s">
        <v>113</v>
      </c>
      <c r="D583" s="99">
        <v>79.94148087780492</v>
      </c>
      <c r="E583" s="99">
        <v>78.6</v>
      </c>
      <c r="F583" s="99">
        <v>81.3</v>
      </c>
    </row>
    <row r="584" spans="1:6" ht="24" customHeight="1">
      <c r="A584" s="8"/>
      <c r="C584" s="88" t="s">
        <v>114</v>
      </c>
      <c r="D584" s="99">
        <v>79.59803066171037</v>
      </c>
      <c r="E584" s="99">
        <v>78.1</v>
      </c>
      <c r="F584" s="99">
        <v>81.1</v>
      </c>
    </row>
    <row r="585" spans="1:6" ht="15" customHeight="1">
      <c r="A585" s="8"/>
      <c r="C585" s="88" t="s">
        <v>115</v>
      </c>
      <c r="D585" s="99">
        <v>79.90019128784914</v>
      </c>
      <c r="E585" s="99">
        <v>78.5</v>
      </c>
      <c r="F585" s="99">
        <v>81.3</v>
      </c>
    </row>
    <row r="586" spans="1:6" ht="15" customHeight="1">
      <c r="A586" s="8"/>
      <c r="C586" s="88" t="s">
        <v>116</v>
      </c>
      <c r="D586" s="99">
        <v>79.51270569378228</v>
      </c>
      <c r="E586" s="99">
        <v>78.1</v>
      </c>
      <c r="F586" s="99">
        <v>80.9</v>
      </c>
    </row>
    <row r="587" spans="1:6" ht="15" customHeight="1">
      <c r="A587" s="8"/>
      <c r="C587" s="88" t="s">
        <v>117</v>
      </c>
      <c r="D587" s="99">
        <v>79.88927861720668</v>
      </c>
      <c r="E587" s="99">
        <v>78.5</v>
      </c>
      <c r="F587" s="99">
        <v>81.3</v>
      </c>
    </row>
    <row r="588" spans="1:6" ht="15" customHeight="1">
      <c r="A588" s="8"/>
      <c r="C588" s="88" t="s">
        <v>118</v>
      </c>
      <c r="D588" s="99">
        <v>80.15746720351156</v>
      </c>
      <c r="E588" s="99">
        <v>78.9</v>
      </c>
      <c r="F588" s="99">
        <v>81.5</v>
      </c>
    </row>
    <row r="589" spans="1:6" ht="24" customHeight="1">
      <c r="A589" s="8"/>
      <c r="C589" s="88" t="s">
        <v>119</v>
      </c>
      <c r="D589" s="99">
        <v>81.35873415049683</v>
      </c>
      <c r="E589" s="99">
        <v>80.2</v>
      </c>
      <c r="F589" s="99">
        <v>82.5</v>
      </c>
    </row>
    <row r="590" spans="1:6" ht="15" customHeight="1">
      <c r="A590" s="8"/>
      <c r="B590" s="88" t="s">
        <v>38</v>
      </c>
      <c r="C590" s="88" t="s">
        <v>120</v>
      </c>
      <c r="D590" s="99">
        <v>81.9671522334314</v>
      </c>
      <c r="E590" s="99">
        <v>80.8156861199299</v>
      </c>
      <c r="F590" s="99">
        <v>83.11861834693292</v>
      </c>
    </row>
    <row r="591" spans="1:6" ht="15" customHeight="1">
      <c r="A591" s="8"/>
      <c r="C591" s="88" t="s">
        <v>276</v>
      </c>
      <c r="D591" s="99">
        <v>81.99035593230037</v>
      </c>
      <c r="E591" s="99">
        <v>80.79901069408056</v>
      </c>
      <c r="F591" s="99">
        <v>83.18170117052018</v>
      </c>
    </row>
    <row r="592" spans="1:3" ht="15" customHeight="1">
      <c r="A592" s="92"/>
      <c r="B592" s="93"/>
      <c r="C592" s="94"/>
    </row>
    <row r="593" spans="1:6" ht="24" customHeight="1">
      <c r="A593" s="8" t="s">
        <v>330</v>
      </c>
      <c r="C593" s="88" t="s">
        <v>104</v>
      </c>
      <c r="D593" s="99">
        <v>78.84283755863662</v>
      </c>
      <c r="E593" s="99">
        <v>78.3</v>
      </c>
      <c r="F593" s="99">
        <v>79.4</v>
      </c>
    </row>
    <row r="594" spans="3:6" ht="15" customHeight="1">
      <c r="C594" s="88" t="s">
        <v>105</v>
      </c>
      <c r="D594" s="99">
        <v>78.68588911175995</v>
      </c>
      <c r="E594" s="99">
        <v>78.1</v>
      </c>
      <c r="F594" s="99">
        <v>79.3</v>
      </c>
    </row>
    <row r="595" spans="2:6" ht="15" customHeight="1">
      <c r="B595" s="88" t="s">
        <v>24</v>
      </c>
      <c r="C595" s="88" t="s">
        <v>106</v>
      </c>
      <c r="D595" s="99">
        <v>78.78390439859955</v>
      </c>
      <c r="E595" s="99">
        <v>78.2</v>
      </c>
      <c r="F595" s="99">
        <v>79.4</v>
      </c>
    </row>
    <row r="596" spans="3:6" ht="15" customHeight="1">
      <c r="C596" s="88" t="s">
        <v>107</v>
      </c>
      <c r="D596" s="99">
        <v>78.97931601320047</v>
      </c>
      <c r="E596" s="99">
        <v>78.3</v>
      </c>
      <c r="F596" s="99">
        <v>79.6</v>
      </c>
    </row>
    <row r="597" spans="3:6" ht="15" customHeight="1">
      <c r="C597" s="88" t="s">
        <v>108</v>
      </c>
      <c r="D597" s="99">
        <v>79.11986098958963</v>
      </c>
      <c r="E597" s="99">
        <v>78.5</v>
      </c>
      <c r="F597" s="99">
        <v>79.8</v>
      </c>
    </row>
    <row r="598" spans="3:6" ht="24" customHeight="1">
      <c r="C598" s="88" t="s">
        <v>109</v>
      </c>
      <c r="D598" s="99">
        <v>79.48510958051193</v>
      </c>
      <c r="E598" s="99">
        <v>78.8</v>
      </c>
      <c r="F598" s="99">
        <v>80.1</v>
      </c>
    </row>
    <row r="599" spans="3:6" ht="15" customHeight="1">
      <c r="C599" s="88" t="s">
        <v>110</v>
      </c>
      <c r="D599" s="99">
        <v>79.5015624163066</v>
      </c>
      <c r="E599" s="99">
        <v>78.9</v>
      </c>
      <c r="F599" s="99">
        <v>80.1</v>
      </c>
    </row>
    <row r="600" spans="3:6" ht="15" customHeight="1">
      <c r="C600" s="88" t="s">
        <v>111</v>
      </c>
      <c r="D600" s="99">
        <v>80.07398639585037</v>
      </c>
      <c r="E600" s="99">
        <v>79.4</v>
      </c>
      <c r="F600" s="99">
        <v>80.7</v>
      </c>
    </row>
    <row r="601" spans="3:6" ht="15" customHeight="1">
      <c r="C601" s="88" t="s">
        <v>112</v>
      </c>
      <c r="D601" s="99">
        <v>80.30631438866622</v>
      </c>
      <c r="E601" s="99">
        <v>79.7</v>
      </c>
      <c r="F601" s="99">
        <v>80.9</v>
      </c>
    </row>
    <row r="602" spans="2:6" ht="15" customHeight="1">
      <c r="B602" s="88" t="s">
        <v>31</v>
      </c>
      <c r="C602" s="88" t="s">
        <v>113</v>
      </c>
      <c r="D602" s="99">
        <v>80.5256250318353</v>
      </c>
      <c r="E602" s="99">
        <v>79.9</v>
      </c>
      <c r="F602" s="99">
        <v>81.1</v>
      </c>
    </row>
    <row r="603" spans="3:6" ht="24" customHeight="1">
      <c r="C603" s="88" t="s">
        <v>114</v>
      </c>
      <c r="D603" s="99">
        <v>80.47378107132741</v>
      </c>
      <c r="E603" s="99">
        <v>79.9</v>
      </c>
      <c r="F603" s="99">
        <v>81.1</v>
      </c>
    </row>
    <row r="604" spans="3:6" ht="15" customHeight="1">
      <c r="C604" s="88" t="s">
        <v>115</v>
      </c>
      <c r="D604" s="99">
        <v>80.41909346156514</v>
      </c>
      <c r="E604" s="99">
        <v>79.8</v>
      </c>
      <c r="F604" s="99">
        <v>81.1</v>
      </c>
    </row>
    <row r="605" spans="3:6" ht="15" customHeight="1">
      <c r="C605" s="88" t="s">
        <v>116</v>
      </c>
      <c r="D605" s="99">
        <v>81.16314269743161</v>
      </c>
      <c r="E605" s="99">
        <v>80.5</v>
      </c>
      <c r="F605" s="99">
        <v>81.8</v>
      </c>
    </row>
    <row r="606" spans="3:6" ht="15" customHeight="1">
      <c r="C606" s="88" t="s">
        <v>117</v>
      </c>
      <c r="D606" s="99">
        <v>81.66562958923815</v>
      </c>
      <c r="E606" s="99">
        <v>81</v>
      </c>
      <c r="F606" s="99">
        <v>82.3</v>
      </c>
    </row>
    <row r="607" spans="3:6" ht="15" customHeight="1">
      <c r="C607" s="88" t="s">
        <v>118</v>
      </c>
      <c r="D607" s="99">
        <v>82.47505768143486</v>
      </c>
      <c r="E607" s="99">
        <v>81.9</v>
      </c>
      <c r="F607" s="99">
        <v>83.1</v>
      </c>
    </row>
    <row r="608" spans="3:6" ht="24" customHeight="1">
      <c r="C608" s="88" t="s">
        <v>119</v>
      </c>
      <c r="D608" s="99">
        <v>82.53652067400127</v>
      </c>
      <c r="E608" s="99">
        <v>82</v>
      </c>
      <c r="F608" s="99">
        <v>83.1</v>
      </c>
    </row>
    <row r="609" spans="2:6" ht="15" customHeight="1">
      <c r="B609" s="88" t="s">
        <v>38</v>
      </c>
      <c r="C609" s="88" t="s">
        <v>120</v>
      </c>
      <c r="D609" s="99">
        <v>83.06745601099264</v>
      </c>
      <c r="E609" s="99">
        <v>82.48600192526077</v>
      </c>
      <c r="F609" s="99">
        <v>83.64891009672452</v>
      </c>
    </row>
    <row r="610" spans="3:6" ht="15" customHeight="1">
      <c r="C610" s="88" t="s">
        <v>276</v>
      </c>
      <c r="D610" s="99">
        <v>82.70265287467919</v>
      </c>
      <c r="E610" s="99">
        <v>82.04971381630143</v>
      </c>
      <c r="F610" s="99">
        <v>83.35559193305694</v>
      </c>
    </row>
    <row r="611" spans="1:3" ht="15" customHeight="1">
      <c r="A611" s="92"/>
      <c r="B611" s="93"/>
      <c r="C611" s="94"/>
    </row>
    <row r="612" spans="1:6" ht="24" customHeight="1">
      <c r="A612" s="8" t="s">
        <v>196</v>
      </c>
      <c r="C612" s="88" t="s">
        <v>104</v>
      </c>
      <c r="D612" s="99">
        <v>78.87389589797304</v>
      </c>
      <c r="E612" s="99">
        <v>78.2</v>
      </c>
      <c r="F612" s="99">
        <v>79.5</v>
      </c>
    </row>
    <row r="613" spans="1:6" ht="15" customHeight="1">
      <c r="A613" s="8"/>
      <c r="C613" s="88" t="s">
        <v>105</v>
      </c>
      <c r="D613" s="99">
        <v>78.78403873023312</v>
      </c>
      <c r="E613" s="99">
        <v>78.1</v>
      </c>
      <c r="F613" s="99">
        <v>79.4</v>
      </c>
    </row>
    <row r="614" spans="1:6" ht="15" customHeight="1">
      <c r="A614" s="8"/>
      <c r="B614" s="88" t="s">
        <v>24</v>
      </c>
      <c r="C614" s="88" t="s">
        <v>106</v>
      </c>
      <c r="D614" s="99">
        <v>78.64292502974735</v>
      </c>
      <c r="E614" s="99">
        <v>78</v>
      </c>
      <c r="F614" s="99">
        <v>79.3</v>
      </c>
    </row>
    <row r="615" spans="1:6" ht="15" customHeight="1">
      <c r="A615" s="8"/>
      <c r="C615" s="88" t="s">
        <v>107</v>
      </c>
      <c r="D615" s="99">
        <v>78.6260797585317</v>
      </c>
      <c r="E615" s="99">
        <v>78</v>
      </c>
      <c r="F615" s="99">
        <v>79.3</v>
      </c>
    </row>
    <row r="616" spans="1:6" ht="15" customHeight="1">
      <c r="A616" s="8"/>
      <c r="C616" s="88" t="s">
        <v>108</v>
      </c>
      <c r="D616" s="99">
        <v>78.71245965822003</v>
      </c>
      <c r="E616" s="99">
        <v>78.1</v>
      </c>
      <c r="F616" s="99">
        <v>79.4</v>
      </c>
    </row>
    <row r="617" spans="1:6" ht="24" customHeight="1">
      <c r="A617" s="8"/>
      <c r="C617" s="88" t="s">
        <v>109</v>
      </c>
      <c r="D617" s="99">
        <v>78.98850611505817</v>
      </c>
      <c r="E617" s="99">
        <v>78.4</v>
      </c>
      <c r="F617" s="99">
        <v>79.6</v>
      </c>
    </row>
    <row r="618" spans="1:6" ht="15" customHeight="1">
      <c r="A618" s="8"/>
      <c r="C618" s="88" t="s">
        <v>110</v>
      </c>
      <c r="D618" s="99">
        <v>79.44903164103994</v>
      </c>
      <c r="E618" s="99">
        <v>78.8</v>
      </c>
      <c r="F618" s="99">
        <v>80.1</v>
      </c>
    </row>
    <row r="619" spans="1:6" ht="15" customHeight="1">
      <c r="A619" s="8"/>
      <c r="C619" s="88" t="s">
        <v>111</v>
      </c>
      <c r="D619" s="99">
        <v>79.44625682496216</v>
      </c>
      <c r="E619" s="99">
        <v>78.8</v>
      </c>
      <c r="F619" s="99">
        <v>80.1</v>
      </c>
    </row>
    <row r="620" spans="1:6" ht="15" customHeight="1">
      <c r="A620" s="8"/>
      <c r="C620" s="88" t="s">
        <v>112</v>
      </c>
      <c r="D620" s="99">
        <v>79.79657843086339</v>
      </c>
      <c r="E620" s="99">
        <v>79.2</v>
      </c>
      <c r="F620" s="99">
        <v>80.4</v>
      </c>
    </row>
    <row r="621" spans="1:6" ht="15" customHeight="1">
      <c r="A621" s="8"/>
      <c r="B621" s="88" t="s">
        <v>31</v>
      </c>
      <c r="C621" s="88" t="s">
        <v>113</v>
      </c>
      <c r="D621" s="99">
        <v>79.93293091060434</v>
      </c>
      <c r="E621" s="99">
        <v>79.3</v>
      </c>
      <c r="F621" s="99">
        <v>80.5</v>
      </c>
    </row>
    <row r="622" spans="1:6" ht="24" customHeight="1">
      <c r="A622" s="8"/>
      <c r="C622" s="88" t="s">
        <v>114</v>
      </c>
      <c r="D622" s="99">
        <v>80.12663227037713</v>
      </c>
      <c r="E622" s="99">
        <v>79.5</v>
      </c>
      <c r="F622" s="99">
        <v>80.7</v>
      </c>
    </row>
    <row r="623" spans="1:6" ht="15" customHeight="1">
      <c r="A623" s="8"/>
      <c r="C623" s="88" t="s">
        <v>115</v>
      </c>
      <c r="D623" s="99">
        <v>80.10644826012293</v>
      </c>
      <c r="E623" s="99">
        <v>79.5</v>
      </c>
      <c r="F623" s="99">
        <v>80.7</v>
      </c>
    </row>
    <row r="624" spans="1:6" ht="15" customHeight="1">
      <c r="A624" s="8"/>
      <c r="C624" s="88" t="s">
        <v>116</v>
      </c>
      <c r="D624" s="99">
        <v>80.1163551339386</v>
      </c>
      <c r="E624" s="99">
        <v>79.5</v>
      </c>
      <c r="F624" s="99">
        <v>80.8</v>
      </c>
    </row>
    <row r="625" spans="1:6" ht="15" customHeight="1">
      <c r="A625" s="8"/>
      <c r="C625" s="88" t="s">
        <v>117</v>
      </c>
      <c r="D625" s="99">
        <v>80.74845821407779</v>
      </c>
      <c r="E625" s="99">
        <v>80.1</v>
      </c>
      <c r="F625" s="99">
        <v>81.4</v>
      </c>
    </row>
    <row r="626" spans="1:6" ht="15" customHeight="1">
      <c r="A626" s="8"/>
      <c r="C626" s="88" t="s">
        <v>118</v>
      </c>
      <c r="D626" s="99">
        <v>81.04178455202414</v>
      </c>
      <c r="E626" s="99">
        <v>80.4</v>
      </c>
      <c r="F626" s="99">
        <v>81.7</v>
      </c>
    </row>
    <row r="627" spans="1:6" ht="24" customHeight="1">
      <c r="A627" s="8"/>
      <c r="C627" s="88" t="s">
        <v>119</v>
      </c>
      <c r="D627" s="99">
        <v>81.30800767245552</v>
      </c>
      <c r="E627" s="99">
        <v>80.7</v>
      </c>
      <c r="F627" s="99">
        <v>81.9</v>
      </c>
    </row>
    <row r="628" spans="1:6" ht="15" customHeight="1">
      <c r="A628" s="8"/>
      <c r="B628" s="88" t="s">
        <v>38</v>
      </c>
      <c r="C628" s="88" t="s">
        <v>120</v>
      </c>
      <c r="D628" s="99">
        <v>81.22034032330151</v>
      </c>
      <c r="E628" s="99">
        <v>80.59851545710595</v>
      </c>
      <c r="F628" s="99">
        <v>81.84216518949708</v>
      </c>
    </row>
    <row r="629" spans="1:6" ht="15" customHeight="1">
      <c r="A629" s="8"/>
      <c r="C629" s="88" t="s">
        <v>276</v>
      </c>
      <c r="D629" s="99">
        <v>81.15654978747305</v>
      </c>
      <c r="E629" s="99">
        <v>80.5295137906561</v>
      </c>
      <c r="F629" s="99">
        <v>81.78358578429001</v>
      </c>
    </row>
    <row r="630" spans="1:3" ht="15" customHeight="1">
      <c r="A630" s="92"/>
      <c r="B630" s="93"/>
      <c r="C630" s="94"/>
    </row>
    <row r="631" spans="1:6" ht="24" customHeight="1">
      <c r="A631" s="8" t="s">
        <v>284</v>
      </c>
      <c r="C631" s="88" t="s">
        <v>104</v>
      </c>
      <c r="D631" s="99">
        <v>79.29237429927768</v>
      </c>
      <c r="E631" s="99">
        <v>78.6</v>
      </c>
      <c r="F631" s="99">
        <v>80</v>
      </c>
    </row>
    <row r="632" spans="3:6" ht="15" customHeight="1">
      <c r="C632" s="88" t="s">
        <v>105</v>
      </c>
      <c r="D632" s="99">
        <v>79.56345599886347</v>
      </c>
      <c r="E632" s="99">
        <v>78.9</v>
      </c>
      <c r="F632" s="99">
        <v>80.2</v>
      </c>
    </row>
    <row r="633" spans="2:6" ht="15" customHeight="1">
      <c r="B633" s="88" t="s">
        <v>24</v>
      </c>
      <c r="C633" s="88" t="s">
        <v>106</v>
      </c>
      <c r="D633" s="99">
        <v>79.47014810385838</v>
      </c>
      <c r="E633" s="99">
        <v>78.8</v>
      </c>
      <c r="F633" s="99">
        <v>80.1</v>
      </c>
    </row>
    <row r="634" spans="3:6" ht="15" customHeight="1">
      <c r="C634" s="88" t="s">
        <v>107</v>
      </c>
      <c r="D634" s="99">
        <v>79.55100793524225</v>
      </c>
      <c r="E634" s="99">
        <v>78.9</v>
      </c>
      <c r="F634" s="99">
        <v>80.2</v>
      </c>
    </row>
    <row r="635" spans="3:6" ht="15" customHeight="1">
      <c r="C635" s="88" t="s">
        <v>108</v>
      </c>
      <c r="D635" s="99">
        <v>79.72243508633228</v>
      </c>
      <c r="E635" s="99">
        <v>79.1</v>
      </c>
      <c r="F635" s="99">
        <v>80.4</v>
      </c>
    </row>
    <row r="636" spans="3:6" ht="24" customHeight="1">
      <c r="C636" s="88" t="s">
        <v>109</v>
      </c>
      <c r="D636" s="99">
        <v>80.24561554303794</v>
      </c>
      <c r="E636" s="99">
        <v>79.6</v>
      </c>
      <c r="F636" s="99">
        <v>80.9</v>
      </c>
    </row>
    <row r="637" spans="3:6" ht="15" customHeight="1">
      <c r="C637" s="88" t="s">
        <v>110</v>
      </c>
      <c r="D637" s="99">
        <v>80.72893252641227</v>
      </c>
      <c r="E637" s="99">
        <v>80.1</v>
      </c>
      <c r="F637" s="99">
        <v>81.3</v>
      </c>
    </row>
    <row r="638" spans="3:6" ht="15" customHeight="1">
      <c r="C638" s="88" t="s">
        <v>111</v>
      </c>
      <c r="D638" s="99">
        <v>80.7430294301645</v>
      </c>
      <c r="E638" s="99">
        <v>80.1</v>
      </c>
      <c r="F638" s="99">
        <v>81.4</v>
      </c>
    </row>
    <row r="639" spans="3:6" ht="15" customHeight="1">
      <c r="C639" s="88" t="s">
        <v>112</v>
      </c>
      <c r="D639" s="99">
        <v>81.14438275032478</v>
      </c>
      <c r="E639" s="99">
        <v>80.5</v>
      </c>
      <c r="F639" s="99">
        <v>81.8</v>
      </c>
    </row>
    <row r="640" spans="2:6" ht="15" customHeight="1">
      <c r="B640" s="88" t="s">
        <v>31</v>
      </c>
      <c r="C640" s="88" t="s">
        <v>113</v>
      </c>
      <c r="D640" s="99">
        <v>81.30870328608631</v>
      </c>
      <c r="E640" s="99">
        <v>80.6</v>
      </c>
      <c r="F640" s="99">
        <v>82</v>
      </c>
    </row>
    <row r="641" spans="3:6" ht="24" customHeight="1">
      <c r="C641" s="88" t="s">
        <v>114</v>
      </c>
      <c r="D641" s="99">
        <v>81.07666243935512</v>
      </c>
      <c r="E641" s="99">
        <v>80.4</v>
      </c>
      <c r="F641" s="99">
        <v>81.7</v>
      </c>
    </row>
    <row r="642" spans="3:6" ht="15" customHeight="1">
      <c r="C642" s="88" t="s">
        <v>115</v>
      </c>
      <c r="D642" s="99">
        <v>80.55193338192814</v>
      </c>
      <c r="E642" s="99">
        <v>79.9</v>
      </c>
      <c r="F642" s="99">
        <v>81.2</v>
      </c>
    </row>
    <row r="643" spans="3:6" ht="15" customHeight="1">
      <c r="C643" s="88" t="s">
        <v>116</v>
      </c>
      <c r="D643" s="99">
        <v>81.04576785487619</v>
      </c>
      <c r="E643" s="99">
        <v>80.4</v>
      </c>
      <c r="F643" s="99">
        <v>81.7</v>
      </c>
    </row>
    <row r="644" spans="3:6" ht="15" customHeight="1">
      <c r="C644" s="88" t="s">
        <v>117</v>
      </c>
      <c r="D644" s="99">
        <v>81.88965589373146</v>
      </c>
      <c r="E644" s="99">
        <v>81.2</v>
      </c>
      <c r="F644" s="99">
        <v>82.5</v>
      </c>
    </row>
    <row r="645" spans="3:6" ht="15" customHeight="1">
      <c r="C645" s="88" t="s">
        <v>118</v>
      </c>
      <c r="D645" s="99">
        <v>82.47818012917493</v>
      </c>
      <c r="E645" s="99">
        <v>81.8</v>
      </c>
      <c r="F645" s="99">
        <v>83.1</v>
      </c>
    </row>
    <row r="646" spans="3:6" ht="24" customHeight="1">
      <c r="C646" s="88" t="s">
        <v>119</v>
      </c>
      <c r="D646" s="99">
        <v>81.95878397258102</v>
      </c>
      <c r="E646" s="99">
        <v>81.3</v>
      </c>
      <c r="F646" s="99">
        <v>82.6</v>
      </c>
    </row>
    <row r="647" spans="2:6" ht="15" customHeight="1">
      <c r="B647" s="88" t="s">
        <v>38</v>
      </c>
      <c r="C647" s="88" t="s">
        <v>120</v>
      </c>
      <c r="D647" s="99">
        <v>81.99182204657322</v>
      </c>
      <c r="E647" s="99">
        <v>81.2884008331594</v>
      </c>
      <c r="F647" s="99">
        <v>82.69524325998704</v>
      </c>
    </row>
    <row r="648" spans="3:6" ht="15" customHeight="1">
      <c r="C648" s="88" t="s">
        <v>276</v>
      </c>
      <c r="D648" s="99">
        <v>82.25848323330018</v>
      </c>
      <c r="E648" s="99">
        <v>81.59446665652384</v>
      </c>
      <c r="F648" s="99">
        <v>82.92249981007653</v>
      </c>
    </row>
  </sheetData>
  <hyperlinks>
    <hyperlink ref="J3" location="Contents!A1" display="Back to contents page "/>
  </hyperlinks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0"/>
  <sheetViews>
    <sheetView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140625" style="97" customWidth="1"/>
    <col min="2" max="2" width="9.57421875" style="88" bestFit="1" customWidth="1"/>
    <col min="3" max="3" width="10.421875" style="88" customWidth="1"/>
    <col min="4" max="4" width="6.7109375" style="91" customWidth="1"/>
    <col min="5" max="5" width="9.00390625" style="91" customWidth="1"/>
    <col min="6" max="6" width="7.8515625" style="91" customWidth="1"/>
    <col min="7" max="7" width="7.421875" style="91" customWidth="1"/>
    <col min="8" max="8" width="7.28125" style="91" customWidth="1"/>
    <col min="9" max="9" width="7.140625" style="91" customWidth="1"/>
    <col min="10" max="10" width="12.8515625" style="91" customWidth="1"/>
    <col min="11" max="16384" width="9.140625" style="8" customWidth="1"/>
  </cols>
  <sheetData>
    <row r="1" spans="1:10" ht="16.5" customHeight="1">
      <c r="A1" s="87" t="s">
        <v>0</v>
      </c>
      <c r="C1" s="89"/>
      <c r="D1" s="90"/>
      <c r="E1" s="90"/>
      <c r="F1" s="90"/>
      <c r="G1" s="90"/>
      <c r="H1" s="90"/>
      <c r="I1" s="90"/>
      <c r="J1" s="90"/>
    </row>
    <row r="2" spans="1:10" ht="12.75">
      <c r="A2" s="90"/>
      <c r="C2" s="89"/>
      <c r="J2" s="90"/>
    </row>
    <row r="3" spans="1:10" s="14" customFormat="1" ht="27.75" customHeight="1">
      <c r="A3" s="92" t="s">
        <v>270</v>
      </c>
      <c r="B3" s="93"/>
      <c r="C3" s="94" t="s">
        <v>271</v>
      </c>
      <c r="D3" s="95" t="s">
        <v>269</v>
      </c>
      <c r="E3" s="95" t="s">
        <v>279</v>
      </c>
      <c r="F3" s="95" t="s">
        <v>280</v>
      </c>
      <c r="G3" s="95"/>
      <c r="H3" s="95"/>
      <c r="I3" s="95"/>
      <c r="J3" s="123" t="s">
        <v>234</v>
      </c>
    </row>
    <row r="4" spans="1:10" ht="24" customHeight="1">
      <c r="A4" s="8" t="s">
        <v>227</v>
      </c>
      <c r="C4" s="88" t="s">
        <v>12</v>
      </c>
      <c r="D4" s="99">
        <v>68.10944761069888</v>
      </c>
      <c r="E4" s="99">
        <v>67.92158024326228</v>
      </c>
      <c r="F4" s="99">
        <v>68.29731497813547</v>
      </c>
      <c r="G4" s="98"/>
      <c r="H4" s="98"/>
      <c r="I4" s="7"/>
      <c r="J4" s="7"/>
    </row>
    <row r="5" spans="1:10" ht="15" customHeight="1">
      <c r="A5" s="8"/>
      <c r="C5" s="88" t="s">
        <v>13</v>
      </c>
      <c r="D5" s="99">
        <v>68.3662505327724</v>
      </c>
      <c r="E5" s="99">
        <v>68.17665026666529</v>
      </c>
      <c r="F5" s="99">
        <v>68.5558507988795</v>
      </c>
      <c r="G5" s="98"/>
      <c r="H5" s="98"/>
      <c r="I5" s="7"/>
      <c r="J5" s="7"/>
    </row>
    <row r="6" spans="1:10" ht="15" customHeight="1">
      <c r="A6" s="8"/>
      <c r="C6" s="88" t="s">
        <v>14</v>
      </c>
      <c r="D6" s="99">
        <v>68.56409198827704</v>
      </c>
      <c r="E6" s="99">
        <v>68.37404126065276</v>
      </c>
      <c r="F6" s="99">
        <v>68.75414271590132</v>
      </c>
      <c r="G6" s="98"/>
      <c r="H6" s="98"/>
      <c r="I6" s="7"/>
      <c r="J6" s="7"/>
    </row>
    <row r="7" spans="1:10" ht="15" customHeight="1">
      <c r="A7" s="8"/>
      <c r="B7" s="88" t="s">
        <v>15</v>
      </c>
      <c r="C7" s="88" t="s">
        <v>15</v>
      </c>
      <c r="D7" s="101">
        <v>68.59829206221234</v>
      </c>
      <c r="E7" s="101">
        <v>68.40811985045156</v>
      </c>
      <c r="F7" s="101">
        <v>68.78846427397312</v>
      </c>
      <c r="G7" s="98"/>
      <c r="H7" s="98"/>
      <c r="I7" s="7"/>
      <c r="J7" s="7"/>
    </row>
    <row r="8" spans="3:10" ht="15" customHeight="1">
      <c r="C8" s="88" t="s">
        <v>16</v>
      </c>
      <c r="D8" s="101">
        <v>68.78204348126313</v>
      </c>
      <c r="E8" s="101">
        <v>68.59304516235538</v>
      </c>
      <c r="F8" s="101">
        <v>68.97104180017088</v>
      </c>
      <c r="I8" s="7"/>
      <c r="J8" s="7"/>
    </row>
    <row r="9" spans="3:10" ht="24" customHeight="1">
      <c r="C9" s="88" t="s">
        <v>17</v>
      </c>
      <c r="D9" s="102">
        <v>68.9298624189713</v>
      </c>
      <c r="E9" s="102">
        <v>68.7396650516065</v>
      </c>
      <c r="F9" s="102">
        <v>69.1200597863361</v>
      </c>
      <c r="I9" s="7"/>
      <c r="J9" s="7"/>
    </row>
    <row r="10" spans="3:10" ht="15" customHeight="1">
      <c r="C10" s="88" t="s">
        <v>18</v>
      </c>
      <c r="D10" s="99">
        <v>69.10806519242327</v>
      </c>
      <c r="E10" s="99">
        <v>68.91666623808396</v>
      </c>
      <c r="F10" s="99">
        <v>69.29946414676257</v>
      </c>
      <c r="I10" s="7"/>
      <c r="J10" s="7"/>
    </row>
    <row r="11" spans="3:10" ht="15" customHeight="1">
      <c r="C11" s="88" t="s">
        <v>19</v>
      </c>
      <c r="D11" s="99">
        <v>69.25678161985275</v>
      </c>
      <c r="E11" s="99">
        <v>69.06360277090488</v>
      </c>
      <c r="F11" s="99">
        <v>69.44996046880061</v>
      </c>
      <c r="I11" s="7"/>
      <c r="J11" s="7"/>
    </row>
    <row r="12" spans="3:10" ht="15" customHeight="1">
      <c r="C12" s="88" t="s">
        <v>20</v>
      </c>
      <c r="D12" s="99">
        <v>69.44050075691312</v>
      </c>
      <c r="E12" s="99">
        <v>69.24656995578813</v>
      </c>
      <c r="F12" s="99">
        <v>69.63443155803812</v>
      </c>
      <c r="I12" s="7"/>
      <c r="J12" s="7"/>
    </row>
    <row r="13" spans="3:10" ht="15" customHeight="1">
      <c r="C13" s="88" t="s">
        <v>21</v>
      </c>
      <c r="D13" s="99">
        <v>69.7065962867954</v>
      </c>
      <c r="E13" s="99">
        <v>69.51211513124818</v>
      </c>
      <c r="F13" s="99">
        <v>69.90107744234263</v>
      </c>
      <c r="I13" s="7"/>
      <c r="J13" s="7"/>
    </row>
    <row r="14" spans="3:10" ht="24" customHeight="1">
      <c r="C14" s="88" t="s">
        <v>22</v>
      </c>
      <c r="D14" s="99">
        <v>69.75696624619157</v>
      </c>
      <c r="E14" s="99">
        <v>69.56238846286772</v>
      </c>
      <c r="F14" s="99">
        <v>69.95154402951542</v>
      </c>
      <c r="I14" s="7"/>
      <c r="J14" s="7"/>
    </row>
    <row r="15" spans="3:10" ht="15" customHeight="1">
      <c r="C15" s="88" t="s">
        <v>23</v>
      </c>
      <c r="D15" s="99">
        <v>69.85882379729676</v>
      </c>
      <c r="E15" s="99">
        <v>69.66224009388877</v>
      </c>
      <c r="F15" s="99">
        <v>70.05540750070476</v>
      </c>
      <c r="I15" s="7"/>
      <c r="J15" s="7"/>
    </row>
    <row r="16" spans="3:10" ht="15" customHeight="1">
      <c r="C16" s="88" t="s">
        <v>24</v>
      </c>
      <c r="D16" s="99">
        <v>69.8598305510239</v>
      </c>
      <c r="E16" s="99">
        <v>69.66016281207797</v>
      </c>
      <c r="F16" s="99">
        <v>70.05949828996984</v>
      </c>
      <c r="I16" s="7"/>
      <c r="J16" s="7"/>
    </row>
    <row r="17" spans="3:10" ht="15" customHeight="1">
      <c r="C17" s="88" t="s">
        <v>25</v>
      </c>
      <c r="D17" s="99">
        <v>69.92337207823563</v>
      </c>
      <c r="E17" s="99">
        <v>69.72187676242123</v>
      </c>
      <c r="F17" s="99">
        <v>70.12486739405003</v>
      </c>
      <c r="I17" s="7"/>
      <c r="J17" s="7"/>
    </row>
    <row r="18" spans="2:10" ht="15" customHeight="1">
      <c r="B18" s="88" t="s">
        <v>26</v>
      </c>
      <c r="C18" s="88" t="s">
        <v>26</v>
      </c>
      <c r="D18" s="99">
        <v>70.06643027579278</v>
      </c>
      <c r="E18" s="99">
        <v>69.86490179694947</v>
      </c>
      <c r="F18" s="99">
        <v>70.2679587546361</v>
      </c>
      <c r="I18" s="7"/>
      <c r="J18" s="7"/>
    </row>
    <row r="19" spans="3:10" ht="24" customHeight="1">
      <c r="C19" s="88" t="s">
        <v>27</v>
      </c>
      <c r="D19" s="99">
        <v>70.19331801511298</v>
      </c>
      <c r="E19" s="99">
        <v>69.9909972020091</v>
      </c>
      <c r="F19" s="99">
        <v>70.39563882821686</v>
      </c>
      <c r="I19" s="7"/>
      <c r="J19" s="7"/>
    </row>
    <row r="20" spans="3:10" ht="15" customHeight="1">
      <c r="C20" s="88" t="s">
        <v>28</v>
      </c>
      <c r="D20" s="99">
        <v>70.35109522017213</v>
      </c>
      <c r="E20" s="99">
        <v>70.14691889639765</v>
      </c>
      <c r="F20" s="99">
        <v>70.5552715439466</v>
      </c>
      <c r="I20" s="7"/>
      <c r="J20" s="7"/>
    </row>
    <row r="21" spans="3:10" ht="15" customHeight="1">
      <c r="C21" s="88" t="s">
        <v>29</v>
      </c>
      <c r="D21" s="99">
        <v>70.44604836874764</v>
      </c>
      <c r="E21" s="99">
        <v>70.23780668930216</v>
      </c>
      <c r="F21" s="99">
        <v>70.65429004819312</v>
      </c>
      <c r="I21" s="7"/>
      <c r="J21" s="7"/>
    </row>
    <row r="22" spans="3:10" ht="15" customHeight="1">
      <c r="C22" s="88" t="s">
        <v>30</v>
      </c>
      <c r="D22" s="99">
        <v>70.77356298555046</v>
      </c>
      <c r="E22" s="99">
        <v>70.56432437154166</v>
      </c>
      <c r="F22" s="99">
        <v>70.98280159955925</v>
      </c>
      <c r="I22" s="7"/>
      <c r="J22" s="7"/>
    </row>
    <row r="23" spans="3:10" ht="15" customHeight="1">
      <c r="C23" s="88" t="s">
        <v>31</v>
      </c>
      <c r="D23" s="99">
        <v>70.97082223777026</v>
      </c>
      <c r="E23" s="99">
        <v>70.75966278153435</v>
      </c>
      <c r="F23" s="99">
        <v>71.18198169400618</v>
      </c>
      <c r="I23" s="7"/>
      <c r="J23" s="7"/>
    </row>
    <row r="24" spans="3:10" ht="24" customHeight="1">
      <c r="C24" s="88" t="s">
        <v>32</v>
      </c>
      <c r="D24" s="99">
        <v>71.07299409539905</v>
      </c>
      <c r="E24" s="99">
        <v>70.86437535939947</v>
      </c>
      <c r="F24" s="99">
        <v>71.28161283139863</v>
      </c>
      <c r="I24" s="7"/>
      <c r="J24" s="7"/>
    </row>
    <row r="25" spans="3:10" ht="15" customHeight="1">
      <c r="C25" s="88" t="s">
        <v>33</v>
      </c>
      <c r="D25" s="99">
        <v>71.22296691541729</v>
      </c>
      <c r="E25" s="99">
        <v>71.01313258219986</v>
      </c>
      <c r="F25" s="99">
        <v>71.43280124863472</v>
      </c>
      <c r="I25" s="7"/>
      <c r="J25" s="7"/>
    </row>
    <row r="26" spans="3:10" ht="15" customHeight="1">
      <c r="C26" s="88" t="s">
        <v>34</v>
      </c>
      <c r="D26" s="99">
        <v>71.88708376223025</v>
      </c>
      <c r="E26" s="99">
        <v>71.6808513377316</v>
      </c>
      <c r="F26" s="99">
        <v>72.0933161867289</v>
      </c>
      <c r="I26" s="7"/>
      <c r="J26" s="7"/>
    </row>
    <row r="27" spans="3:10" ht="15" customHeight="1">
      <c r="C27" s="88" t="s">
        <v>35</v>
      </c>
      <c r="D27" s="99">
        <v>72.45617873626834</v>
      </c>
      <c r="E27" s="99">
        <v>72.2508194693767</v>
      </c>
      <c r="F27" s="99">
        <v>72.66153800315999</v>
      </c>
      <c r="I27" s="7"/>
      <c r="J27" s="7"/>
    </row>
    <row r="28" spans="2:10" ht="15" customHeight="1">
      <c r="B28" s="88" t="s">
        <v>36</v>
      </c>
      <c r="C28" s="88" t="s">
        <v>36</v>
      </c>
      <c r="D28" s="99">
        <v>72.7091975035325</v>
      </c>
      <c r="E28" s="99">
        <v>72.50461096827573</v>
      </c>
      <c r="F28" s="99">
        <v>72.91378403878926</v>
      </c>
      <c r="I28" s="7"/>
      <c r="J28" s="7"/>
    </row>
    <row r="29" spans="3:10" ht="24" customHeight="1">
      <c r="C29" s="88" t="s">
        <v>37</v>
      </c>
      <c r="D29" s="99">
        <v>72.71775279776426</v>
      </c>
      <c r="E29" s="99">
        <v>72.5</v>
      </c>
      <c r="F29" s="99">
        <v>72.9</v>
      </c>
      <c r="I29" s="7"/>
      <c r="J29" s="7"/>
    </row>
    <row r="30" spans="3:10" ht="15" customHeight="1">
      <c r="C30" s="88" t="s">
        <v>38</v>
      </c>
      <c r="D30" s="99">
        <v>73.07701482895955</v>
      </c>
      <c r="E30" s="99">
        <v>72.86948437780231</v>
      </c>
      <c r="F30" s="99">
        <v>73.28454528011679</v>
      </c>
      <c r="I30" s="7"/>
      <c r="J30" s="7"/>
    </row>
    <row r="31" spans="3:10" ht="15" customHeight="1">
      <c r="C31" s="88" t="s">
        <v>274</v>
      </c>
      <c r="D31" s="99">
        <v>73.61730831303079</v>
      </c>
      <c r="E31" s="99">
        <v>73.41151129889529</v>
      </c>
      <c r="F31" s="99">
        <v>73.82310532716629</v>
      </c>
      <c r="I31" s="7"/>
      <c r="J31" s="7"/>
    </row>
    <row r="32" spans="9:10" ht="15" customHeight="1">
      <c r="I32" s="7"/>
      <c r="J32" s="7"/>
    </row>
    <row r="33" spans="1:10" ht="24" customHeight="1">
      <c r="A33" s="8" t="s">
        <v>233</v>
      </c>
      <c r="C33" s="88" t="s">
        <v>12</v>
      </c>
      <c r="D33" s="99">
        <v>68.13088169038885</v>
      </c>
      <c r="E33" s="99">
        <v>66.762122357388</v>
      </c>
      <c r="F33" s="99">
        <v>69.4996410233897</v>
      </c>
      <c r="I33" s="7"/>
      <c r="J33" s="7"/>
    </row>
    <row r="34" spans="1:10" ht="15" customHeight="1">
      <c r="A34" s="8"/>
      <c r="C34" s="88" t="s">
        <v>13</v>
      </c>
      <c r="D34" s="99">
        <v>67.89701006647584</v>
      </c>
      <c r="E34" s="99">
        <v>66.50648102168772</v>
      </c>
      <c r="F34" s="99">
        <v>69.28753911126397</v>
      </c>
      <c r="I34" s="7"/>
      <c r="J34" s="7"/>
    </row>
    <row r="35" spans="1:10" ht="15" customHeight="1">
      <c r="A35" s="8"/>
      <c r="C35" s="88" t="s">
        <v>14</v>
      </c>
      <c r="D35" s="99">
        <v>68.75390394045567</v>
      </c>
      <c r="E35" s="99">
        <v>67.47468408002648</v>
      </c>
      <c r="F35" s="99">
        <v>70.03312380088487</v>
      </c>
      <c r="I35" s="7"/>
      <c r="J35" s="7"/>
    </row>
    <row r="36" spans="1:10" ht="15" customHeight="1">
      <c r="A36" s="8"/>
      <c r="B36" s="88" t="s">
        <v>15</v>
      </c>
      <c r="C36" s="88" t="s">
        <v>15</v>
      </c>
      <c r="D36" s="99">
        <v>68.9634052784294</v>
      </c>
      <c r="E36" s="99">
        <v>67.7247882298784</v>
      </c>
      <c r="F36" s="99">
        <v>70.20202232698041</v>
      </c>
      <c r="I36" s="7"/>
      <c r="J36" s="7"/>
    </row>
    <row r="37" spans="1:10" ht="15" customHeight="1">
      <c r="A37" s="8"/>
      <c r="C37" s="88" t="s">
        <v>16</v>
      </c>
      <c r="D37" s="99">
        <v>69.98556627234578</v>
      </c>
      <c r="E37" s="99">
        <v>68.76435807156486</v>
      </c>
      <c r="F37" s="99">
        <v>71.2067744731267</v>
      </c>
      <c r="I37" s="7"/>
      <c r="J37" s="7"/>
    </row>
    <row r="38" spans="1:10" ht="24" customHeight="1">
      <c r="A38" s="8"/>
      <c r="C38" s="88" t="s">
        <v>17</v>
      </c>
      <c r="D38" s="99">
        <v>69.51885636179058</v>
      </c>
      <c r="E38" s="99">
        <v>68.22884643927414</v>
      </c>
      <c r="F38" s="99">
        <v>70.80886628430703</v>
      </c>
      <c r="I38" s="7"/>
      <c r="J38" s="7"/>
    </row>
    <row r="39" spans="1:10" ht="15" customHeight="1">
      <c r="A39" s="8"/>
      <c r="C39" s="88" t="s">
        <v>18</v>
      </c>
      <c r="D39" s="99">
        <v>69.45384234197458</v>
      </c>
      <c r="E39" s="99">
        <v>68.18060730114233</v>
      </c>
      <c r="F39" s="99">
        <v>70.72707738280683</v>
      </c>
      <c r="I39" s="7"/>
      <c r="J39" s="7"/>
    </row>
    <row r="40" spans="1:10" ht="15" customHeight="1">
      <c r="A40" s="8"/>
      <c r="C40" s="88" t="s">
        <v>19</v>
      </c>
      <c r="D40" s="99">
        <v>69.64648401857275</v>
      </c>
      <c r="E40" s="99">
        <v>68.40425868243962</v>
      </c>
      <c r="F40" s="99">
        <v>70.88870935470588</v>
      </c>
      <c r="I40" s="7"/>
      <c r="J40" s="7"/>
    </row>
    <row r="41" spans="1:10" ht="15" customHeight="1">
      <c r="A41" s="8"/>
      <c r="C41" s="88" t="s">
        <v>20</v>
      </c>
      <c r="D41" s="99">
        <v>70.20409044465707</v>
      </c>
      <c r="E41" s="99">
        <v>69.0046075576556</v>
      </c>
      <c r="F41" s="99">
        <v>71.40357333165854</v>
      </c>
      <c r="I41" s="7"/>
      <c r="J41" s="7"/>
    </row>
    <row r="42" spans="1:10" ht="15" customHeight="1">
      <c r="A42" s="8"/>
      <c r="C42" s="88" t="s">
        <v>21</v>
      </c>
      <c r="D42" s="99">
        <v>70.61451604445718</v>
      </c>
      <c r="E42" s="99">
        <v>69.37549641219447</v>
      </c>
      <c r="F42" s="99">
        <v>71.85353567671989</v>
      </c>
      <c r="I42" s="7"/>
      <c r="J42" s="7"/>
    </row>
    <row r="43" spans="1:10" ht="24" customHeight="1">
      <c r="A43" s="8"/>
      <c r="C43" s="88" t="s">
        <v>22</v>
      </c>
      <c r="D43" s="99">
        <v>70.62743711487167</v>
      </c>
      <c r="E43" s="99">
        <v>69.3326437003777</v>
      </c>
      <c r="F43" s="99">
        <v>71.92223052936563</v>
      </c>
      <c r="I43" s="7"/>
      <c r="J43" s="7"/>
    </row>
    <row r="44" spans="1:10" ht="15" customHeight="1">
      <c r="A44" s="8"/>
      <c r="C44" s="88" t="s">
        <v>23</v>
      </c>
      <c r="D44" s="99">
        <v>71.30288240658311</v>
      </c>
      <c r="E44" s="99">
        <v>70.01751881858627</v>
      </c>
      <c r="F44" s="99">
        <v>72.58824599457995</v>
      </c>
      <c r="I44" s="7"/>
      <c r="J44" s="7"/>
    </row>
    <row r="45" spans="1:10" ht="15" customHeight="1">
      <c r="A45" s="8"/>
      <c r="C45" s="88" t="s">
        <v>24</v>
      </c>
      <c r="D45" s="99">
        <v>71.31997852550917</v>
      </c>
      <c r="E45" s="99">
        <v>70.00538605234951</v>
      </c>
      <c r="F45" s="99">
        <v>72.63457099866883</v>
      </c>
      <c r="I45" s="7"/>
      <c r="J45" s="7"/>
    </row>
    <row r="46" spans="1:10" ht="15" customHeight="1">
      <c r="A46" s="8"/>
      <c r="C46" s="88" t="s">
        <v>25</v>
      </c>
      <c r="D46" s="99">
        <v>70.99029431135757</v>
      </c>
      <c r="E46" s="99">
        <v>69.64888910274787</v>
      </c>
      <c r="F46" s="99">
        <v>72.33169951996727</v>
      </c>
      <c r="I46" s="7"/>
      <c r="J46" s="7"/>
    </row>
    <row r="47" spans="1:10" ht="15" customHeight="1">
      <c r="A47" s="8"/>
      <c r="B47" s="88" t="s">
        <v>26</v>
      </c>
      <c r="C47" s="88" t="s">
        <v>26</v>
      </c>
      <c r="D47" s="99">
        <v>70.3948568767911</v>
      </c>
      <c r="E47" s="99">
        <v>68.98748768940136</v>
      </c>
      <c r="F47" s="99">
        <v>71.80222606418083</v>
      </c>
      <c r="I47" s="7"/>
      <c r="J47" s="7"/>
    </row>
    <row r="48" spans="1:10" ht="24" customHeight="1">
      <c r="A48" s="8"/>
      <c r="C48" s="88" t="s">
        <v>27</v>
      </c>
      <c r="D48" s="99">
        <v>70.4440934144353</v>
      </c>
      <c r="E48" s="99">
        <v>68.96911671261009</v>
      </c>
      <c r="F48" s="99">
        <v>71.91907011626051</v>
      </c>
      <c r="I48" s="7"/>
      <c r="J48" s="7"/>
    </row>
    <row r="49" spans="1:10" ht="15" customHeight="1">
      <c r="A49" s="8"/>
      <c r="C49" s="88" t="s">
        <v>28</v>
      </c>
      <c r="D49" s="99">
        <v>70.9114872583372</v>
      </c>
      <c r="E49" s="99">
        <v>69.46509023669466</v>
      </c>
      <c r="F49" s="99">
        <v>72.35788427997974</v>
      </c>
      <c r="I49" s="7"/>
      <c r="J49" s="7"/>
    </row>
    <row r="50" spans="1:10" ht="15" customHeight="1">
      <c r="A50" s="8"/>
      <c r="C50" s="88" t="s">
        <v>29</v>
      </c>
      <c r="D50" s="99">
        <v>71.7338041515979</v>
      </c>
      <c r="E50" s="99">
        <v>70.38437405408601</v>
      </c>
      <c r="F50" s="99">
        <v>73.08323424910978</v>
      </c>
      <c r="I50" s="7"/>
      <c r="J50" s="7"/>
    </row>
    <row r="51" spans="1:10" ht="15" customHeight="1">
      <c r="A51" s="8"/>
      <c r="C51" s="88" t="s">
        <v>30</v>
      </c>
      <c r="D51" s="99">
        <v>72.25750849801423</v>
      </c>
      <c r="E51" s="99">
        <v>70.94268975854787</v>
      </c>
      <c r="F51" s="99">
        <v>73.5723272374806</v>
      </c>
      <c r="I51" s="7"/>
      <c r="J51" s="7"/>
    </row>
    <row r="52" spans="1:10" ht="15" customHeight="1">
      <c r="A52" s="8"/>
      <c r="C52" s="88" t="s">
        <v>31</v>
      </c>
      <c r="D52" s="99">
        <v>72.32641572489133</v>
      </c>
      <c r="E52" s="99">
        <v>71.01250820132715</v>
      </c>
      <c r="F52" s="99">
        <v>73.64032324845552</v>
      </c>
      <c r="I52" s="7"/>
      <c r="J52" s="7"/>
    </row>
    <row r="53" spans="1:10" ht="24" customHeight="1">
      <c r="A53" s="8"/>
      <c r="C53" s="88" t="s">
        <v>32</v>
      </c>
      <c r="D53" s="99">
        <v>71.64987033115654</v>
      </c>
      <c r="E53" s="99">
        <v>70.2257205394583</v>
      </c>
      <c r="F53" s="99">
        <v>73.07402012285478</v>
      </c>
      <c r="I53" s="7"/>
      <c r="J53" s="7"/>
    </row>
    <row r="54" spans="1:10" ht="15" customHeight="1">
      <c r="A54" s="8"/>
      <c r="C54" s="88" t="s">
        <v>33</v>
      </c>
      <c r="D54" s="99">
        <v>72.22710681728078</v>
      </c>
      <c r="E54" s="99">
        <v>70.90389079795936</v>
      </c>
      <c r="F54" s="99">
        <v>73.5503228366022</v>
      </c>
      <c r="I54" s="7"/>
      <c r="J54" s="7"/>
    </row>
    <row r="55" spans="1:10" ht="15" customHeight="1">
      <c r="A55" s="8"/>
      <c r="C55" s="88" t="s">
        <v>34</v>
      </c>
      <c r="D55" s="99">
        <v>72.06284116172654</v>
      </c>
      <c r="E55" s="99">
        <v>70.63209837801257</v>
      </c>
      <c r="F55" s="99">
        <v>73.4935839454405</v>
      </c>
      <c r="I55" s="7"/>
      <c r="J55" s="7"/>
    </row>
    <row r="56" spans="1:10" ht="15" customHeight="1">
      <c r="A56" s="8"/>
      <c r="C56" s="88" t="s">
        <v>35</v>
      </c>
      <c r="D56" s="99">
        <v>72.9568618629173</v>
      </c>
      <c r="E56" s="99">
        <v>71.44397918480306</v>
      </c>
      <c r="F56" s="99">
        <v>74.46974454103153</v>
      </c>
      <c r="I56" s="7"/>
      <c r="J56" s="7"/>
    </row>
    <row r="57" spans="1:10" ht="15" customHeight="1">
      <c r="A57" s="8"/>
      <c r="B57" s="88" t="s">
        <v>36</v>
      </c>
      <c r="C57" s="88" t="s">
        <v>36</v>
      </c>
      <c r="D57" s="99">
        <v>72.92637514905205</v>
      </c>
      <c r="E57" s="99">
        <v>71.33745307633272</v>
      </c>
      <c r="F57" s="99">
        <v>74.51529722177138</v>
      </c>
      <c r="I57" s="7"/>
      <c r="J57" s="7"/>
    </row>
    <row r="58" spans="1:10" ht="24" customHeight="1">
      <c r="A58" s="8"/>
      <c r="C58" s="88" t="s">
        <v>37</v>
      </c>
      <c r="D58" s="99">
        <v>73.5149929038001</v>
      </c>
      <c r="E58" s="99">
        <v>72</v>
      </c>
      <c r="F58" s="99">
        <v>75</v>
      </c>
      <c r="I58" s="7"/>
      <c r="J58" s="7"/>
    </row>
    <row r="59" spans="1:10" ht="15" customHeight="1">
      <c r="A59" s="8"/>
      <c r="C59" s="88" t="s">
        <v>38</v>
      </c>
      <c r="D59" s="99">
        <v>73.49656985759698</v>
      </c>
      <c r="E59" s="99">
        <v>72.06017564828755</v>
      </c>
      <c r="F59" s="99">
        <v>74.93296406690641</v>
      </c>
      <c r="I59" s="7"/>
      <c r="J59" s="7"/>
    </row>
    <row r="60" spans="1:10" ht="15" customHeight="1">
      <c r="A60" s="8"/>
      <c r="C60" s="88" t="s">
        <v>274</v>
      </c>
      <c r="D60" s="99">
        <v>73.97458031553795</v>
      </c>
      <c r="E60" s="99">
        <v>72.57900636958209</v>
      </c>
      <c r="F60" s="99">
        <v>75.37015426149381</v>
      </c>
      <c r="I60" s="7"/>
      <c r="J60" s="7"/>
    </row>
    <row r="61" spans="9:10" ht="15" customHeight="1">
      <c r="I61" s="7"/>
      <c r="J61" s="7"/>
    </row>
    <row r="62" spans="1:10" ht="24" customHeight="1">
      <c r="A62" s="8" t="s">
        <v>203</v>
      </c>
      <c r="C62" s="88" t="s">
        <v>12</v>
      </c>
      <c r="D62" s="99">
        <v>68.69310624683133</v>
      </c>
      <c r="E62" s="99">
        <v>68.2675772111575</v>
      </c>
      <c r="F62" s="99">
        <v>69.11863528250517</v>
      </c>
      <c r="I62" s="7"/>
      <c r="J62" s="7"/>
    </row>
    <row r="63" spans="1:10" ht="15" customHeight="1">
      <c r="A63" s="8"/>
      <c r="C63" s="88" t="s">
        <v>13</v>
      </c>
      <c r="D63" s="99">
        <v>69.01613866894677</v>
      </c>
      <c r="E63" s="99">
        <v>68.58768987250885</v>
      </c>
      <c r="F63" s="99">
        <v>69.44458746538469</v>
      </c>
      <c r="I63" s="7"/>
      <c r="J63" s="7"/>
    </row>
    <row r="64" spans="1:10" ht="15" customHeight="1">
      <c r="A64" s="8"/>
      <c r="C64" s="88" t="s">
        <v>14</v>
      </c>
      <c r="D64" s="99">
        <v>69.51743360819759</v>
      </c>
      <c r="E64" s="99">
        <v>69.09574434246464</v>
      </c>
      <c r="F64" s="99">
        <v>69.93912287393054</v>
      </c>
      <c r="I64" s="7"/>
      <c r="J64" s="7"/>
    </row>
    <row r="65" spans="1:10" ht="15" customHeight="1">
      <c r="A65" s="8"/>
      <c r="B65" s="88" t="s">
        <v>15</v>
      </c>
      <c r="C65" s="88" t="s">
        <v>15</v>
      </c>
      <c r="D65" s="99">
        <v>69.86326077392783</v>
      </c>
      <c r="E65" s="99">
        <v>69.4457876408528</v>
      </c>
      <c r="F65" s="99">
        <v>70.28073390700287</v>
      </c>
      <c r="I65" s="7"/>
      <c r="J65" s="7"/>
    </row>
    <row r="66" spans="1:10" ht="15" customHeight="1">
      <c r="A66" s="8"/>
      <c r="C66" s="88" t="s">
        <v>16</v>
      </c>
      <c r="D66" s="99">
        <v>69.99843730364516</v>
      </c>
      <c r="E66" s="99">
        <v>69.58722466044117</v>
      </c>
      <c r="F66" s="99">
        <v>70.40964994684916</v>
      </c>
      <c r="I66" s="7"/>
      <c r="J66" s="7"/>
    </row>
    <row r="67" spans="1:10" ht="24" customHeight="1">
      <c r="A67" s="8"/>
      <c r="C67" s="88" t="s">
        <v>17</v>
      </c>
      <c r="D67" s="99">
        <v>70.2295555938998</v>
      </c>
      <c r="E67" s="99">
        <v>69.81650967727508</v>
      </c>
      <c r="F67" s="99">
        <v>70.64260151052453</v>
      </c>
      <c r="I67" s="7"/>
      <c r="J67" s="7"/>
    </row>
    <row r="68" spans="1:10" ht="15" customHeight="1">
      <c r="A68" s="8"/>
      <c r="C68" s="88" t="s">
        <v>18</v>
      </c>
      <c r="D68" s="99">
        <v>70.4954139660553</v>
      </c>
      <c r="E68" s="99">
        <v>70.08524717837938</v>
      </c>
      <c r="F68" s="99">
        <v>70.90558075373121</v>
      </c>
      <c r="I68" s="7"/>
      <c r="J68" s="7"/>
    </row>
    <row r="69" spans="1:10" ht="15" customHeight="1">
      <c r="A69" s="8"/>
      <c r="C69" s="88" t="s">
        <v>19</v>
      </c>
      <c r="D69" s="99">
        <v>71.00693671591615</v>
      </c>
      <c r="E69" s="99">
        <v>70.59986843533558</v>
      </c>
      <c r="F69" s="99">
        <v>71.41400499649673</v>
      </c>
      <c r="I69" s="7"/>
      <c r="J69" s="7"/>
    </row>
    <row r="70" spans="1:10" ht="15" customHeight="1">
      <c r="A70" s="8"/>
      <c r="C70" s="88" t="s">
        <v>20</v>
      </c>
      <c r="D70" s="99">
        <v>71.16971797011142</v>
      </c>
      <c r="E70" s="99">
        <v>70.75638996806263</v>
      </c>
      <c r="F70" s="99">
        <v>71.5830459721602</v>
      </c>
      <c r="I70" s="7"/>
      <c r="J70" s="7"/>
    </row>
    <row r="71" spans="1:10" ht="15" customHeight="1">
      <c r="A71" s="8"/>
      <c r="C71" s="88" t="s">
        <v>21</v>
      </c>
      <c r="D71" s="99">
        <v>71.58452260886543</v>
      </c>
      <c r="E71" s="99">
        <v>71.17378996372611</v>
      </c>
      <c r="F71" s="99">
        <v>71.99525525400475</v>
      </c>
      <c r="I71" s="7"/>
      <c r="J71" s="7"/>
    </row>
    <row r="72" spans="1:10" ht="24" customHeight="1">
      <c r="A72" s="8"/>
      <c r="C72" s="88" t="s">
        <v>22</v>
      </c>
      <c r="D72" s="99">
        <v>71.67052554163133</v>
      </c>
      <c r="E72" s="99">
        <v>71.25882221520834</v>
      </c>
      <c r="F72" s="99">
        <v>72.08222886805433</v>
      </c>
      <c r="I72" s="7"/>
      <c r="J72" s="7"/>
    </row>
    <row r="73" spans="1:10" ht="15" customHeight="1">
      <c r="A73" s="8"/>
      <c r="C73" s="88" t="s">
        <v>23</v>
      </c>
      <c r="D73" s="99">
        <v>71.8673157647119</v>
      </c>
      <c r="E73" s="99">
        <v>71.46398299839625</v>
      </c>
      <c r="F73" s="99">
        <v>72.27064853102756</v>
      </c>
      <c r="I73" s="7"/>
      <c r="J73" s="7"/>
    </row>
    <row r="74" spans="1:10" ht="15" customHeight="1">
      <c r="A74" s="8"/>
      <c r="C74" s="88" t="s">
        <v>24</v>
      </c>
      <c r="D74" s="99">
        <v>72.08209740142816</v>
      </c>
      <c r="E74" s="99">
        <v>71.6734870020662</v>
      </c>
      <c r="F74" s="99">
        <v>72.49070780079012</v>
      </c>
      <c r="I74" s="7"/>
      <c r="J74" s="7"/>
    </row>
    <row r="75" spans="1:10" ht="15" customHeight="1">
      <c r="A75" s="8"/>
      <c r="C75" s="88" t="s">
        <v>25</v>
      </c>
      <c r="D75" s="99">
        <v>72.4182059265552</v>
      </c>
      <c r="E75" s="99">
        <v>72.00764846332558</v>
      </c>
      <c r="F75" s="99">
        <v>72.82876338978483</v>
      </c>
      <c r="I75" s="7"/>
      <c r="J75" s="7"/>
    </row>
    <row r="76" spans="1:10" ht="15" customHeight="1">
      <c r="A76" s="8"/>
      <c r="B76" s="88" t="s">
        <v>26</v>
      </c>
      <c r="C76" s="88" t="s">
        <v>26</v>
      </c>
      <c r="D76" s="99">
        <v>72.73525530986946</v>
      </c>
      <c r="E76" s="99">
        <v>72.32342396783801</v>
      </c>
      <c r="F76" s="99">
        <v>73.1470866519009</v>
      </c>
      <c r="I76" s="7"/>
      <c r="J76" s="7"/>
    </row>
    <row r="77" spans="1:10" ht="24" customHeight="1">
      <c r="A77" s="8"/>
      <c r="C77" s="88" t="s">
        <v>27</v>
      </c>
      <c r="D77" s="99">
        <v>72.86949925269882</v>
      </c>
      <c r="E77" s="99">
        <v>72.45819714414999</v>
      </c>
      <c r="F77" s="99">
        <v>73.28080136124764</v>
      </c>
      <c r="I77" s="7"/>
      <c r="J77" s="7"/>
    </row>
    <row r="78" spans="1:10" ht="15" customHeight="1">
      <c r="A78" s="8"/>
      <c r="C78" s="88" t="s">
        <v>28</v>
      </c>
      <c r="D78" s="99">
        <v>72.91869831067913</v>
      </c>
      <c r="E78" s="99">
        <v>72.50913949162772</v>
      </c>
      <c r="F78" s="99">
        <v>73.32825712973055</v>
      </c>
      <c r="I78" s="7"/>
      <c r="J78" s="7"/>
    </row>
    <row r="79" spans="1:10" ht="15" customHeight="1">
      <c r="A79" s="8"/>
      <c r="C79" s="88" t="s">
        <v>29</v>
      </c>
      <c r="D79" s="99">
        <v>72.96773211011325</v>
      </c>
      <c r="E79" s="99">
        <v>72.55121714086914</v>
      </c>
      <c r="F79" s="99">
        <v>73.38424707935735</v>
      </c>
      <c r="I79" s="7"/>
      <c r="J79" s="7"/>
    </row>
    <row r="80" spans="1:10" ht="15" customHeight="1">
      <c r="A80" s="8"/>
      <c r="C80" s="88" t="s">
        <v>30</v>
      </c>
      <c r="D80" s="99">
        <v>73.32720392214615</v>
      </c>
      <c r="E80" s="99">
        <v>72.90834861306621</v>
      </c>
      <c r="F80" s="99">
        <v>73.7460592312261</v>
      </c>
      <c r="I80" s="7"/>
      <c r="J80" s="7"/>
    </row>
    <row r="81" spans="1:10" ht="15" customHeight="1">
      <c r="A81" s="8"/>
      <c r="C81" s="88" t="s">
        <v>31</v>
      </c>
      <c r="D81" s="99">
        <v>74.00827631056572</v>
      </c>
      <c r="E81" s="99">
        <v>73.59566750100785</v>
      </c>
      <c r="F81" s="99">
        <v>74.42088512012359</v>
      </c>
      <c r="I81" s="7"/>
      <c r="J81" s="7"/>
    </row>
    <row r="82" spans="1:10" ht="24" customHeight="1">
      <c r="A82" s="8"/>
      <c r="C82" s="88" t="s">
        <v>32</v>
      </c>
      <c r="D82" s="99">
        <v>74.51140123516022</v>
      </c>
      <c r="E82" s="99">
        <v>74.11159462121316</v>
      </c>
      <c r="F82" s="99">
        <v>74.91120784910729</v>
      </c>
      <c r="I82" s="7"/>
      <c r="J82" s="7"/>
    </row>
    <row r="83" spans="1:10" ht="15" customHeight="1">
      <c r="A83" s="8"/>
      <c r="C83" s="88" t="s">
        <v>33</v>
      </c>
      <c r="D83" s="99">
        <v>74.58561279557651</v>
      </c>
      <c r="E83" s="99">
        <v>74.18446496631265</v>
      </c>
      <c r="F83" s="99">
        <v>74.98676062484037</v>
      </c>
      <c r="I83" s="7"/>
      <c r="J83" s="7"/>
    </row>
    <row r="84" spans="1:10" ht="15" customHeight="1">
      <c r="A84" s="8"/>
      <c r="C84" s="88" t="s">
        <v>34</v>
      </c>
      <c r="D84" s="99">
        <v>74.99908987601259</v>
      </c>
      <c r="E84" s="99">
        <v>74.59881139778383</v>
      </c>
      <c r="F84" s="99">
        <v>75.39936835424135</v>
      </c>
      <c r="I84" s="7"/>
      <c r="J84" s="7"/>
    </row>
    <row r="85" spans="1:10" ht="15" customHeight="1">
      <c r="A85" s="8"/>
      <c r="C85" s="88" t="s">
        <v>35</v>
      </c>
      <c r="D85" s="99">
        <v>75.36123941200823</v>
      </c>
      <c r="E85" s="99">
        <v>74.95403200341096</v>
      </c>
      <c r="F85" s="99">
        <v>75.7684468206055</v>
      </c>
      <c r="I85" s="7"/>
      <c r="J85" s="7"/>
    </row>
    <row r="86" spans="1:10" ht="15" customHeight="1">
      <c r="A86" s="8"/>
      <c r="B86" s="88" t="s">
        <v>36</v>
      </c>
      <c r="C86" s="88" t="s">
        <v>36</v>
      </c>
      <c r="D86" s="99">
        <v>75.95369969035185</v>
      </c>
      <c r="E86" s="99">
        <v>75.55101169381211</v>
      </c>
      <c r="F86" s="99">
        <v>76.3563876868916</v>
      </c>
      <c r="I86" s="7"/>
      <c r="J86" s="7"/>
    </row>
    <row r="87" spans="1:10" ht="24" customHeight="1">
      <c r="A87" s="8"/>
      <c r="C87" s="88" t="s">
        <v>37</v>
      </c>
      <c r="D87" s="99">
        <v>76.01139438734458</v>
      </c>
      <c r="E87" s="99">
        <v>75.6</v>
      </c>
      <c r="F87" s="99">
        <v>76.4</v>
      </c>
      <c r="I87" s="7"/>
      <c r="J87" s="7"/>
    </row>
    <row r="88" spans="1:10" ht="15" customHeight="1">
      <c r="A88" s="8"/>
      <c r="C88" s="88" t="s">
        <v>38</v>
      </c>
      <c r="D88" s="99">
        <v>76.37945344177004</v>
      </c>
      <c r="E88" s="99">
        <v>75.96882584989822</v>
      </c>
      <c r="F88" s="99">
        <v>76.79008103364185</v>
      </c>
      <c r="I88" s="7"/>
      <c r="J88" s="7"/>
    </row>
    <row r="89" spans="1:10" ht="15" customHeight="1">
      <c r="A89" s="8"/>
      <c r="C89" s="88" t="s">
        <v>274</v>
      </c>
      <c r="D89" s="99">
        <v>76.56454769366103</v>
      </c>
      <c r="E89" s="99">
        <v>76.15514925239842</v>
      </c>
      <c r="F89" s="99">
        <v>76.97394613492364</v>
      </c>
      <c r="I89" s="7"/>
      <c r="J89" s="7"/>
    </row>
    <row r="90" spans="9:10" ht="15" customHeight="1">
      <c r="I90" s="7"/>
      <c r="J90" s="7"/>
    </row>
    <row r="91" spans="1:10" ht="24" customHeight="1">
      <c r="A91" s="8" t="s">
        <v>228</v>
      </c>
      <c r="C91" s="88" t="s">
        <v>12</v>
      </c>
      <c r="D91" s="99">
        <v>68.77360176785818</v>
      </c>
      <c r="E91" s="99">
        <v>68.47976534610362</v>
      </c>
      <c r="F91" s="99">
        <v>69.06743818961274</v>
      </c>
      <c r="I91" s="7"/>
      <c r="J91" s="7"/>
    </row>
    <row r="92" spans="1:10" ht="15" customHeight="1">
      <c r="A92" s="8"/>
      <c r="C92" s="88" t="s">
        <v>13</v>
      </c>
      <c r="D92" s="99">
        <v>69.21622993098455</v>
      </c>
      <c r="E92" s="99">
        <v>68.92426746355004</v>
      </c>
      <c r="F92" s="99">
        <v>69.50819239841907</v>
      </c>
      <c r="I92" s="7"/>
      <c r="J92" s="7"/>
    </row>
    <row r="93" spans="1:10" ht="15" customHeight="1">
      <c r="A93" s="8"/>
      <c r="C93" s="88" t="s">
        <v>14</v>
      </c>
      <c r="D93" s="99">
        <v>69.62278766738201</v>
      </c>
      <c r="E93" s="99">
        <v>69.33634058356321</v>
      </c>
      <c r="F93" s="99">
        <v>69.90923475120081</v>
      </c>
      <c r="I93" s="7"/>
      <c r="J93" s="7"/>
    </row>
    <row r="94" spans="1:10" ht="15" customHeight="1">
      <c r="A94" s="8"/>
      <c r="B94" s="88" t="s">
        <v>15</v>
      </c>
      <c r="C94" s="88" t="s">
        <v>15</v>
      </c>
      <c r="D94" s="99">
        <v>69.79621313121274</v>
      </c>
      <c r="E94" s="99">
        <v>69.51266903646845</v>
      </c>
      <c r="F94" s="99">
        <v>70.07975722595702</v>
      </c>
      <c r="I94" s="7"/>
      <c r="J94" s="7"/>
    </row>
    <row r="95" spans="1:10" ht="15" customHeight="1">
      <c r="A95" s="8"/>
      <c r="C95" s="88" t="s">
        <v>16</v>
      </c>
      <c r="D95" s="99">
        <v>69.98410743935689</v>
      </c>
      <c r="E95" s="99">
        <v>69.70005346412007</v>
      </c>
      <c r="F95" s="99">
        <v>70.2681614145937</v>
      </c>
      <c r="I95" s="7"/>
      <c r="J95" s="7"/>
    </row>
    <row r="96" spans="1:10" ht="24" customHeight="1">
      <c r="A96" s="8"/>
      <c r="C96" s="88" t="s">
        <v>17</v>
      </c>
      <c r="D96" s="99">
        <v>70.29593470740481</v>
      </c>
      <c r="E96" s="99">
        <v>70.00775978465371</v>
      </c>
      <c r="F96" s="99">
        <v>70.58410963015591</v>
      </c>
      <c r="I96" s="7"/>
      <c r="J96" s="7"/>
    </row>
    <row r="97" spans="1:10" ht="15" customHeight="1">
      <c r="A97" s="8"/>
      <c r="C97" s="88" t="s">
        <v>18</v>
      </c>
      <c r="D97" s="99">
        <v>70.47139824403578</v>
      </c>
      <c r="E97" s="99">
        <v>70.18321415436007</v>
      </c>
      <c r="F97" s="99">
        <v>70.75958233371149</v>
      </c>
      <c r="I97" s="7"/>
      <c r="J97" s="7"/>
    </row>
    <row r="98" spans="1:10" ht="15" customHeight="1">
      <c r="A98" s="8"/>
      <c r="C98" s="88" t="s">
        <v>19</v>
      </c>
      <c r="D98" s="99">
        <v>70.65203053281067</v>
      </c>
      <c r="E98" s="99">
        <v>70.36366334602874</v>
      </c>
      <c r="F98" s="99">
        <v>70.9403977195926</v>
      </c>
      <c r="I98" s="7"/>
      <c r="J98" s="7"/>
    </row>
    <row r="99" spans="1:10" ht="15" customHeight="1">
      <c r="A99" s="8"/>
      <c r="C99" s="88" t="s">
        <v>20</v>
      </c>
      <c r="D99" s="99">
        <v>70.80421388321325</v>
      </c>
      <c r="E99" s="99">
        <v>70.5161058286261</v>
      </c>
      <c r="F99" s="99">
        <v>71.0923219378004</v>
      </c>
      <c r="I99" s="7"/>
      <c r="J99" s="7"/>
    </row>
    <row r="100" spans="1:10" ht="15" customHeight="1">
      <c r="A100" s="8"/>
      <c r="C100" s="88" t="s">
        <v>21</v>
      </c>
      <c r="D100" s="99">
        <v>71.04741248914009</v>
      </c>
      <c r="E100" s="99">
        <v>70.75997544696844</v>
      </c>
      <c r="F100" s="99">
        <v>71.33484953131173</v>
      </c>
      <c r="I100" s="7"/>
      <c r="J100" s="7"/>
    </row>
    <row r="101" spans="1:10" ht="24" customHeight="1">
      <c r="A101" s="8"/>
      <c r="C101" s="88" t="s">
        <v>22</v>
      </c>
      <c r="D101" s="99">
        <v>70.96177401071482</v>
      </c>
      <c r="E101" s="99">
        <v>70.67666901042006</v>
      </c>
      <c r="F101" s="99">
        <v>71.24687901100958</v>
      </c>
      <c r="I101" s="7"/>
      <c r="J101" s="7"/>
    </row>
    <row r="102" spans="1:10" ht="15" customHeight="1">
      <c r="A102" s="8"/>
      <c r="C102" s="88" t="s">
        <v>23</v>
      </c>
      <c r="D102" s="99">
        <v>71.2088869143894</v>
      </c>
      <c r="E102" s="99">
        <v>70.9306725297916</v>
      </c>
      <c r="F102" s="99">
        <v>71.4871012989872</v>
      </c>
      <c r="I102" s="7"/>
      <c r="J102" s="7"/>
    </row>
    <row r="103" spans="1:10" ht="15" customHeight="1">
      <c r="A103" s="8"/>
      <c r="C103" s="88" t="s">
        <v>24</v>
      </c>
      <c r="D103" s="99">
        <v>71.3571178494417</v>
      </c>
      <c r="E103" s="99">
        <v>71.07939199844874</v>
      </c>
      <c r="F103" s="99">
        <v>71.63484370043467</v>
      </c>
      <c r="I103" s="7"/>
      <c r="J103" s="7"/>
    </row>
    <row r="104" spans="1:10" ht="15" customHeight="1">
      <c r="A104" s="8"/>
      <c r="C104" s="88" t="s">
        <v>25</v>
      </c>
      <c r="D104" s="99">
        <v>71.71514708415327</v>
      </c>
      <c r="E104" s="99">
        <v>71.43264713858963</v>
      </c>
      <c r="F104" s="99">
        <v>71.99764702971692</v>
      </c>
      <c r="I104" s="7"/>
      <c r="J104" s="7"/>
    </row>
    <row r="105" spans="1:10" ht="15" customHeight="1">
      <c r="A105" s="8"/>
      <c r="B105" s="88" t="s">
        <v>26</v>
      </c>
      <c r="C105" s="88" t="s">
        <v>26</v>
      </c>
      <c r="D105" s="99">
        <v>71.77669738813593</v>
      </c>
      <c r="E105" s="99">
        <v>71.49007321602518</v>
      </c>
      <c r="F105" s="99">
        <v>72.06332156024668</v>
      </c>
      <c r="I105" s="7"/>
      <c r="J105" s="7"/>
    </row>
    <row r="106" spans="1:10" ht="24" customHeight="1">
      <c r="A106" s="8"/>
      <c r="C106" s="88" t="s">
        <v>27</v>
      </c>
      <c r="D106" s="99">
        <v>71.9855166187587</v>
      </c>
      <c r="E106" s="99">
        <v>71.69443650389928</v>
      </c>
      <c r="F106" s="99">
        <v>72.2765967336181</v>
      </c>
      <c r="I106" s="7"/>
      <c r="J106" s="7"/>
    </row>
    <row r="107" spans="1:10" ht="15" customHeight="1">
      <c r="A107" s="8"/>
      <c r="C107" s="88" t="s">
        <v>28</v>
      </c>
      <c r="D107" s="99">
        <v>72.07762584120547</v>
      </c>
      <c r="E107" s="99">
        <v>71.789693800966</v>
      </c>
      <c r="F107" s="99">
        <v>72.36555788144494</v>
      </c>
      <c r="I107" s="7"/>
      <c r="J107" s="7"/>
    </row>
    <row r="108" spans="1:10" ht="15" customHeight="1">
      <c r="A108" s="8"/>
      <c r="C108" s="88" t="s">
        <v>29</v>
      </c>
      <c r="D108" s="99">
        <v>72.33464007448852</v>
      </c>
      <c r="E108" s="99">
        <v>72.04463521751445</v>
      </c>
      <c r="F108" s="99">
        <v>72.62464493146258</v>
      </c>
      <c r="I108" s="7"/>
      <c r="J108" s="7"/>
    </row>
    <row r="109" spans="1:10" ht="15" customHeight="1">
      <c r="A109" s="8"/>
      <c r="C109" s="88" t="s">
        <v>30</v>
      </c>
      <c r="D109" s="99">
        <v>72.60374978343722</v>
      </c>
      <c r="E109" s="99">
        <v>72.31128286509791</v>
      </c>
      <c r="F109" s="99">
        <v>72.89621670177654</v>
      </c>
      <c r="I109" s="7"/>
      <c r="J109" s="7"/>
    </row>
    <row r="110" spans="1:10" ht="15" customHeight="1">
      <c r="A110" s="8"/>
      <c r="C110" s="88" t="s">
        <v>31</v>
      </c>
      <c r="D110" s="99">
        <v>72.88010098864025</v>
      </c>
      <c r="E110" s="99">
        <v>72.58114084330552</v>
      </c>
      <c r="F110" s="99">
        <v>73.17906113397498</v>
      </c>
      <c r="I110" s="7"/>
      <c r="J110" s="7"/>
    </row>
    <row r="111" spans="1:10" ht="24" customHeight="1">
      <c r="A111" s="8"/>
      <c r="C111" s="88" t="s">
        <v>32</v>
      </c>
      <c r="D111" s="99">
        <v>72.95380993806423</v>
      </c>
      <c r="E111" s="99">
        <v>72.65265592273448</v>
      </c>
      <c r="F111" s="99">
        <v>73.25496395339397</v>
      </c>
      <c r="I111" s="7"/>
      <c r="J111" s="7"/>
    </row>
    <row r="112" spans="1:10" ht="15" customHeight="1">
      <c r="A112" s="8"/>
      <c r="C112" s="88" t="s">
        <v>33</v>
      </c>
      <c r="D112" s="99">
        <v>73.17585493730039</v>
      </c>
      <c r="E112" s="99">
        <v>72.87838726317688</v>
      </c>
      <c r="F112" s="99">
        <v>73.4733226114239</v>
      </c>
      <c r="I112" s="7"/>
      <c r="J112" s="7"/>
    </row>
    <row r="113" spans="1:10" ht="15" customHeight="1">
      <c r="A113" s="8"/>
      <c r="C113" s="88" t="s">
        <v>34</v>
      </c>
      <c r="D113" s="99">
        <v>73.45473197665211</v>
      </c>
      <c r="E113" s="99">
        <v>73.15791755549472</v>
      </c>
      <c r="F113" s="99">
        <v>73.7515463978095</v>
      </c>
      <c r="I113" s="7"/>
      <c r="J113" s="7"/>
    </row>
    <row r="114" spans="1:10" ht="15" customHeight="1">
      <c r="A114" s="8"/>
      <c r="C114" s="88" t="s">
        <v>35</v>
      </c>
      <c r="D114" s="99">
        <v>73.7075001468259</v>
      </c>
      <c r="E114" s="99">
        <v>73.4060754006689</v>
      </c>
      <c r="F114" s="99">
        <v>74.00892489298289</v>
      </c>
      <c r="I114" s="7"/>
      <c r="J114" s="7"/>
    </row>
    <row r="115" spans="1:10" ht="15" customHeight="1">
      <c r="A115" s="8"/>
      <c r="B115" s="88" t="s">
        <v>36</v>
      </c>
      <c r="C115" s="88" t="s">
        <v>36</v>
      </c>
      <c r="D115" s="99">
        <v>73.52298449541989</v>
      </c>
      <c r="E115" s="99">
        <v>73.2185475608041</v>
      </c>
      <c r="F115" s="99">
        <v>73.82742143003568</v>
      </c>
      <c r="I115" s="7"/>
      <c r="J115" s="7"/>
    </row>
    <row r="116" spans="1:10" ht="24" customHeight="1">
      <c r="A116" s="8"/>
      <c r="C116" s="88" t="s">
        <v>37</v>
      </c>
      <c r="D116" s="99">
        <v>73.85624764166656</v>
      </c>
      <c r="E116" s="99">
        <v>73.6</v>
      </c>
      <c r="F116" s="99">
        <v>74.2</v>
      </c>
      <c r="I116" s="7"/>
      <c r="J116" s="7"/>
    </row>
    <row r="117" spans="1:10" ht="15" customHeight="1">
      <c r="A117" s="8"/>
      <c r="C117" s="88" t="s">
        <v>38</v>
      </c>
      <c r="D117" s="99">
        <v>74.3583605190292</v>
      </c>
      <c r="E117" s="99">
        <v>74.06419612849557</v>
      </c>
      <c r="F117" s="99">
        <v>74.65252490956284</v>
      </c>
      <c r="I117" s="7"/>
      <c r="J117" s="7"/>
    </row>
    <row r="118" spans="1:10" ht="15" customHeight="1">
      <c r="A118" s="8"/>
      <c r="C118" s="88" t="s">
        <v>274</v>
      </c>
      <c r="D118" s="99">
        <v>75.02285659078724</v>
      </c>
      <c r="E118" s="99">
        <v>74.73049163419307</v>
      </c>
      <c r="F118" s="99">
        <v>75.31522154738141</v>
      </c>
      <c r="I118" s="7"/>
      <c r="J118" s="7"/>
    </row>
    <row r="119" spans="9:10" ht="15" customHeight="1">
      <c r="I119" s="7"/>
      <c r="J119" s="7"/>
    </row>
    <row r="120" spans="1:10" ht="24" customHeight="1">
      <c r="A120" s="8" t="s">
        <v>223</v>
      </c>
      <c r="C120" s="88" t="s">
        <v>12</v>
      </c>
      <c r="D120" s="99">
        <v>68.86584881430221</v>
      </c>
      <c r="E120" s="99">
        <v>68.50804514839253</v>
      </c>
      <c r="F120" s="99">
        <v>69.2236524802119</v>
      </c>
      <c r="I120" s="7"/>
      <c r="J120" s="7"/>
    </row>
    <row r="121" spans="1:10" ht="15" customHeight="1">
      <c r="A121" s="8"/>
      <c r="C121" s="88" t="s">
        <v>13</v>
      </c>
      <c r="D121" s="99">
        <v>69.02723171581962</v>
      </c>
      <c r="E121" s="99">
        <v>68.66435158880887</v>
      </c>
      <c r="F121" s="99">
        <v>69.39011184283038</v>
      </c>
      <c r="I121" s="7"/>
      <c r="J121" s="7"/>
    </row>
    <row r="122" spans="1:10" ht="15" customHeight="1">
      <c r="A122" s="8"/>
      <c r="C122" s="88" t="s">
        <v>14</v>
      </c>
      <c r="D122" s="99">
        <v>69.57363988358723</v>
      </c>
      <c r="E122" s="99">
        <v>69.21046424189558</v>
      </c>
      <c r="F122" s="99">
        <v>69.93681552527889</v>
      </c>
      <c r="I122" s="7"/>
      <c r="J122" s="7"/>
    </row>
    <row r="123" spans="1:10" ht="15" customHeight="1">
      <c r="A123" s="8"/>
      <c r="B123" s="88" t="s">
        <v>15</v>
      </c>
      <c r="C123" s="88" t="s">
        <v>15</v>
      </c>
      <c r="D123" s="99">
        <v>69.89287944275961</v>
      </c>
      <c r="E123" s="99">
        <v>69.53309629120707</v>
      </c>
      <c r="F123" s="99">
        <v>70.25266259431214</v>
      </c>
      <c r="I123" s="7"/>
      <c r="J123" s="7"/>
    </row>
    <row r="124" spans="1:10" ht="15" customHeight="1">
      <c r="A124" s="8"/>
      <c r="C124" s="88" t="s">
        <v>16</v>
      </c>
      <c r="D124" s="99">
        <v>70.10569086683705</v>
      </c>
      <c r="E124" s="99">
        <v>69.74569362928055</v>
      </c>
      <c r="F124" s="99">
        <v>70.46568810439355</v>
      </c>
      <c r="I124" s="7"/>
      <c r="J124" s="7"/>
    </row>
    <row r="125" spans="1:10" ht="24" customHeight="1">
      <c r="A125" s="8"/>
      <c r="C125" s="88" t="s">
        <v>17</v>
      </c>
      <c r="D125" s="99">
        <v>70.2103284516424</v>
      </c>
      <c r="E125" s="99">
        <v>69.84435263664635</v>
      </c>
      <c r="F125" s="99">
        <v>70.57630426663845</v>
      </c>
      <c r="I125" s="7"/>
      <c r="J125" s="7"/>
    </row>
    <row r="126" spans="1:10" ht="15" customHeight="1">
      <c r="A126" s="8"/>
      <c r="C126" s="88" t="s">
        <v>18</v>
      </c>
      <c r="D126" s="99">
        <v>70.548895685764</v>
      </c>
      <c r="E126" s="99">
        <v>70.18804993156087</v>
      </c>
      <c r="F126" s="99">
        <v>70.90974143996712</v>
      </c>
      <c r="I126" s="7"/>
      <c r="J126" s="7"/>
    </row>
    <row r="127" spans="1:10" ht="15" customHeight="1">
      <c r="A127" s="8"/>
      <c r="C127" s="88" t="s">
        <v>19</v>
      </c>
      <c r="D127" s="99">
        <v>70.96684991285649</v>
      </c>
      <c r="E127" s="99">
        <v>70.60962836334431</v>
      </c>
      <c r="F127" s="99">
        <v>71.32407146236866</v>
      </c>
      <c r="I127" s="7"/>
      <c r="J127" s="7"/>
    </row>
    <row r="128" spans="1:10" ht="15" customHeight="1">
      <c r="A128" s="8"/>
      <c r="C128" s="88" t="s">
        <v>20</v>
      </c>
      <c r="D128" s="99">
        <v>71.1717176640278</v>
      </c>
      <c r="E128" s="99">
        <v>70.8136438935041</v>
      </c>
      <c r="F128" s="99">
        <v>71.52979143455148</v>
      </c>
      <c r="I128" s="7"/>
      <c r="J128" s="7"/>
    </row>
    <row r="129" spans="1:10" ht="15" customHeight="1">
      <c r="A129" s="8"/>
      <c r="C129" s="88" t="s">
        <v>21</v>
      </c>
      <c r="D129" s="99">
        <v>71.63891653920936</v>
      </c>
      <c r="E129" s="99">
        <v>71.27619436890151</v>
      </c>
      <c r="F129" s="99">
        <v>72.00163870951721</v>
      </c>
      <c r="I129" s="7"/>
      <c r="J129" s="7"/>
    </row>
    <row r="130" spans="1:10" ht="24" customHeight="1">
      <c r="A130" s="8"/>
      <c r="C130" s="88" t="s">
        <v>22</v>
      </c>
      <c r="D130" s="99">
        <v>71.54989854922</v>
      </c>
      <c r="E130" s="99">
        <v>71.1909189227037</v>
      </c>
      <c r="F130" s="99">
        <v>71.9088781757363</v>
      </c>
      <c r="I130" s="7"/>
      <c r="J130" s="7"/>
    </row>
    <row r="131" spans="1:10" ht="15" customHeight="1">
      <c r="A131" s="8"/>
      <c r="C131" s="88" t="s">
        <v>23</v>
      </c>
      <c r="D131" s="99">
        <v>71.92160081731383</v>
      </c>
      <c r="E131" s="99">
        <v>71.56957297149204</v>
      </c>
      <c r="F131" s="99">
        <v>72.27362866313563</v>
      </c>
      <c r="I131" s="7"/>
      <c r="J131" s="7"/>
    </row>
    <row r="132" spans="1:10" ht="15" customHeight="1">
      <c r="A132" s="8"/>
      <c r="C132" s="88" t="s">
        <v>24</v>
      </c>
      <c r="D132" s="99">
        <v>72.00881792788394</v>
      </c>
      <c r="E132" s="99">
        <v>71.6580976089442</v>
      </c>
      <c r="F132" s="99">
        <v>72.35953824682367</v>
      </c>
      <c r="I132" s="7"/>
      <c r="J132" s="7"/>
    </row>
    <row r="133" spans="1:10" ht="15" customHeight="1">
      <c r="A133" s="8"/>
      <c r="C133" s="88" t="s">
        <v>25</v>
      </c>
      <c r="D133" s="99">
        <v>72.50134402458907</v>
      </c>
      <c r="E133" s="99">
        <v>72.14526798078452</v>
      </c>
      <c r="F133" s="99">
        <v>72.85742006839362</v>
      </c>
      <c r="I133" s="7"/>
      <c r="J133" s="7"/>
    </row>
    <row r="134" spans="1:10" ht="15" customHeight="1">
      <c r="A134" s="8"/>
      <c r="B134" s="88" t="s">
        <v>26</v>
      </c>
      <c r="C134" s="88" t="s">
        <v>26</v>
      </c>
      <c r="D134" s="99">
        <v>72.49406682486635</v>
      </c>
      <c r="E134" s="99">
        <v>72.14167037499688</v>
      </c>
      <c r="F134" s="99">
        <v>72.84646327473583</v>
      </c>
      <c r="I134" s="7"/>
      <c r="J134" s="7"/>
    </row>
    <row r="135" spans="1:10" ht="24" customHeight="1">
      <c r="A135" s="8"/>
      <c r="C135" s="88" t="s">
        <v>27</v>
      </c>
      <c r="D135" s="99">
        <v>72.74941046312797</v>
      </c>
      <c r="E135" s="99">
        <v>72.39610675417832</v>
      </c>
      <c r="F135" s="99">
        <v>73.10271417207763</v>
      </c>
      <c r="I135" s="7"/>
      <c r="J135" s="7"/>
    </row>
    <row r="136" spans="1:10" ht="15" customHeight="1">
      <c r="A136" s="8"/>
      <c r="C136" s="88" t="s">
        <v>28</v>
      </c>
      <c r="D136" s="99">
        <v>72.94425987246917</v>
      </c>
      <c r="E136" s="99">
        <v>72.59076017113786</v>
      </c>
      <c r="F136" s="99">
        <v>73.29775957380049</v>
      </c>
      <c r="I136" s="7"/>
      <c r="J136" s="7"/>
    </row>
    <row r="137" spans="1:10" ht="15" customHeight="1">
      <c r="A137" s="8"/>
      <c r="C137" s="88" t="s">
        <v>29</v>
      </c>
      <c r="D137" s="99">
        <v>73.18280577958615</v>
      </c>
      <c r="E137" s="99">
        <v>72.81309435081808</v>
      </c>
      <c r="F137" s="99">
        <v>73.55251720835422</v>
      </c>
      <c r="I137" s="7"/>
      <c r="J137" s="7"/>
    </row>
    <row r="138" spans="1:10" ht="15" customHeight="1">
      <c r="A138" s="8"/>
      <c r="C138" s="88" t="s">
        <v>30</v>
      </c>
      <c r="D138" s="99">
        <v>73.01492656384907</v>
      </c>
      <c r="E138" s="99">
        <v>72.63020170879236</v>
      </c>
      <c r="F138" s="99">
        <v>73.39965141890579</v>
      </c>
      <c r="I138" s="7"/>
      <c r="J138" s="7"/>
    </row>
    <row r="139" spans="1:10" ht="15" customHeight="1">
      <c r="A139" s="8"/>
      <c r="C139" s="88" t="s">
        <v>31</v>
      </c>
      <c r="D139" s="99">
        <v>72.94928318567092</v>
      </c>
      <c r="E139" s="99">
        <v>72.55261576442427</v>
      </c>
      <c r="F139" s="99">
        <v>73.34595060691757</v>
      </c>
      <c r="I139" s="7"/>
      <c r="J139" s="7"/>
    </row>
    <row r="140" spans="1:10" ht="24" customHeight="1">
      <c r="A140" s="8"/>
      <c r="C140" s="88" t="s">
        <v>32</v>
      </c>
      <c r="D140" s="99">
        <v>73.04705151853143</v>
      </c>
      <c r="E140" s="99">
        <v>72.65460066072981</v>
      </c>
      <c r="F140" s="99">
        <v>73.43950237633305</v>
      </c>
      <c r="I140" s="7"/>
      <c r="J140" s="7"/>
    </row>
    <row r="141" spans="1:10" ht="15" customHeight="1">
      <c r="A141" s="8"/>
      <c r="C141" s="88" t="s">
        <v>33</v>
      </c>
      <c r="D141" s="99">
        <v>73.71467494366688</v>
      </c>
      <c r="E141" s="99">
        <v>73.33324233766541</v>
      </c>
      <c r="F141" s="99">
        <v>74.09610754966835</v>
      </c>
      <c r="I141" s="7"/>
      <c r="J141" s="7"/>
    </row>
    <row r="142" spans="1:10" ht="15" customHeight="1">
      <c r="A142" s="8"/>
      <c r="C142" s="88" t="s">
        <v>34</v>
      </c>
      <c r="D142" s="99">
        <v>74.16649681270884</v>
      </c>
      <c r="E142" s="99">
        <v>73.78726418763182</v>
      </c>
      <c r="F142" s="99">
        <v>74.54572943778587</v>
      </c>
      <c r="I142" s="7"/>
      <c r="J142" s="7"/>
    </row>
    <row r="143" spans="1:10" ht="15" customHeight="1">
      <c r="A143" s="8"/>
      <c r="C143" s="88" t="s">
        <v>35</v>
      </c>
      <c r="D143" s="99">
        <v>74.68000266140048</v>
      </c>
      <c r="E143" s="99">
        <v>74.29988301360272</v>
      </c>
      <c r="F143" s="99">
        <v>75.06012230919823</v>
      </c>
      <c r="I143" s="7"/>
      <c r="J143" s="7"/>
    </row>
    <row r="144" spans="1:10" ht="15" customHeight="1">
      <c r="A144" s="8"/>
      <c r="B144" s="88" t="s">
        <v>36</v>
      </c>
      <c r="C144" s="88" t="s">
        <v>36</v>
      </c>
      <c r="D144" s="99">
        <v>74.42356146948428</v>
      </c>
      <c r="E144" s="99">
        <v>74.03088221648412</v>
      </c>
      <c r="F144" s="99">
        <v>74.81624072248445</v>
      </c>
      <c r="I144" s="7"/>
      <c r="J144" s="7"/>
    </row>
    <row r="145" spans="1:10" ht="24" customHeight="1">
      <c r="A145" s="8"/>
      <c r="C145" s="88" t="s">
        <v>37</v>
      </c>
      <c r="D145" s="99">
        <v>74.60567819660696</v>
      </c>
      <c r="E145" s="99">
        <v>74.2</v>
      </c>
      <c r="F145" s="99">
        <v>75</v>
      </c>
      <c r="I145" s="7"/>
      <c r="J145" s="7"/>
    </row>
    <row r="146" spans="1:10" ht="15" customHeight="1">
      <c r="A146" s="8"/>
      <c r="C146" s="88" t="s">
        <v>38</v>
      </c>
      <c r="D146" s="99">
        <v>74.75452959812871</v>
      </c>
      <c r="E146" s="99">
        <v>74.36638473783391</v>
      </c>
      <c r="F146" s="99">
        <v>75.14267445842351</v>
      </c>
      <c r="I146" s="7"/>
      <c r="J146" s="7"/>
    </row>
    <row r="147" spans="1:10" ht="15" customHeight="1">
      <c r="A147" s="8"/>
      <c r="C147" s="88" t="s">
        <v>274</v>
      </c>
      <c r="D147" s="99">
        <v>75.56228344274446</v>
      </c>
      <c r="E147" s="99">
        <v>75.18891474381822</v>
      </c>
      <c r="F147" s="99">
        <v>75.9356521416707</v>
      </c>
      <c r="I147" s="7"/>
      <c r="J147" s="7"/>
    </row>
    <row r="148" spans="9:10" ht="15" customHeight="1">
      <c r="I148" s="7"/>
      <c r="J148" s="7"/>
    </row>
    <row r="149" spans="1:10" ht="24" customHeight="1">
      <c r="A149" s="100" t="s">
        <v>43</v>
      </c>
      <c r="C149" s="88" t="s">
        <v>12</v>
      </c>
      <c r="D149" s="99">
        <v>69.31791919068907</v>
      </c>
      <c r="E149" s="99">
        <v>69.21979494481023</v>
      </c>
      <c r="F149" s="99">
        <v>69.4160434365679</v>
      </c>
      <c r="I149" s="7"/>
      <c r="J149" s="7"/>
    </row>
    <row r="150" spans="1:10" ht="15" customHeight="1">
      <c r="A150" s="100"/>
      <c r="C150" s="88" t="s">
        <v>13</v>
      </c>
      <c r="D150" s="99">
        <v>69.56590643321144</v>
      </c>
      <c r="E150" s="99">
        <v>69.46759265903079</v>
      </c>
      <c r="F150" s="99">
        <v>69.66422020739209</v>
      </c>
      <c r="I150" s="7"/>
      <c r="J150" s="7"/>
    </row>
    <row r="151" spans="1:10" ht="15" customHeight="1">
      <c r="A151" s="100"/>
      <c r="C151" s="88" t="s">
        <v>14</v>
      </c>
      <c r="D151" s="99">
        <v>69.8388254277375</v>
      </c>
      <c r="E151" s="99">
        <v>69.74125859858052</v>
      </c>
      <c r="F151" s="99">
        <v>69.9363922568945</v>
      </c>
      <c r="I151" s="7"/>
      <c r="J151" s="7"/>
    </row>
    <row r="152" spans="1:10" ht="15" customHeight="1">
      <c r="A152" s="100"/>
      <c r="B152" s="88" t="s">
        <v>15</v>
      </c>
      <c r="C152" s="88" t="s">
        <v>15</v>
      </c>
      <c r="D152" s="99">
        <v>69.98764350654001</v>
      </c>
      <c r="E152" s="99">
        <v>69.89043619003701</v>
      </c>
      <c r="F152" s="99">
        <v>70.08485082304301</v>
      </c>
      <c r="I152" s="7"/>
      <c r="J152" s="7"/>
    </row>
    <row r="153" spans="1:10" ht="15" customHeight="1">
      <c r="A153" s="100"/>
      <c r="C153" s="88" t="s">
        <v>16</v>
      </c>
      <c r="D153" s="99">
        <v>70.19086825392435</v>
      </c>
      <c r="E153" s="99">
        <v>70.09440683255204</v>
      </c>
      <c r="F153" s="99">
        <v>70.28732967529666</v>
      </c>
      <c r="I153" s="7"/>
      <c r="J153" s="7"/>
    </row>
    <row r="154" spans="1:10" ht="24" customHeight="1">
      <c r="A154" s="100"/>
      <c r="C154" s="88" t="s">
        <v>17</v>
      </c>
      <c r="D154" s="99">
        <v>70.33659007257397</v>
      </c>
      <c r="E154" s="99">
        <v>70.2395828865243</v>
      </c>
      <c r="F154" s="99">
        <v>70.43359725862364</v>
      </c>
      <c r="I154" s="7"/>
      <c r="J154" s="7"/>
    </row>
    <row r="155" spans="1:10" ht="15" customHeight="1">
      <c r="A155" s="100"/>
      <c r="C155" s="88" t="s">
        <v>18</v>
      </c>
      <c r="D155" s="99">
        <v>70.52508593563094</v>
      </c>
      <c r="E155" s="99">
        <v>70.42817482363976</v>
      </c>
      <c r="F155" s="99">
        <v>70.62199704762212</v>
      </c>
      <c r="I155" s="7"/>
      <c r="J155" s="7"/>
    </row>
    <row r="156" spans="1:10" ht="15" customHeight="1">
      <c r="A156" s="100"/>
      <c r="C156" s="88" t="s">
        <v>19</v>
      </c>
      <c r="D156" s="99">
        <v>70.74111818351295</v>
      </c>
      <c r="E156" s="99">
        <v>70.64382321225611</v>
      </c>
      <c r="F156" s="99">
        <v>70.8384131547698</v>
      </c>
      <c r="I156" s="7"/>
      <c r="J156" s="7"/>
    </row>
    <row r="157" spans="1:10" ht="15" customHeight="1">
      <c r="A157" s="100"/>
      <c r="C157" s="88" t="s">
        <v>20</v>
      </c>
      <c r="D157" s="99">
        <v>71.0469613861646</v>
      </c>
      <c r="E157" s="99">
        <v>70.9498586516698</v>
      </c>
      <c r="F157" s="99">
        <v>71.1440641206594</v>
      </c>
      <c r="I157" s="7"/>
      <c r="J157" s="7"/>
    </row>
    <row r="158" spans="1:10" ht="15" customHeight="1">
      <c r="A158" s="100"/>
      <c r="C158" s="88" t="s">
        <v>21</v>
      </c>
      <c r="D158" s="99">
        <v>71.38347712908372</v>
      </c>
      <c r="E158" s="99">
        <v>71.28641559744601</v>
      </c>
      <c r="F158" s="99">
        <v>71.48053866072142</v>
      </c>
      <c r="I158" s="7"/>
      <c r="J158" s="7"/>
    </row>
    <row r="159" spans="1:10" ht="24" customHeight="1">
      <c r="A159" s="100"/>
      <c r="C159" s="88" t="s">
        <v>22</v>
      </c>
      <c r="D159" s="99">
        <v>71.46597493074096</v>
      </c>
      <c r="E159" s="99">
        <v>71.37</v>
      </c>
      <c r="F159" s="99">
        <v>71.56</v>
      </c>
      <c r="I159" s="7"/>
      <c r="J159" s="7"/>
    </row>
    <row r="160" spans="1:10" ht="15" customHeight="1">
      <c r="A160" s="100"/>
      <c r="C160" s="88" t="s">
        <v>23</v>
      </c>
      <c r="D160" s="99">
        <v>71.69974797887325</v>
      </c>
      <c r="E160" s="99">
        <v>71.6</v>
      </c>
      <c r="F160" s="99">
        <v>71.8</v>
      </c>
      <c r="I160" s="7"/>
      <c r="J160" s="7"/>
    </row>
    <row r="161" spans="1:10" ht="15" customHeight="1">
      <c r="A161" s="100"/>
      <c r="C161" s="88" t="s">
        <v>24</v>
      </c>
      <c r="D161" s="99">
        <v>71.87484420646133</v>
      </c>
      <c r="E161" s="99">
        <v>71.78</v>
      </c>
      <c r="F161" s="99">
        <v>71.97</v>
      </c>
      <c r="I161" s="7"/>
      <c r="J161" s="7"/>
    </row>
    <row r="162" spans="1:10" ht="15" customHeight="1">
      <c r="A162" s="100"/>
      <c r="C162" s="88" t="s">
        <v>25</v>
      </c>
      <c r="D162" s="99">
        <v>72.09680757176524</v>
      </c>
      <c r="E162" s="99">
        <v>72</v>
      </c>
      <c r="F162" s="99">
        <v>72.19</v>
      </c>
      <c r="I162" s="7"/>
      <c r="J162" s="7"/>
    </row>
    <row r="163" spans="1:10" ht="15" customHeight="1">
      <c r="A163" s="100"/>
      <c r="B163" s="88" t="s">
        <v>26</v>
      </c>
      <c r="C163" s="88" t="s">
        <v>26</v>
      </c>
      <c r="D163" s="99">
        <v>72.25616479300813</v>
      </c>
      <c r="E163" s="99">
        <v>72.16</v>
      </c>
      <c r="F163" s="99">
        <v>72.35</v>
      </c>
      <c r="I163" s="7"/>
      <c r="J163" s="7"/>
    </row>
    <row r="164" spans="1:10" ht="24" customHeight="1">
      <c r="A164" s="100"/>
      <c r="C164" s="88" t="s">
        <v>27</v>
      </c>
      <c r="D164" s="99">
        <v>72.42588428823923</v>
      </c>
      <c r="E164" s="99">
        <v>72.33</v>
      </c>
      <c r="F164" s="99">
        <v>72.52</v>
      </c>
      <c r="I164" s="7"/>
      <c r="J164" s="7"/>
    </row>
    <row r="165" spans="1:10" ht="15" customHeight="1">
      <c r="A165" s="100"/>
      <c r="C165" s="88" t="s">
        <v>28</v>
      </c>
      <c r="D165" s="99">
        <v>72.65566107608485</v>
      </c>
      <c r="E165" s="99">
        <v>72.56</v>
      </c>
      <c r="F165" s="99">
        <v>72.75</v>
      </c>
      <c r="I165" s="7"/>
      <c r="J165" s="7"/>
    </row>
    <row r="166" spans="1:10" ht="15" customHeight="1">
      <c r="A166" s="100"/>
      <c r="C166" s="88" t="s">
        <v>29</v>
      </c>
      <c r="D166" s="99">
        <v>72.86423107098749</v>
      </c>
      <c r="E166" s="99">
        <v>72.77</v>
      </c>
      <c r="F166" s="99">
        <v>72.96</v>
      </c>
      <c r="I166" s="7"/>
      <c r="J166" s="7"/>
    </row>
    <row r="167" spans="1:10" ht="15" customHeight="1">
      <c r="A167" s="100"/>
      <c r="C167" s="88" t="s">
        <v>30</v>
      </c>
      <c r="D167" s="99">
        <v>73.11915668985563</v>
      </c>
      <c r="E167" s="99">
        <v>73.02</v>
      </c>
      <c r="F167" s="99">
        <v>73.22</v>
      </c>
      <c r="I167" s="7"/>
      <c r="J167" s="7"/>
    </row>
    <row r="168" spans="1:10" ht="15" customHeight="1">
      <c r="A168" s="100"/>
      <c r="C168" s="88" t="s">
        <v>31</v>
      </c>
      <c r="D168" s="99">
        <v>73.34450418476811</v>
      </c>
      <c r="E168" s="99">
        <v>73.24</v>
      </c>
      <c r="F168" s="99">
        <v>73.45</v>
      </c>
      <c r="I168" s="7"/>
      <c r="J168" s="7"/>
    </row>
    <row r="169" spans="1:10" ht="24" customHeight="1">
      <c r="A169" s="100"/>
      <c r="C169" s="88" t="s">
        <v>32</v>
      </c>
      <c r="D169" s="99">
        <v>73.50674665386529</v>
      </c>
      <c r="E169" s="99">
        <v>73.41</v>
      </c>
      <c r="F169" s="99">
        <v>73.61</v>
      </c>
      <c r="I169" s="7"/>
      <c r="J169" s="7"/>
    </row>
    <row r="170" spans="1:10" ht="15" customHeight="1">
      <c r="A170" s="100"/>
      <c r="C170" s="88" t="s">
        <v>33</v>
      </c>
      <c r="D170" s="99">
        <v>73.78681004067018</v>
      </c>
      <c r="E170" s="99">
        <v>73.69</v>
      </c>
      <c r="F170" s="99">
        <v>73.89</v>
      </c>
      <c r="I170" s="7"/>
      <c r="J170" s="7"/>
    </row>
    <row r="171" spans="1:10" ht="15" customHeight="1">
      <c r="A171" s="100"/>
      <c r="C171" s="88" t="s">
        <v>34</v>
      </c>
      <c r="D171" s="99">
        <v>74.23910828065144</v>
      </c>
      <c r="E171" s="99">
        <v>74.14</v>
      </c>
      <c r="F171" s="99">
        <v>74.34</v>
      </c>
      <c r="I171" s="7"/>
      <c r="J171" s="7"/>
    </row>
    <row r="172" spans="1:10" ht="15" customHeight="1">
      <c r="A172" s="100"/>
      <c r="C172" s="88" t="s">
        <v>35</v>
      </c>
      <c r="D172" s="99">
        <v>74.6363228355884</v>
      </c>
      <c r="E172" s="99">
        <v>74.54</v>
      </c>
      <c r="F172" s="99">
        <v>74.74</v>
      </c>
      <c r="I172" s="7"/>
      <c r="J172" s="7"/>
    </row>
    <row r="173" spans="1:10" ht="15" customHeight="1">
      <c r="A173" s="8"/>
      <c r="B173" s="88" t="s">
        <v>36</v>
      </c>
      <c r="C173" s="88" t="s">
        <v>36</v>
      </c>
      <c r="D173" s="99">
        <v>74.84591260054302</v>
      </c>
      <c r="E173" s="99">
        <v>74.75</v>
      </c>
      <c r="F173" s="99">
        <v>74.95</v>
      </c>
      <c r="I173" s="7"/>
      <c r="J173" s="7"/>
    </row>
    <row r="174" spans="1:10" ht="24" customHeight="1">
      <c r="A174" s="8"/>
      <c r="C174" s="88" t="s">
        <v>37</v>
      </c>
      <c r="D174" s="99">
        <v>75.04270147220494</v>
      </c>
      <c r="E174" s="99">
        <v>74.94</v>
      </c>
      <c r="F174" s="99">
        <v>75.14</v>
      </c>
      <c r="I174" s="7"/>
      <c r="J174" s="7"/>
    </row>
    <row r="175" spans="1:10" ht="15" customHeight="1">
      <c r="A175" s="8"/>
      <c r="C175" s="88" t="s">
        <v>38</v>
      </c>
      <c r="D175" s="99">
        <v>75.39478672278186</v>
      </c>
      <c r="E175" s="99">
        <v>75.29620454847067</v>
      </c>
      <c r="F175" s="99">
        <v>75.49336889709305</v>
      </c>
      <c r="I175" s="7"/>
      <c r="J175" s="7"/>
    </row>
    <row r="176" spans="1:10" ht="15" customHeight="1">
      <c r="A176" s="8"/>
      <c r="C176" s="88" t="s">
        <v>274</v>
      </c>
      <c r="D176" s="99">
        <v>75.84557827649233</v>
      </c>
      <c r="E176" s="99">
        <v>75.74793386923083</v>
      </c>
      <c r="F176" s="99">
        <v>75.94322268375383</v>
      </c>
      <c r="I176" s="7"/>
      <c r="J176" s="7"/>
    </row>
    <row r="177" spans="9:10" ht="15" customHeight="1">
      <c r="I177" s="7"/>
      <c r="J177" s="7"/>
    </row>
    <row r="178" spans="1:10" ht="24" customHeight="1">
      <c r="A178" s="8" t="s">
        <v>192</v>
      </c>
      <c r="C178" s="88" t="s">
        <v>12</v>
      </c>
      <c r="D178" s="99">
        <v>69.36905125641789</v>
      </c>
      <c r="E178" s="99">
        <v>68.75858019026109</v>
      </c>
      <c r="F178" s="99">
        <v>69.9795223225747</v>
      </c>
      <c r="I178" s="7"/>
      <c r="J178" s="7"/>
    </row>
    <row r="179" spans="1:10" ht="15" customHeight="1">
      <c r="A179" s="8"/>
      <c r="C179" s="88" t="s">
        <v>13</v>
      </c>
      <c r="D179" s="99">
        <v>69.81612460320426</v>
      </c>
      <c r="E179" s="99">
        <v>69.20159725316091</v>
      </c>
      <c r="F179" s="99">
        <v>70.4306519532476</v>
      </c>
      <c r="I179" s="7"/>
      <c r="J179" s="7"/>
    </row>
    <row r="180" spans="1:10" ht="15" customHeight="1">
      <c r="A180" s="8"/>
      <c r="C180" s="88" t="s">
        <v>14</v>
      </c>
      <c r="D180" s="99">
        <v>70.50776817083619</v>
      </c>
      <c r="E180" s="99">
        <v>69.91693003505674</v>
      </c>
      <c r="F180" s="99">
        <v>71.09860630661564</v>
      </c>
      <c r="I180" s="7"/>
      <c r="J180" s="7"/>
    </row>
    <row r="181" spans="1:10" ht="15" customHeight="1">
      <c r="A181" s="8"/>
      <c r="B181" s="88" t="s">
        <v>15</v>
      </c>
      <c r="C181" s="88" t="s">
        <v>15</v>
      </c>
      <c r="D181" s="99">
        <v>70.70812911674157</v>
      </c>
      <c r="E181" s="99">
        <v>70.11715746125823</v>
      </c>
      <c r="F181" s="99">
        <v>71.29910077222492</v>
      </c>
      <c r="I181" s="7"/>
      <c r="J181" s="7"/>
    </row>
    <row r="182" spans="1:10" ht="15" customHeight="1">
      <c r="A182" s="8"/>
      <c r="C182" s="88" t="s">
        <v>16</v>
      </c>
      <c r="D182" s="99">
        <v>70.65578702693402</v>
      </c>
      <c r="E182" s="99">
        <v>70.0755299066379</v>
      </c>
      <c r="F182" s="99">
        <v>71.23604414723015</v>
      </c>
      <c r="I182" s="7"/>
      <c r="J182" s="7"/>
    </row>
    <row r="183" spans="1:10" ht="24" customHeight="1">
      <c r="A183" s="8"/>
      <c r="C183" s="88" t="s">
        <v>17</v>
      </c>
      <c r="D183" s="99">
        <v>69.94391545715682</v>
      </c>
      <c r="E183" s="99">
        <v>69.33780950650555</v>
      </c>
      <c r="F183" s="99">
        <v>70.55002140780809</v>
      </c>
      <c r="I183" s="7"/>
      <c r="J183" s="7"/>
    </row>
    <row r="184" spans="1:10" ht="15" customHeight="1">
      <c r="A184" s="8"/>
      <c r="C184" s="88" t="s">
        <v>18</v>
      </c>
      <c r="D184" s="99">
        <v>68.99302071168809</v>
      </c>
      <c r="E184" s="99">
        <v>68.35582091582312</v>
      </c>
      <c r="F184" s="99">
        <v>69.63022050755306</v>
      </c>
      <c r="I184" s="7"/>
      <c r="J184" s="7"/>
    </row>
    <row r="185" spans="1:10" ht="15" customHeight="1">
      <c r="A185" s="8"/>
      <c r="C185" s="88" t="s">
        <v>19</v>
      </c>
      <c r="D185" s="99">
        <v>69.74720106001374</v>
      </c>
      <c r="E185" s="99">
        <v>69.11562101468915</v>
      </c>
      <c r="F185" s="99">
        <v>70.37878110533832</v>
      </c>
      <c r="I185" s="7"/>
      <c r="J185" s="7"/>
    </row>
    <row r="186" spans="1:10" ht="15" customHeight="1">
      <c r="A186" s="8"/>
      <c r="C186" s="88" t="s">
        <v>20</v>
      </c>
      <c r="D186" s="99">
        <v>70.79495370140137</v>
      </c>
      <c r="E186" s="99">
        <v>70.17587425326239</v>
      </c>
      <c r="F186" s="99">
        <v>71.41403314954034</v>
      </c>
      <c r="I186" s="7"/>
      <c r="J186" s="7"/>
    </row>
    <row r="187" spans="1:10" ht="15" customHeight="1">
      <c r="A187" s="8"/>
      <c r="C187" s="88" t="s">
        <v>21</v>
      </c>
      <c r="D187" s="99">
        <v>72.6023706158576</v>
      </c>
      <c r="E187" s="99">
        <v>72.02832675570018</v>
      </c>
      <c r="F187" s="99">
        <v>73.17641447601501</v>
      </c>
      <c r="I187" s="7"/>
      <c r="J187" s="7"/>
    </row>
    <row r="188" spans="1:10" ht="24" customHeight="1">
      <c r="A188" s="8"/>
      <c r="C188" s="88" t="s">
        <v>22</v>
      </c>
      <c r="D188" s="99">
        <v>72.54162421477045</v>
      </c>
      <c r="E188" s="99">
        <v>71.959396546644</v>
      </c>
      <c r="F188" s="99">
        <v>73.1238518828969</v>
      </c>
      <c r="I188" s="7"/>
      <c r="J188" s="7"/>
    </row>
    <row r="189" spans="1:10" ht="15" customHeight="1">
      <c r="A189" s="8"/>
      <c r="C189" s="88" t="s">
        <v>23</v>
      </c>
      <c r="D189" s="99">
        <v>72.97765245193048</v>
      </c>
      <c r="E189" s="99">
        <v>72.40531840068441</v>
      </c>
      <c r="F189" s="99">
        <v>73.54998650317656</v>
      </c>
      <c r="I189" s="7"/>
      <c r="J189" s="7"/>
    </row>
    <row r="190" spans="1:10" ht="15" customHeight="1">
      <c r="A190" s="8"/>
      <c r="C190" s="88" t="s">
        <v>24</v>
      </c>
      <c r="D190" s="99">
        <v>73.3286207968092</v>
      </c>
      <c r="E190" s="99">
        <v>72.76974650434327</v>
      </c>
      <c r="F190" s="99">
        <v>73.88749508927513</v>
      </c>
      <c r="I190" s="7"/>
      <c r="J190" s="7"/>
    </row>
    <row r="191" spans="1:10" ht="15" customHeight="1">
      <c r="A191" s="8"/>
      <c r="C191" s="88" t="s">
        <v>25</v>
      </c>
      <c r="D191" s="99">
        <v>73.66925476081147</v>
      </c>
      <c r="E191" s="99">
        <v>73.10766430809683</v>
      </c>
      <c r="F191" s="99">
        <v>74.23084521352611</v>
      </c>
      <c r="I191" s="7"/>
      <c r="J191" s="7"/>
    </row>
    <row r="192" spans="1:10" ht="15" customHeight="1">
      <c r="A192" s="8"/>
      <c r="B192" s="88" t="s">
        <v>26</v>
      </c>
      <c r="C192" s="88" t="s">
        <v>26</v>
      </c>
      <c r="D192" s="99">
        <v>73.85154571372158</v>
      </c>
      <c r="E192" s="99">
        <v>73.29123042518368</v>
      </c>
      <c r="F192" s="99">
        <v>74.41186100225947</v>
      </c>
      <c r="I192" s="7"/>
      <c r="J192" s="7"/>
    </row>
    <row r="193" spans="1:10" ht="24" customHeight="1">
      <c r="A193" s="8"/>
      <c r="C193" s="88" t="s">
        <v>27</v>
      </c>
      <c r="D193" s="99">
        <v>74.06191580220327</v>
      </c>
      <c r="E193" s="99">
        <v>73.48709687269081</v>
      </c>
      <c r="F193" s="99">
        <v>74.63673473171573</v>
      </c>
      <c r="I193" s="7"/>
      <c r="J193" s="7"/>
    </row>
    <row r="194" spans="1:10" ht="15" customHeight="1">
      <c r="A194" s="8"/>
      <c r="C194" s="88" t="s">
        <v>28</v>
      </c>
      <c r="D194" s="99">
        <v>74.33902705322201</v>
      </c>
      <c r="E194" s="99">
        <v>73.76798062787135</v>
      </c>
      <c r="F194" s="99">
        <v>74.91007347857267</v>
      </c>
      <c r="I194" s="7"/>
      <c r="J194" s="7"/>
    </row>
    <row r="195" spans="1:10" ht="15" customHeight="1">
      <c r="A195" s="8"/>
      <c r="C195" s="88" t="s">
        <v>29</v>
      </c>
      <c r="D195" s="99">
        <v>74.88624518569313</v>
      </c>
      <c r="E195" s="99">
        <v>74.32992998492182</v>
      </c>
      <c r="F195" s="99">
        <v>75.44256038646444</v>
      </c>
      <c r="I195" s="7"/>
      <c r="J195" s="7"/>
    </row>
    <row r="196" spans="1:10" ht="15" customHeight="1">
      <c r="A196" s="8"/>
      <c r="C196" s="88" t="s">
        <v>30</v>
      </c>
      <c r="D196" s="99">
        <v>74.92693206059685</v>
      </c>
      <c r="E196" s="99">
        <v>74.3450066751695</v>
      </c>
      <c r="F196" s="99">
        <v>75.50885744602421</v>
      </c>
      <c r="I196" s="7"/>
      <c r="J196" s="7"/>
    </row>
    <row r="197" spans="1:10" ht="15" customHeight="1">
      <c r="A197" s="8"/>
      <c r="C197" s="88" t="s">
        <v>31</v>
      </c>
      <c r="D197" s="99">
        <v>75.1775036736567</v>
      </c>
      <c r="E197" s="99">
        <v>74.5735371568015</v>
      </c>
      <c r="F197" s="99">
        <v>75.7814701905119</v>
      </c>
      <c r="I197" s="7"/>
      <c r="J197" s="7"/>
    </row>
    <row r="198" spans="1:10" ht="24" customHeight="1">
      <c r="A198" s="8"/>
      <c r="C198" s="88" t="s">
        <v>32</v>
      </c>
      <c r="D198" s="99">
        <v>74.80406215780728</v>
      </c>
      <c r="E198" s="99">
        <v>74.17187466287866</v>
      </c>
      <c r="F198" s="99">
        <v>75.4362496527359</v>
      </c>
      <c r="I198" s="7"/>
      <c r="J198" s="7"/>
    </row>
    <row r="199" spans="1:10" ht="15" customHeight="1">
      <c r="A199" s="8"/>
      <c r="C199" s="88" t="s">
        <v>33</v>
      </c>
      <c r="D199" s="99">
        <v>75.42203567567813</v>
      </c>
      <c r="E199" s="99">
        <v>74.82256787290653</v>
      </c>
      <c r="F199" s="99">
        <v>76.02150347844973</v>
      </c>
      <c r="I199" s="7"/>
      <c r="J199" s="7"/>
    </row>
    <row r="200" spans="1:10" ht="15" customHeight="1">
      <c r="A200" s="8"/>
      <c r="C200" s="88" t="s">
        <v>34</v>
      </c>
      <c r="D200" s="99">
        <v>75.67110988331073</v>
      </c>
      <c r="E200" s="99">
        <v>75.08684921419196</v>
      </c>
      <c r="F200" s="99">
        <v>76.25537055242951</v>
      </c>
      <c r="I200" s="7"/>
      <c r="J200" s="7"/>
    </row>
    <row r="201" spans="1:10" ht="15" customHeight="1">
      <c r="A201" s="8"/>
      <c r="C201" s="88" t="s">
        <v>35</v>
      </c>
      <c r="D201" s="99">
        <v>76.07445006909721</v>
      </c>
      <c r="E201" s="99">
        <v>75.48579215731058</v>
      </c>
      <c r="F201" s="99">
        <v>76.66310798088384</v>
      </c>
      <c r="I201" s="7"/>
      <c r="J201" s="7"/>
    </row>
    <row r="202" spans="1:10" ht="15" customHeight="1">
      <c r="A202" s="8"/>
      <c r="B202" s="88" t="s">
        <v>36</v>
      </c>
      <c r="C202" s="88" t="s">
        <v>36</v>
      </c>
      <c r="D202" s="99">
        <v>76.1793600348711</v>
      </c>
      <c r="E202" s="99">
        <v>75.57488556680396</v>
      </c>
      <c r="F202" s="99">
        <v>76.78383450293823</v>
      </c>
      <c r="I202" s="7"/>
      <c r="J202" s="7"/>
    </row>
    <row r="203" spans="1:10" ht="24" customHeight="1">
      <c r="A203" s="8"/>
      <c r="C203" s="88" t="s">
        <v>37</v>
      </c>
      <c r="D203" s="99">
        <v>76.41714063526453</v>
      </c>
      <c r="E203" s="99">
        <v>75.8</v>
      </c>
      <c r="F203" s="99">
        <v>77</v>
      </c>
      <c r="I203" s="7"/>
      <c r="J203" s="7"/>
    </row>
    <row r="204" spans="1:10" ht="15" customHeight="1">
      <c r="A204" s="8"/>
      <c r="C204" s="88" t="s">
        <v>38</v>
      </c>
      <c r="D204" s="99">
        <v>76.79690598745125</v>
      </c>
      <c r="E204" s="99">
        <v>76.19820363378079</v>
      </c>
      <c r="F204" s="99">
        <v>77.39560834112172</v>
      </c>
      <c r="I204" s="7"/>
      <c r="J204" s="7"/>
    </row>
    <row r="205" spans="1:10" ht="15" customHeight="1">
      <c r="A205" s="8"/>
      <c r="C205" s="88" t="s">
        <v>274</v>
      </c>
      <c r="D205" s="99">
        <v>76.70175471065869</v>
      </c>
      <c r="E205" s="99">
        <v>76.1034239862902</v>
      </c>
      <c r="F205" s="99">
        <v>77.30008543502719</v>
      </c>
      <c r="I205" s="7"/>
      <c r="J205" s="7"/>
    </row>
    <row r="206" spans="9:10" ht="15" customHeight="1">
      <c r="I206" s="7"/>
      <c r="J206" s="7"/>
    </row>
    <row r="207" spans="1:10" ht="24" customHeight="1">
      <c r="A207" s="8" t="s">
        <v>225</v>
      </c>
      <c r="C207" s="88" t="s">
        <v>12</v>
      </c>
      <c r="D207" s="99">
        <v>69.43391931699772</v>
      </c>
      <c r="E207" s="99">
        <v>68.99778294770046</v>
      </c>
      <c r="F207" s="99">
        <v>69.87005568629498</v>
      </c>
      <c r="I207" s="7"/>
      <c r="J207" s="7"/>
    </row>
    <row r="208" spans="1:10" ht="15" customHeight="1">
      <c r="A208" s="8"/>
      <c r="C208" s="88" t="s">
        <v>13</v>
      </c>
      <c r="D208" s="99">
        <v>69.77877295546737</v>
      </c>
      <c r="E208" s="99">
        <v>69.34781091692702</v>
      </c>
      <c r="F208" s="99">
        <v>70.20973499400773</v>
      </c>
      <c r="I208" s="7"/>
      <c r="J208" s="7"/>
    </row>
    <row r="209" spans="1:10" ht="15" customHeight="1">
      <c r="A209" s="8"/>
      <c r="C209" s="88" t="s">
        <v>14</v>
      </c>
      <c r="D209" s="99">
        <v>69.98942901290815</v>
      </c>
      <c r="E209" s="99">
        <v>69.55760409858499</v>
      </c>
      <c r="F209" s="99">
        <v>70.4212539272313</v>
      </c>
      <c r="I209" s="7"/>
      <c r="J209" s="7"/>
    </row>
    <row r="210" spans="1:10" ht="15" customHeight="1">
      <c r="A210" s="8"/>
      <c r="B210" s="88" t="s">
        <v>15</v>
      </c>
      <c r="C210" s="88" t="s">
        <v>15</v>
      </c>
      <c r="D210" s="99">
        <v>70.28528758029076</v>
      </c>
      <c r="E210" s="99">
        <v>69.85589065883126</v>
      </c>
      <c r="F210" s="99">
        <v>70.71468450175026</v>
      </c>
      <c r="I210" s="7"/>
      <c r="J210" s="7"/>
    </row>
    <row r="211" spans="1:10" ht="15" customHeight="1">
      <c r="A211" s="8"/>
      <c r="C211" s="88" t="s">
        <v>16</v>
      </c>
      <c r="D211" s="99">
        <v>70.24264024500565</v>
      </c>
      <c r="E211" s="99">
        <v>69.81091993756722</v>
      </c>
      <c r="F211" s="99">
        <v>70.67436055244407</v>
      </c>
      <c r="I211" s="7"/>
      <c r="J211" s="7"/>
    </row>
    <row r="212" spans="1:10" ht="24" customHeight="1">
      <c r="A212" s="8"/>
      <c r="C212" s="88" t="s">
        <v>17</v>
      </c>
      <c r="D212" s="99">
        <v>70.33606404593651</v>
      </c>
      <c r="E212" s="99">
        <v>69.91438558730553</v>
      </c>
      <c r="F212" s="99">
        <v>70.75774250456749</v>
      </c>
      <c r="I212" s="7"/>
      <c r="J212" s="7"/>
    </row>
    <row r="213" spans="1:10" ht="15" customHeight="1">
      <c r="A213" s="8"/>
      <c r="C213" s="88" t="s">
        <v>18</v>
      </c>
      <c r="D213" s="99">
        <v>70.38783049161525</v>
      </c>
      <c r="E213" s="99">
        <v>69.95857575703718</v>
      </c>
      <c r="F213" s="99">
        <v>70.81708522619331</v>
      </c>
      <c r="I213" s="7"/>
      <c r="J213" s="7"/>
    </row>
    <row r="214" spans="1:10" ht="15" customHeight="1">
      <c r="A214" s="8"/>
      <c r="C214" s="88" t="s">
        <v>19</v>
      </c>
      <c r="D214" s="99">
        <v>70.7141772252299</v>
      </c>
      <c r="E214" s="99">
        <v>70.28860748902433</v>
      </c>
      <c r="F214" s="99">
        <v>71.13974696143548</v>
      </c>
      <c r="I214" s="7"/>
      <c r="J214" s="7"/>
    </row>
    <row r="215" spans="1:10" ht="15" customHeight="1">
      <c r="A215" s="8"/>
      <c r="C215" s="88" t="s">
        <v>20</v>
      </c>
      <c r="D215" s="99">
        <v>71.2172790426669</v>
      </c>
      <c r="E215" s="99">
        <v>70.78567379193555</v>
      </c>
      <c r="F215" s="99">
        <v>71.64888429339825</v>
      </c>
      <c r="I215" s="7"/>
      <c r="J215" s="7"/>
    </row>
    <row r="216" spans="1:10" ht="15" customHeight="1">
      <c r="A216" s="8"/>
      <c r="C216" s="88" t="s">
        <v>21</v>
      </c>
      <c r="D216" s="99">
        <v>71.62743812287208</v>
      </c>
      <c r="E216" s="99">
        <v>71.2074860661835</v>
      </c>
      <c r="F216" s="99">
        <v>72.04739017956065</v>
      </c>
      <c r="I216" s="7"/>
      <c r="J216" s="7"/>
    </row>
    <row r="217" spans="1:10" ht="24" customHeight="1">
      <c r="A217" s="8"/>
      <c r="C217" s="88" t="s">
        <v>22</v>
      </c>
      <c r="D217" s="99">
        <v>71.71218486538487</v>
      </c>
      <c r="E217" s="99">
        <v>71.2915341717826</v>
      </c>
      <c r="F217" s="99">
        <v>72.13283555898714</v>
      </c>
      <c r="I217" s="7"/>
      <c r="J217" s="7"/>
    </row>
    <row r="218" spans="1:10" ht="15" customHeight="1">
      <c r="A218" s="8"/>
      <c r="C218" s="88" t="s">
        <v>23</v>
      </c>
      <c r="D218" s="99">
        <v>72.04065089971927</v>
      </c>
      <c r="E218" s="99">
        <v>71.62856978942122</v>
      </c>
      <c r="F218" s="99">
        <v>72.45273201001731</v>
      </c>
      <c r="I218" s="7"/>
      <c r="J218" s="7"/>
    </row>
    <row r="219" spans="1:10" ht="15" customHeight="1">
      <c r="A219" s="8"/>
      <c r="C219" s="88" t="s">
        <v>24</v>
      </c>
      <c r="D219" s="99">
        <v>72.61569392636925</v>
      </c>
      <c r="E219" s="99">
        <v>72.20775479392341</v>
      </c>
      <c r="F219" s="99">
        <v>73.02363305881508</v>
      </c>
      <c r="I219" s="7"/>
      <c r="J219" s="7"/>
    </row>
    <row r="220" spans="1:10" ht="15" customHeight="1">
      <c r="A220" s="8"/>
      <c r="C220" s="88" t="s">
        <v>25</v>
      </c>
      <c r="D220" s="99">
        <v>72.7871897184455</v>
      </c>
      <c r="E220" s="99">
        <v>72.37822437524875</v>
      </c>
      <c r="F220" s="99">
        <v>73.19615506164226</v>
      </c>
      <c r="I220" s="7"/>
      <c r="J220" s="7"/>
    </row>
    <row r="221" spans="1:10" ht="15" customHeight="1">
      <c r="A221" s="8"/>
      <c r="B221" s="88" t="s">
        <v>26</v>
      </c>
      <c r="C221" s="88" t="s">
        <v>26</v>
      </c>
      <c r="D221" s="99">
        <v>73.02860999470018</v>
      </c>
      <c r="E221" s="99">
        <v>72.62032643238729</v>
      </c>
      <c r="F221" s="99">
        <v>73.43689355701306</v>
      </c>
      <c r="I221" s="7"/>
      <c r="J221" s="7"/>
    </row>
    <row r="222" spans="1:10" ht="24" customHeight="1">
      <c r="A222" s="8"/>
      <c r="C222" s="88" t="s">
        <v>27</v>
      </c>
      <c r="D222" s="99">
        <v>72.99496147597104</v>
      </c>
      <c r="E222" s="99">
        <v>72.57503479103957</v>
      </c>
      <c r="F222" s="99">
        <v>73.4148881609025</v>
      </c>
      <c r="I222" s="7"/>
      <c r="J222" s="7"/>
    </row>
    <row r="223" spans="1:10" ht="15" customHeight="1">
      <c r="A223" s="8"/>
      <c r="C223" s="88" t="s">
        <v>28</v>
      </c>
      <c r="D223" s="99">
        <v>73.40722081457953</v>
      </c>
      <c r="E223" s="99">
        <v>72.99065490105309</v>
      </c>
      <c r="F223" s="99">
        <v>73.82378672810597</v>
      </c>
      <c r="I223" s="7"/>
      <c r="J223" s="7"/>
    </row>
    <row r="224" spans="1:10" ht="15" customHeight="1">
      <c r="A224" s="8"/>
      <c r="C224" s="88" t="s">
        <v>29</v>
      </c>
      <c r="D224" s="99">
        <v>73.64496600325681</v>
      </c>
      <c r="E224" s="99">
        <v>73.2284303841468</v>
      </c>
      <c r="F224" s="99">
        <v>74.06150162236682</v>
      </c>
      <c r="I224" s="7"/>
      <c r="J224" s="7"/>
    </row>
    <row r="225" spans="1:10" ht="15" customHeight="1">
      <c r="A225" s="8"/>
      <c r="C225" s="88" t="s">
        <v>30</v>
      </c>
      <c r="D225" s="99">
        <v>73.9497440657387</v>
      </c>
      <c r="E225" s="99">
        <v>73.53848495025608</v>
      </c>
      <c r="F225" s="99">
        <v>74.36100318122132</v>
      </c>
      <c r="I225" s="7"/>
      <c r="J225" s="7"/>
    </row>
    <row r="226" spans="1:10" ht="15" customHeight="1">
      <c r="A226" s="8"/>
      <c r="C226" s="88" t="s">
        <v>31</v>
      </c>
      <c r="D226" s="99">
        <v>74.03307635041826</v>
      </c>
      <c r="E226" s="99">
        <v>73.6209983744654</v>
      </c>
      <c r="F226" s="99">
        <v>74.44515432637111</v>
      </c>
      <c r="I226" s="7"/>
      <c r="J226" s="7"/>
    </row>
    <row r="227" spans="1:10" ht="24" customHeight="1">
      <c r="A227" s="8"/>
      <c r="C227" s="88" t="s">
        <v>32</v>
      </c>
      <c r="D227" s="99">
        <v>74.21588981076142</v>
      </c>
      <c r="E227" s="99">
        <v>73.80247706684297</v>
      </c>
      <c r="F227" s="99">
        <v>74.62930255467988</v>
      </c>
      <c r="I227" s="7"/>
      <c r="J227" s="7"/>
    </row>
    <row r="228" spans="1:10" ht="15" customHeight="1">
      <c r="A228" s="8"/>
      <c r="C228" s="88" t="s">
        <v>33</v>
      </c>
      <c r="D228" s="99">
        <v>74.27414995812002</v>
      </c>
      <c r="E228" s="99">
        <v>73.85802466377955</v>
      </c>
      <c r="F228" s="99">
        <v>74.6902752524605</v>
      </c>
      <c r="I228" s="7"/>
      <c r="J228" s="7"/>
    </row>
    <row r="229" spans="1:10" ht="15" customHeight="1">
      <c r="A229" s="8"/>
      <c r="C229" s="88" t="s">
        <v>34</v>
      </c>
      <c r="D229" s="99">
        <v>74.75555044658762</v>
      </c>
      <c r="E229" s="99">
        <v>74.33958352119606</v>
      </c>
      <c r="F229" s="99">
        <v>75.17151737197918</v>
      </c>
      <c r="I229" s="7"/>
      <c r="J229" s="7"/>
    </row>
    <row r="230" spans="1:10" ht="15" customHeight="1">
      <c r="A230" s="8"/>
      <c r="C230" s="88" t="s">
        <v>35</v>
      </c>
      <c r="D230" s="99">
        <v>74.88739409774313</v>
      </c>
      <c r="E230" s="99">
        <v>74.47371997951038</v>
      </c>
      <c r="F230" s="99">
        <v>75.30106821597587</v>
      </c>
      <c r="I230" s="7"/>
      <c r="J230" s="7"/>
    </row>
    <row r="231" spans="1:10" ht="15" customHeight="1">
      <c r="A231" s="8"/>
      <c r="B231" s="88" t="s">
        <v>36</v>
      </c>
      <c r="C231" s="88" t="s">
        <v>36</v>
      </c>
      <c r="D231" s="99">
        <v>75.27034879028083</v>
      </c>
      <c r="E231" s="99">
        <v>74.86452987264506</v>
      </c>
      <c r="F231" s="99">
        <v>75.6761677079166</v>
      </c>
      <c r="I231" s="7"/>
      <c r="J231" s="7"/>
    </row>
    <row r="232" spans="1:10" ht="24" customHeight="1">
      <c r="A232" s="8"/>
      <c r="C232" s="88" t="s">
        <v>37</v>
      </c>
      <c r="D232" s="99">
        <v>75.52529763839743</v>
      </c>
      <c r="E232" s="99">
        <v>75.1</v>
      </c>
      <c r="F232" s="99">
        <v>75.9</v>
      </c>
      <c r="I232" s="7"/>
      <c r="J232" s="7"/>
    </row>
    <row r="233" spans="1:10" ht="15" customHeight="1">
      <c r="A233" s="8"/>
      <c r="C233" s="88" t="s">
        <v>38</v>
      </c>
      <c r="D233" s="99">
        <v>76.13467125487317</v>
      </c>
      <c r="E233" s="99">
        <v>75.72827687180548</v>
      </c>
      <c r="F233" s="99">
        <v>76.54106563794086</v>
      </c>
      <c r="I233" s="7"/>
      <c r="J233" s="7"/>
    </row>
    <row r="234" spans="1:10" ht="15" customHeight="1">
      <c r="A234" s="8"/>
      <c r="C234" s="88" t="s">
        <v>274</v>
      </c>
      <c r="D234" s="99">
        <v>76.63398444507385</v>
      </c>
      <c r="E234" s="99">
        <v>76.23074273422827</v>
      </c>
      <c r="F234" s="99">
        <v>77.03722615591943</v>
      </c>
      <c r="I234" s="7"/>
      <c r="J234" s="7"/>
    </row>
    <row r="235" spans="9:10" ht="15" customHeight="1">
      <c r="I235" s="7"/>
      <c r="J235" s="7"/>
    </row>
    <row r="236" spans="1:10" ht="24" customHeight="1">
      <c r="A236" s="8" t="s">
        <v>201</v>
      </c>
      <c r="C236" s="88" t="s">
        <v>12</v>
      </c>
      <c r="D236" s="99">
        <v>70.05751952876415</v>
      </c>
      <c r="E236" s="99">
        <v>69.67615719436905</v>
      </c>
      <c r="F236" s="99">
        <v>70.43888186315924</v>
      </c>
      <c r="I236" s="7"/>
      <c r="J236" s="7"/>
    </row>
    <row r="237" spans="1:10" ht="15" customHeight="1">
      <c r="A237" s="8"/>
      <c r="C237" s="88" t="s">
        <v>13</v>
      </c>
      <c r="D237" s="99">
        <v>70.48138587464919</v>
      </c>
      <c r="E237" s="99">
        <v>70.10488838000003</v>
      </c>
      <c r="F237" s="99">
        <v>70.85788336929835</v>
      </c>
      <c r="I237" s="7"/>
      <c r="J237" s="7"/>
    </row>
    <row r="238" spans="1:10" ht="15" customHeight="1">
      <c r="A238" s="8"/>
      <c r="C238" s="88" t="s">
        <v>14</v>
      </c>
      <c r="D238" s="99">
        <v>70.68984597915872</v>
      </c>
      <c r="E238" s="99">
        <v>70.31661887452917</v>
      </c>
      <c r="F238" s="99">
        <v>71.06307308378827</v>
      </c>
      <c r="I238" s="7"/>
      <c r="J238" s="7"/>
    </row>
    <row r="239" spans="1:10" ht="15" customHeight="1">
      <c r="A239" s="8"/>
      <c r="B239" s="88" t="s">
        <v>15</v>
      </c>
      <c r="C239" s="88" t="s">
        <v>15</v>
      </c>
      <c r="D239" s="99">
        <v>70.9272081058077</v>
      </c>
      <c r="E239" s="99">
        <v>70.56221994047766</v>
      </c>
      <c r="F239" s="99">
        <v>71.29219627113773</v>
      </c>
      <c r="I239" s="7"/>
      <c r="J239" s="7"/>
    </row>
    <row r="240" spans="1:10" ht="15" customHeight="1">
      <c r="A240" s="8"/>
      <c r="C240" s="88" t="s">
        <v>16</v>
      </c>
      <c r="D240" s="99">
        <v>71.14436369734563</v>
      </c>
      <c r="E240" s="99">
        <v>70.77996094012246</v>
      </c>
      <c r="F240" s="99">
        <v>71.50876645456879</v>
      </c>
      <c r="I240" s="7"/>
      <c r="J240" s="7"/>
    </row>
    <row r="241" spans="1:10" ht="24" customHeight="1">
      <c r="A241" s="8"/>
      <c r="C241" s="88" t="s">
        <v>17</v>
      </c>
      <c r="D241" s="99">
        <v>71.18905041844603</v>
      </c>
      <c r="E241" s="99">
        <v>70.82040544080466</v>
      </c>
      <c r="F241" s="99">
        <v>71.5576953960874</v>
      </c>
      <c r="I241" s="7"/>
      <c r="J241" s="7"/>
    </row>
    <row r="242" spans="1:10" ht="15" customHeight="1">
      <c r="A242" s="8"/>
      <c r="C242" s="88" t="s">
        <v>18</v>
      </c>
      <c r="D242" s="99">
        <v>71.36252307662178</v>
      </c>
      <c r="E242" s="99">
        <v>70.99311045323961</v>
      </c>
      <c r="F242" s="99">
        <v>71.73193570000396</v>
      </c>
      <c r="I242" s="7"/>
      <c r="J242" s="7"/>
    </row>
    <row r="243" spans="1:10" ht="15" customHeight="1">
      <c r="A243" s="8"/>
      <c r="C243" s="88" t="s">
        <v>19</v>
      </c>
      <c r="D243" s="99">
        <v>71.83666977817856</v>
      </c>
      <c r="E243" s="99">
        <v>71.47145284658372</v>
      </c>
      <c r="F243" s="99">
        <v>72.2018867097734</v>
      </c>
      <c r="I243" s="7"/>
      <c r="J243" s="7"/>
    </row>
    <row r="244" spans="1:10" ht="15" customHeight="1">
      <c r="A244" s="8"/>
      <c r="C244" s="88" t="s">
        <v>20</v>
      </c>
      <c r="D244" s="99">
        <v>72.31227323609684</v>
      </c>
      <c r="E244" s="99">
        <v>71.9589454640489</v>
      </c>
      <c r="F244" s="99">
        <v>72.66560100814479</v>
      </c>
      <c r="I244" s="7"/>
      <c r="J244" s="7"/>
    </row>
    <row r="245" spans="1:10" ht="15" customHeight="1">
      <c r="A245" s="8"/>
      <c r="C245" s="88" t="s">
        <v>21</v>
      </c>
      <c r="D245" s="99">
        <v>72.61325032517107</v>
      </c>
      <c r="E245" s="99">
        <v>72.256202811864</v>
      </c>
      <c r="F245" s="99">
        <v>72.97029783847813</v>
      </c>
      <c r="I245" s="7"/>
      <c r="J245" s="7"/>
    </row>
    <row r="246" spans="1:10" ht="24" customHeight="1">
      <c r="A246" s="8"/>
      <c r="C246" s="88" t="s">
        <v>22</v>
      </c>
      <c r="D246" s="99">
        <v>72.53556522712813</v>
      </c>
      <c r="E246" s="99">
        <v>72.18329617779737</v>
      </c>
      <c r="F246" s="99">
        <v>72.88783427645889</v>
      </c>
      <c r="I246" s="7"/>
      <c r="J246" s="7"/>
    </row>
    <row r="247" spans="1:10" ht="15" customHeight="1">
      <c r="A247" s="8"/>
      <c r="C247" s="88" t="s">
        <v>23</v>
      </c>
      <c r="D247" s="99">
        <v>72.72212924505818</v>
      </c>
      <c r="E247" s="99">
        <v>72.36124699323916</v>
      </c>
      <c r="F247" s="99">
        <v>73.0830114968772</v>
      </c>
      <c r="I247" s="7"/>
      <c r="J247" s="7"/>
    </row>
    <row r="248" spans="1:10" ht="15" customHeight="1">
      <c r="A248" s="8"/>
      <c r="C248" s="88" t="s">
        <v>24</v>
      </c>
      <c r="D248" s="99">
        <v>72.9727588790862</v>
      </c>
      <c r="E248" s="99">
        <v>72.61671872679727</v>
      </c>
      <c r="F248" s="99">
        <v>73.32879903137513</v>
      </c>
      <c r="I248" s="7"/>
      <c r="J248" s="7"/>
    </row>
    <row r="249" spans="1:10" ht="15" customHeight="1">
      <c r="A249" s="8"/>
      <c r="C249" s="88" t="s">
        <v>25</v>
      </c>
      <c r="D249" s="99">
        <v>73.13139156862265</v>
      </c>
      <c r="E249" s="99">
        <v>72.76307458892967</v>
      </c>
      <c r="F249" s="99">
        <v>73.49970854831562</v>
      </c>
      <c r="I249" s="7"/>
      <c r="J249" s="7"/>
    </row>
    <row r="250" spans="1:10" ht="15" customHeight="1">
      <c r="A250" s="8"/>
      <c r="B250" s="88" t="s">
        <v>26</v>
      </c>
      <c r="C250" s="88" t="s">
        <v>26</v>
      </c>
      <c r="D250" s="99">
        <v>73.333184872256</v>
      </c>
      <c r="E250" s="99">
        <v>72.96101644669444</v>
      </c>
      <c r="F250" s="99">
        <v>73.70535329781755</v>
      </c>
      <c r="I250" s="7"/>
      <c r="J250" s="7"/>
    </row>
    <row r="251" spans="1:10" ht="24" customHeight="1">
      <c r="A251" s="8"/>
      <c r="C251" s="88" t="s">
        <v>27</v>
      </c>
      <c r="D251" s="99">
        <v>73.35373537499098</v>
      </c>
      <c r="E251" s="99">
        <v>72.97226248674049</v>
      </c>
      <c r="F251" s="99">
        <v>73.73520826324146</v>
      </c>
      <c r="I251" s="7"/>
      <c r="J251" s="7"/>
    </row>
    <row r="252" spans="1:10" ht="15" customHeight="1">
      <c r="A252" s="8"/>
      <c r="C252" s="88" t="s">
        <v>28</v>
      </c>
      <c r="D252" s="99">
        <v>73.76064814229589</v>
      </c>
      <c r="E252" s="99">
        <v>73.38370579212746</v>
      </c>
      <c r="F252" s="99">
        <v>74.13759049246433</v>
      </c>
      <c r="I252" s="7"/>
      <c r="J252" s="7"/>
    </row>
    <row r="253" spans="1:10" ht="15" customHeight="1">
      <c r="A253" s="8"/>
      <c r="C253" s="88" t="s">
        <v>29</v>
      </c>
      <c r="D253" s="99">
        <v>74.03130726446932</v>
      </c>
      <c r="E253" s="99">
        <v>73.65809624505519</v>
      </c>
      <c r="F253" s="99">
        <v>74.40451828388345</v>
      </c>
      <c r="I253" s="7"/>
      <c r="J253" s="7"/>
    </row>
    <row r="254" spans="1:10" ht="15" customHeight="1">
      <c r="A254" s="8"/>
      <c r="C254" s="88" t="s">
        <v>30</v>
      </c>
      <c r="D254" s="99">
        <v>74.47091930004783</v>
      </c>
      <c r="E254" s="99">
        <v>74.10539676576674</v>
      </c>
      <c r="F254" s="99">
        <v>74.83644183432891</v>
      </c>
      <c r="I254" s="7"/>
      <c r="J254" s="7"/>
    </row>
    <row r="255" spans="1:10" ht="15" customHeight="1">
      <c r="A255" s="8"/>
      <c r="C255" s="88" t="s">
        <v>31</v>
      </c>
      <c r="D255" s="99">
        <v>74.3355024362134</v>
      </c>
      <c r="E255" s="99">
        <v>73.95578403113562</v>
      </c>
      <c r="F255" s="99">
        <v>74.71522084129118</v>
      </c>
      <c r="I255" s="7"/>
      <c r="J255" s="7"/>
    </row>
    <row r="256" spans="1:10" ht="24" customHeight="1">
      <c r="A256" s="8"/>
      <c r="C256" s="88" t="s">
        <v>32</v>
      </c>
      <c r="D256" s="99">
        <v>74.56399388076808</v>
      </c>
      <c r="E256" s="99">
        <v>74.18694366191406</v>
      </c>
      <c r="F256" s="99">
        <v>74.9410440996221</v>
      </c>
      <c r="I256" s="7"/>
      <c r="J256" s="7"/>
    </row>
    <row r="257" spans="1:10" ht="15" customHeight="1">
      <c r="A257" s="8"/>
      <c r="C257" s="88" t="s">
        <v>33</v>
      </c>
      <c r="D257" s="99">
        <v>74.68883801501866</v>
      </c>
      <c r="E257" s="99">
        <v>74.30640882410798</v>
      </c>
      <c r="F257" s="99">
        <v>75.07126720592935</v>
      </c>
      <c r="I257" s="7"/>
      <c r="J257" s="7"/>
    </row>
    <row r="258" spans="1:10" ht="15" customHeight="1">
      <c r="A258" s="8"/>
      <c r="C258" s="88" t="s">
        <v>34</v>
      </c>
      <c r="D258" s="99">
        <v>75.39114826667533</v>
      </c>
      <c r="E258" s="99">
        <v>75.01909315380182</v>
      </c>
      <c r="F258" s="99">
        <v>75.76320337954884</v>
      </c>
      <c r="I258" s="7"/>
      <c r="J258" s="7"/>
    </row>
    <row r="259" spans="1:10" ht="15" customHeight="1">
      <c r="A259" s="8"/>
      <c r="C259" s="88" t="s">
        <v>35</v>
      </c>
      <c r="D259" s="99">
        <v>75.49213278533252</v>
      </c>
      <c r="E259" s="99">
        <v>75.11325075094324</v>
      </c>
      <c r="F259" s="99">
        <v>75.8710148197218</v>
      </c>
      <c r="I259" s="7"/>
      <c r="J259" s="7"/>
    </row>
    <row r="260" spans="1:10" ht="15" customHeight="1">
      <c r="A260" s="8"/>
      <c r="B260" s="88" t="s">
        <v>36</v>
      </c>
      <c r="C260" s="88" t="s">
        <v>36</v>
      </c>
      <c r="D260" s="99">
        <v>75.8382611525089</v>
      </c>
      <c r="E260" s="99">
        <v>75.46216564201322</v>
      </c>
      <c r="F260" s="99">
        <v>76.2143566630046</v>
      </c>
      <c r="I260" s="7"/>
      <c r="J260" s="7"/>
    </row>
    <row r="261" spans="1:10" ht="24" customHeight="1">
      <c r="A261" s="8"/>
      <c r="C261" s="88" t="s">
        <v>37</v>
      </c>
      <c r="D261" s="99">
        <v>75.88616334386438</v>
      </c>
      <c r="E261" s="99">
        <v>75.5</v>
      </c>
      <c r="F261" s="99">
        <v>76.3</v>
      </c>
      <c r="I261" s="7"/>
      <c r="J261" s="7"/>
    </row>
    <row r="262" spans="1:10" ht="15" customHeight="1">
      <c r="A262" s="8"/>
      <c r="C262" s="88" t="s">
        <v>38</v>
      </c>
      <c r="D262" s="99">
        <v>76.11327697508052</v>
      </c>
      <c r="E262" s="99">
        <v>75.74222920399207</v>
      </c>
      <c r="F262" s="99">
        <v>76.48432474616898</v>
      </c>
      <c r="I262" s="7"/>
      <c r="J262" s="7"/>
    </row>
    <row r="263" spans="1:10" ht="15" customHeight="1">
      <c r="A263" s="8"/>
      <c r="C263" s="88" t="s">
        <v>274</v>
      </c>
      <c r="D263" s="99">
        <v>76.310062441208</v>
      </c>
      <c r="E263" s="99">
        <v>75.93788010682806</v>
      </c>
      <c r="F263" s="99">
        <v>76.68224477558795</v>
      </c>
      <c r="I263" s="7"/>
      <c r="J263" s="7"/>
    </row>
    <row r="264" spans="9:10" ht="15" customHeight="1">
      <c r="I264" s="7"/>
      <c r="J264" s="7"/>
    </row>
    <row r="265" spans="1:10" ht="24" customHeight="1">
      <c r="A265" s="8" t="s">
        <v>229</v>
      </c>
      <c r="C265" s="88" t="s">
        <v>12</v>
      </c>
      <c r="D265" s="99">
        <v>70.2530072484645</v>
      </c>
      <c r="E265" s="99">
        <v>69.98979004549841</v>
      </c>
      <c r="F265" s="99">
        <v>70.51622445143059</v>
      </c>
      <c r="I265" s="7"/>
      <c r="J265" s="7"/>
    </row>
    <row r="266" spans="1:10" ht="15" customHeight="1">
      <c r="A266" s="8"/>
      <c r="C266" s="88" t="s">
        <v>13</v>
      </c>
      <c r="D266" s="99">
        <v>70.36912028517398</v>
      </c>
      <c r="E266" s="99">
        <v>70.1071861173083</v>
      </c>
      <c r="F266" s="99">
        <v>70.63105445303965</v>
      </c>
      <c r="I266" s="7"/>
      <c r="J266" s="7"/>
    </row>
    <row r="267" spans="1:10" ht="15" customHeight="1">
      <c r="A267" s="8"/>
      <c r="C267" s="88" t="s">
        <v>14</v>
      </c>
      <c r="D267" s="99">
        <v>70.52071618842898</v>
      </c>
      <c r="E267" s="99">
        <v>70.26171962357363</v>
      </c>
      <c r="F267" s="99">
        <v>70.77971275328433</v>
      </c>
      <c r="I267" s="7"/>
      <c r="J267" s="7"/>
    </row>
    <row r="268" spans="1:10" ht="15" customHeight="1">
      <c r="A268" s="8"/>
      <c r="B268" s="88" t="s">
        <v>15</v>
      </c>
      <c r="C268" s="88" t="s">
        <v>15</v>
      </c>
      <c r="D268" s="99">
        <v>70.63200255446874</v>
      </c>
      <c r="E268" s="99">
        <v>70.37292891242554</v>
      </c>
      <c r="F268" s="99">
        <v>70.89107619651195</v>
      </c>
      <c r="I268" s="7"/>
      <c r="J268" s="7"/>
    </row>
    <row r="269" spans="1:10" ht="15" customHeight="1">
      <c r="A269" s="8"/>
      <c r="C269" s="88" t="s">
        <v>16</v>
      </c>
      <c r="D269" s="99">
        <v>70.93833353451711</v>
      </c>
      <c r="E269" s="99">
        <v>70.68458128332267</v>
      </c>
      <c r="F269" s="99">
        <v>71.19208578571155</v>
      </c>
      <c r="I269" s="7"/>
      <c r="J269" s="7"/>
    </row>
    <row r="270" spans="1:10" ht="24" customHeight="1">
      <c r="A270" s="8"/>
      <c r="C270" s="88" t="s">
        <v>17</v>
      </c>
      <c r="D270" s="99">
        <v>71.14873263715496</v>
      </c>
      <c r="E270" s="99">
        <v>70.89581848498412</v>
      </c>
      <c r="F270" s="99">
        <v>71.40164678932581</v>
      </c>
      <c r="I270" s="7"/>
      <c r="J270" s="7"/>
    </row>
    <row r="271" spans="1:10" ht="15" customHeight="1">
      <c r="A271" s="8"/>
      <c r="C271" s="88" t="s">
        <v>18</v>
      </c>
      <c r="D271" s="99">
        <v>71.45186379340076</v>
      </c>
      <c r="E271" s="99">
        <v>71.20200051124843</v>
      </c>
      <c r="F271" s="99">
        <v>71.7017270755531</v>
      </c>
      <c r="I271" s="7"/>
      <c r="J271" s="7"/>
    </row>
    <row r="272" spans="1:10" ht="15" customHeight="1">
      <c r="A272" s="8"/>
      <c r="C272" s="88" t="s">
        <v>19</v>
      </c>
      <c r="D272" s="99">
        <v>71.59459299748936</v>
      </c>
      <c r="E272" s="99">
        <v>71.34145915541133</v>
      </c>
      <c r="F272" s="99">
        <v>71.84772683956739</v>
      </c>
      <c r="I272" s="7"/>
      <c r="J272" s="7"/>
    </row>
    <row r="273" spans="1:10" ht="15" customHeight="1">
      <c r="A273" s="8"/>
      <c r="C273" s="88" t="s">
        <v>20</v>
      </c>
      <c r="D273" s="99">
        <v>71.84996883768534</v>
      </c>
      <c r="E273" s="99">
        <v>71.59517334235893</v>
      </c>
      <c r="F273" s="99">
        <v>72.10476433301174</v>
      </c>
      <c r="I273" s="7"/>
      <c r="J273" s="7"/>
    </row>
    <row r="274" spans="1:10" ht="15" customHeight="1">
      <c r="A274" s="8"/>
      <c r="C274" s="88" t="s">
        <v>21</v>
      </c>
      <c r="D274" s="99">
        <v>71.88226007897023</v>
      </c>
      <c r="E274" s="99">
        <v>71.62480841608723</v>
      </c>
      <c r="F274" s="99">
        <v>72.13971174185323</v>
      </c>
      <c r="I274" s="7"/>
      <c r="J274" s="7"/>
    </row>
    <row r="275" spans="1:10" ht="24" customHeight="1">
      <c r="A275" s="8"/>
      <c r="C275" s="88" t="s">
        <v>22</v>
      </c>
      <c r="D275" s="99">
        <v>71.93701666581536</v>
      </c>
      <c r="E275" s="99">
        <v>71.68168896266805</v>
      </c>
      <c r="F275" s="99">
        <v>72.19234436896268</v>
      </c>
      <c r="I275" s="7"/>
      <c r="J275" s="7"/>
    </row>
    <row r="276" spans="1:10" ht="15" customHeight="1">
      <c r="A276" s="8"/>
      <c r="C276" s="88" t="s">
        <v>23</v>
      </c>
      <c r="D276" s="99">
        <v>72.27925262341952</v>
      </c>
      <c r="E276" s="99">
        <v>72.02381621227777</v>
      </c>
      <c r="F276" s="99">
        <v>72.53468903456128</v>
      </c>
      <c r="I276" s="7"/>
      <c r="J276" s="7"/>
    </row>
    <row r="277" spans="1:10" ht="15" customHeight="1">
      <c r="A277" s="8"/>
      <c r="C277" s="88" t="s">
        <v>24</v>
      </c>
      <c r="D277" s="99">
        <v>72.59199060894079</v>
      </c>
      <c r="E277" s="99">
        <v>72.3377647715197</v>
      </c>
      <c r="F277" s="99">
        <v>72.84621644636188</v>
      </c>
      <c r="I277" s="7"/>
      <c r="J277" s="7"/>
    </row>
    <row r="278" spans="1:10" ht="15" customHeight="1">
      <c r="A278" s="8"/>
      <c r="C278" s="88" t="s">
        <v>25</v>
      </c>
      <c r="D278" s="99">
        <v>72.82918304819367</v>
      </c>
      <c r="E278" s="99">
        <v>72.57537398513385</v>
      </c>
      <c r="F278" s="99">
        <v>73.08299211125349</v>
      </c>
      <c r="I278" s="7"/>
      <c r="J278" s="7"/>
    </row>
    <row r="279" spans="1:10" ht="15" customHeight="1">
      <c r="A279" s="8"/>
      <c r="B279" s="88" t="s">
        <v>26</v>
      </c>
      <c r="C279" s="88" t="s">
        <v>26</v>
      </c>
      <c r="D279" s="99">
        <v>72.927303980805</v>
      </c>
      <c r="E279" s="99">
        <v>72.67605464230377</v>
      </c>
      <c r="F279" s="99">
        <v>73.17855331930622</v>
      </c>
      <c r="I279" s="7"/>
      <c r="J279" s="7"/>
    </row>
    <row r="280" spans="1:10" ht="24" customHeight="1">
      <c r="A280" s="8"/>
      <c r="C280" s="88" t="s">
        <v>27</v>
      </c>
      <c r="D280" s="99">
        <v>73.06210552595168</v>
      </c>
      <c r="E280" s="99">
        <v>72.81108464634912</v>
      </c>
      <c r="F280" s="99">
        <v>73.31312640555424</v>
      </c>
      <c r="I280" s="7"/>
      <c r="J280" s="7"/>
    </row>
    <row r="281" spans="1:10" ht="15" customHeight="1">
      <c r="A281" s="8"/>
      <c r="C281" s="88" t="s">
        <v>28</v>
      </c>
      <c r="D281" s="99">
        <v>73.42180097669161</v>
      </c>
      <c r="E281" s="99">
        <v>73.17155155917425</v>
      </c>
      <c r="F281" s="99">
        <v>73.67205039420898</v>
      </c>
      <c r="I281" s="7"/>
      <c r="J281" s="7"/>
    </row>
    <row r="282" spans="1:10" ht="15" customHeight="1">
      <c r="A282" s="8"/>
      <c r="C282" s="88" t="s">
        <v>29</v>
      </c>
      <c r="D282" s="99">
        <v>73.70682683759333</v>
      </c>
      <c r="E282" s="99">
        <v>73.45607426204147</v>
      </c>
      <c r="F282" s="99">
        <v>73.95757941314518</v>
      </c>
      <c r="I282" s="7"/>
      <c r="J282" s="7"/>
    </row>
    <row r="283" spans="1:10" ht="15" customHeight="1">
      <c r="A283" s="8"/>
      <c r="C283" s="88" t="s">
        <v>30</v>
      </c>
      <c r="D283" s="99">
        <v>73.98978141116686</v>
      </c>
      <c r="E283" s="99">
        <v>73.73966314288018</v>
      </c>
      <c r="F283" s="99">
        <v>74.23989967945354</v>
      </c>
      <c r="I283" s="7"/>
      <c r="J283" s="7"/>
    </row>
    <row r="284" spans="1:10" ht="15" customHeight="1">
      <c r="A284" s="8"/>
      <c r="C284" s="88" t="s">
        <v>31</v>
      </c>
      <c r="D284" s="99">
        <v>74.3960821828874</v>
      </c>
      <c r="E284" s="99">
        <v>74.14520175444737</v>
      </c>
      <c r="F284" s="99">
        <v>74.64696261132742</v>
      </c>
      <c r="I284" s="7"/>
      <c r="J284" s="7"/>
    </row>
    <row r="285" spans="1:10" ht="24" customHeight="1">
      <c r="A285" s="8"/>
      <c r="C285" s="88" t="s">
        <v>32</v>
      </c>
      <c r="D285" s="99">
        <v>74.73621438490133</v>
      </c>
      <c r="E285" s="99">
        <v>74.4897346698745</v>
      </c>
      <c r="F285" s="99">
        <v>74.98269409992817</v>
      </c>
      <c r="I285" s="7"/>
      <c r="J285" s="7"/>
    </row>
    <row r="286" spans="1:10" ht="15" customHeight="1">
      <c r="A286" s="8"/>
      <c r="C286" s="88" t="s">
        <v>33</v>
      </c>
      <c r="D286" s="99">
        <v>75.19308946568012</v>
      </c>
      <c r="E286" s="99">
        <v>74.94755747096104</v>
      </c>
      <c r="F286" s="99">
        <v>75.43862146039919</v>
      </c>
      <c r="I286" s="7"/>
      <c r="J286" s="7"/>
    </row>
    <row r="287" spans="1:10" ht="15" customHeight="1">
      <c r="A287" s="8"/>
      <c r="C287" s="88" t="s">
        <v>34</v>
      </c>
      <c r="D287" s="99">
        <v>75.33537554462693</v>
      </c>
      <c r="E287" s="99">
        <v>75.0892051852257</v>
      </c>
      <c r="F287" s="99">
        <v>75.58154590402816</v>
      </c>
      <c r="I287" s="7"/>
      <c r="J287" s="7"/>
    </row>
    <row r="288" spans="1:10" ht="15" customHeight="1">
      <c r="A288" s="8"/>
      <c r="C288" s="88" t="s">
        <v>35</v>
      </c>
      <c r="D288" s="99">
        <v>75.7388831198029</v>
      </c>
      <c r="E288" s="99">
        <v>75.48866217769341</v>
      </c>
      <c r="F288" s="99">
        <v>75.9891040619124</v>
      </c>
      <c r="I288" s="7"/>
      <c r="J288" s="7"/>
    </row>
    <row r="289" spans="1:10" ht="15" customHeight="1">
      <c r="A289" s="8"/>
      <c r="B289" s="88" t="s">
        <v>36</v>
      </c>
      <c r="C289" s="88" t="s">
        <v>36</v>
      </c>
      <c r="D289" s="99">
        <v>76.0668678736905</v>
      </c>
      <c r="E289" s="99">
        <v>75.8163240349959</v>
      </c>
      <c r="F289" s="99">
        <v>76.3174117123851</v>
      </c>
      <c r="I289" s="7"/>
      <c r="J289" s="7"/>
    </row>
    <row r="290" spans="1:10" ht="24" customHeight="1">
      <c r="A290" s="8"/>
      <c r="C290" s="88" t="s">
        <v>37</v>
      </c>
      <c r="D290" s="99">
        <v>76.44473854512196</v>
      </c>
      <c r="E290" s="99">
        <v>76.2</v>
      </c>
      <c r="F290" s="99">
        <v>76.7</v>
      </c>
      <c r="I290" s="7"/>
      <c r="J290" s="7"/>
    </row>
    <row r="291" spans="1:10" ht="15" customHeight="1">
      <c r="A291" s="8"/>
      <c r="C291" s="88" t="s">
        <v>38</v>
      </c>
      <c r="D291" s="99">
        <v>76.72108434690527</v>
      </c>
      <c r="E291" s="99">
        <v>76.47569395375912</v>
      </c>
      <c r="F291" s="99">
        <v>76.96647474005142</v>
      </c>
      <c r="I291" s="7"/>
      <c r="J291" s="7"/>
    </row>
    <row r="292" spans="1:10" ht="15" customHeight="1">
      <c r="A292" s="8"/>
      <c r="C292" s="88" t="s">
        <v>274</v>
      </c>
      <c r="D292" s="99">
        <v>77.01938899278096</v>
      </c>
      <c r="E292" s="99">
        <v>76.77844138438057</v>
      </c>
      <c r="F292" s="99">
        <v>77.26033660118135</v>
      </c>
      <c r="I292" s="7"/>
      <c r="J292" s="7"/>
    </row>
    <row r="293" spans="9:10" ht="15" customHeight="1">
      <c r="I293" s="7"/>
      <c r="J293" s="7"/>
    </row>
    <row r="294" spans="1:10" ht="24" customHeight="1">
      <c r="A294" s="8" t="s">
        <v>230</v>
      </c>
      <c r="C294" s="88" t="s">
        <v>12</v>
      </c>
      <c r="D294" s="99">
        <v>70.53484656199018</v>
      </c>
      <c r="E294" s="99">
        <v>68.84542022847634</v>
      </c>
      <c r="F294" s="99">
        <v>72.22427289550401</v>
      </c>
      <c r="I294" s="7"/>
      <c r="J294" s="7"/>
    </row>
    <row r="295" spans="1:10" ht="15" customHeight="1">
      <c r="A295" s="8"/>
      <c r="C295" s="88" t="s">
        <v>13</v>
      </c>
      <c r="D295" s="99">
        <v>71.48230370883896</v>
      </c>
      <c r="E295" s="99">
        <v>69.96467164577767</v>
      </c>
      <c r="F295" s="99">
        <v>72.99993577190024</v>
      </c>
      <c r="I295" s="7"/>
      <c r="J295" s="7"/>
    </row>
    <row r="296" spans="1:10" ht="15" customHeight="1">
      <c r="A296" s="8"/>
      <c r="C296" s="88" t="s">
        <v>14</v>
      </c>
      <c r="D296" s="99">
        <v>70.45703396142638</v>
      </c>
      <c r="E296" s="99">
        <v>68.77144060272947</v>
      </c>
      <c r="F296" s="99">
        <v>72.14262732012328</v>
      </c>
      <c r="I296" s="7"/>
      <c r="J296" s="7"/>
    </row>
    <row r="297" spans="1:10" ht="15" customHeight="1">
      <c r="A297" s="8"/>
      <c r="B297" s="88" t="s">
        <v>15</v>
      </c>
      <c r="C297" s="88" t="s">
        <v>15</v>
      </c>
      <c r="D297" s="99">
        <v>70.24528573887932</v>
      </c>
      <c r="E297" s="99">
        <v>68.42760717996133</v>
      </c>
      <c r="F297" s="99">
        <v>72.06296429779731</v>
      </c>
      <c r="I297" s="7"/>
      <c r="J297" s="7"/>
    </row>
    <row r="298" spans="1:10" ht="15" customHeight="1">
      <c r="A298" s="8"/>
      <c r="C298" s="88" t="s">
        <v>16</v>
      </c>
      <c r="D298" s="99">
        <v>69.9501550251324</v>
      </c>
      <c r="E298" s="99">
        <v>68.07620541201901</v>
      </c>
      <c r="F298" s="99">
        <v>71.8241046382458</v>
      </c>
      <c r="I298" s="7"/>
      <c r="J298" s="7"/>
    </row>
    <row r="299" spans="1:10" ht="24" customHeight="1">
      <c r="A299" s="8"/>
      <c r="C299" s="88" t="s">
        <v>17</v>
      </c>
      <c r="D299" s="99">
        <v>70.310390439139</v>
      </c>
      <c r="E299" s="99">
        <v>68.58323979409504</v>
      </c>
      <c r="F299" s="99">
        <v>72.03754108418296</v>
      </c>
      <c r="I299" s="7"/>
      <c r="J299" s="7"/>
    </row>
    <row r="300" spans="1:10" ht="15" customHeight="1">
      <c r="A300" s="8"/>
      <c r="C300" s="88" t="s">
        <v>18</v>
      </c>
      <c r="D300" s="99">
        <v>70.1962883641745</v>
      </c>
      <c r="E300" s="99">
        <v>68.63224375863633</v>
      </c>
      <c r="F300" s="99">
        <v>71.76033296971268</v>
      </c>
      <c r="I300" s="7"/>
      <c r="J300" s="7"/>
    </row>
    <row r="301" spans="1:10" ht="15" customHeight="1">
      <c r="A301" s="8"/>
      <c r="C301" s="88" t="s">
        <v>19</v>
      </c>
      <c r="D301" s="99">
        <v>69.87436180635034</v>
      </c>
      <c r="E301" s="99">
        <v>68.25259709496859</v>
      </c>
      <c r="F301" s="99">
        <v>71.49612651773208</v>
      </c>
      <c r="I301" s="7"/>
      <c r="J301" s="7"/>
    </row>
    <row r="302" spans="1:10" ht="15" customHeight="1">
      <c r="A302" s="8"/>
      <c r="C302" s="88" t="s">
        <v>20</v>
      </c>
      <c r="D302" s="99">
        <v>70.75273870551254</v>
      </c>
      <c r="E302" s="99">
        <v>69.04061205873768</v>
      </c>
      <c r="F302" s="99">
        <v>72.4648653522874</v>
      </c>
      <c r="I302" s="7"/>
      <c r="J302" s="7"/>
    </row>
    <row r="303" spans="1:10" ht="15" customHeight="1">
      <c r="A303" s="8"/>
      <c r="C303" s="88" t="s">
        <v>21</v>
      </c>
      <c r="D303" s="99">
        <v>72.22240156836654</v>
      </c>
      <c r="E303" s="99">
        <v>70.52361348139026</v>
      </c>
      <c r="F303" s="99">
        <v>73.92118965534281</v>
      </c>
      <c r="I303" s="7"/>
      <c r="J303" s="7"/>
    </row>
    <row r="304" spans="1:10" ht="24" customHeight="1">
      <c r="A304" s="8"/>
      <c r="C304" s="88" t="s">
        <v>22</v>
      </c>
      <c r="D304" s="99">
        <v>73.08683972515799</v>
      </c>
      <c r="E304" s="99">
        <v>71.41658459413016</v>
      </c>
      <c r="F304" s="99">
        <v>74.75709485618582</v>
      </c>
      <c r="I304" s="7"/>
      <c r="J304" s="7"/>
    </row>
    <row r="305" spans="1:10" ht="15" customHeight="1">
      <c r="A305" s="8"/>
      <c r="C305" s="88" t="s">
        <v>23</v>
      </c>
      <c r="D305" s="99">
        <v>72.99414664432194</v>
      </c>
      <c r="E305" s="99">
        <v>71.42177955365855</v>
      </c>
      <c r="F305" s="99">
        <v>74.56651373498534</v>
      </c>
      <c r="I305" s="7"/>
      <c r="J305" s="7"/>
    </row>
    <row r="306" spans="1:10" ht="15" customHeight="1">
      <c r="A306" s="8"/>
      <c r="C306" s="88" t="s">
        <v>24</v>
      </c>
      <c r="D306" s="99">
        <v>73.29584816681205</v>
      </c>
      <c r="E306" s="99">
        <v>71.81850679306237</v>
      </c>
      <c r="F306" s="99">
        <v>74.77318954056173</v>
      </c>
      <c r="I306" s="7"/>
      <c r="J306" s="7"/>
    </row>
    <row r="307" spans="1:10" ht="15" customHeight="1">
      <c r="A307" s="8"/>
      <c r="C307" s="88" t="s">
        <v>25</v>
      </c>
      <c r="D307" s="99">
        <v>73.30958366439583</v>
      </c>
      <c r="E307" s="99">
        <v>71.9014898462408</v>
      </c>
      <c r="F307" s="99">
        <v>74.71767748255085</v>
      </c>
      <c r="I307" s="7"/>
      <c r="J307" s="7"/>
    </row>
    <row r="308" spans="1:10" ht="15" customHeight="1">
      <c r="A308" s="8"/>
      <c r="B308" s="88" t="s">
        <v>26</v>
      </c>
      <c r="C308" s="88" t="s">
        <v>26</v>
      </c>
      <c r="D308" s="99">
        <v>73.43524258685477</v>
      </c>
      <c r="E308" s="99">
        <v>72.00542195162637</v>
      </c>
      <c r="F308" s="99">
        <v>74.86506322208317</v>
      </c>
      <c r="I308" s="7"/>
      <c r="J308" s="7"/>
    </row>
    <row r="309" spans="1:10" ht="24" customHeight="1">
      <c r="A309" s="8"/>
      <c r="C309" s="88" t="s">
        <v>27</v>
      </c>
      <c r="D309" s="99">
        <v>73.37564285368282</v>
      </c>
      <c r="E309" s="99">
        <v>71.92190088293506</v>
      </c>
      <c r="F309" s="99">
        <v>74.82938482443058</v>
      </c>
      <c r="I309" s="7"/>
      <c r="J309" s="7"/>
    </row>
    <row r="310" spans="1:10" ht="15" customHeight="1">
      <c r="A310" s="8"/>
      <c r="C310" s="88" t="s">
        <v>28</v>
      </c>
      <c r="D310" s="99">
        <v>73.44733918212434</v>
      </c>
      <c r="E310" s="99">
        <v>71.97059254715076</v>
      </c>
      <c r="F310" s="99">
        <v>74.92408581709792</v>
      </c>
      <c r="I310" s="7"/>
      <c r="J310" s="7"/>
    </row>
    <row r="311" spans="1:10" ht="15" customHeight="1">
      <c r="A311" s="8"/>
      <c r="C311" s="88" t="s">
        <v>29</v>
      </c>
      <c r="D311" s="99">
        <v>74.04541922720328</v>
      </c>
      <c r="E311" s="99">
        <v>72.60747823173128</v>
      </c>
      <c r="F311" s="99">
        <v>75.48336022267529</v>
      </c>
      <c r="I311" s="7"/>
      <c r="J311" s="7"/>
    </row>
    <row r="312" spans="1:10" ht="15" customHeight="1">
      <c r="A312" s="8"/>
      <c r="C312" s="88" t="s">
        <v>30</v>
      </c>
      <c r="D312" s="99">
        <v>74.40976484356105</v>
      </c>
      <c r="E312" s="99">
        <v>72.94039101125452</v>
      </c>
      <c r="F312" s="99">
        <v>75.87913867586758</v>
      </c>
      <c r="I312" s="7"/>
      <c r="J312" s="7"/>
    </row>
    <row r="313" spans="1:10" ht="15" customHeight="1">
      <c r="A313" s="8"/>
      <c r="C313" s="88" t="s">
        <v>31</v>
      </c>
      <c r="D313" s="99">
        <v>75.37188035576486</v>
      </c>
      <c r="E313" s="99">
        <v>73.87752068041475</v>
      </c>
      <c r="F313" s="99">
        <v>76.86624003111497</v>
      </c>
      <c r="I313" s="7"/>
      <c r="J313" s="7"/>
    </row>
    <row r="314" spans="1:10" ht="24" customHeight="1">
      <c r="A314" s="8"/>
      <c r="C314" s="88" t="s">
        <v>32</v>
      </c>
      <c r="D314" s="99">
        <v>75.88981155395051</v>
      </c>
      <c r="E314" s="99">
        <v>74.38690720745429</v>
      </c>
      <c r="F314" s="99">
        <v>77.39271590044673</v>
      </c>
      <c r="I314" s="7"/>
      <c r="J314" s="7"/>
    </row>
    <row r="315" spans="1:10" ht="15" customHeight="1">
      <c r="A315" s="8"/>
      <c r="C315" s="88" t="s">
        <v>33</v>
      </c>
      <c r="D315" s="99">
        <v>76.49234890697639</v>
      </c>
      <c r="E315" s="99">
        <v>75.01141607985413</v>
      </c>
      <c r="F315" s="99">
        <v>77.97328173409865</v>
      </c>
      <c r="I315" s="7"/>
      <c r="J315" s="7"/>
    </row>
    <row r="316" spans="1:10" ht="15" customHeight="1">
      <c r="A316" s="8"/>
      <c r="C316" s="88" t="s">
        <v>34</v>
      </c>
      <c r="D316" s="99">
        <v>76.26499531506818</v>
      </c>
      <c r="E316" s="99">
        <v>74.82437104624779</v>
      </c>
      <c r="F316" s="99">
        <v>77.70561958388856</v>
      </c>
      <c r="I316" s="7"/>
      <c r="J316" s="7"/>
    </row>
    <row r="317" spans="1:10" ht="15" customHeight="1">
      <c r="A317" s="8"/>
      <c r="C317" s="88" t="s">
        <v>35</v>
      </c>
      <c r="D317" s="99">
        <v>76.03460317112686</v>
      </c>
      <c r="E317" s="99">
        <v>74.58325301436228</v>
      </c>
      <c r="F317" s="99">
        <v>77.48595332789144</v>
      </c>
      <c r="I317" s="7"/>
      <c r="J317" s="7"/>
    </row>
    <row r="318" spans="1:10" ht="15" customHeight="1">
      <c r="A318" s="8"/>
      <c r="B318" s="88" t="s">
        <v>36</v>
      </c>
      <c r="C318" s="88" t="s">
        <v>36</v>
      </c>
      <c r="D318" s="99">
        <v>74.87354290848033</v>
      </c>
      <c r="E318" s="99">
        <v>73.32052643937222</v>
      </c>
      <c r="F318" s="99">
        <v>76.42655937758845</v>
      </c>
      <c r="I318" s="7"/>
      <c r="J318" s="7"/>
    </row>
    <row r="319" spans="1:10" ht="24" customHeight="1">
      <c r="A319" s="8"/>
      <c r="C319" s="88" t="s">
        <v>37</v>
      </c>
      <c r="D319" s="99">
        <v>74.42725972598062</v>
      </c>
      <c r="E319" s="99">
        <v>72.8</v>
      </c>
      <c r="F319" s="99">
        <v>76.1</v>
      </c>
      <c r="I319" s="7"/>
      <c r="J319" s="7"/>
    </row>
    <row r="320" spans="1:10" ht="15" customHeight="1">
      <c r="A320" s="8"/>
      <c r="C320" s="88" t="s">
        <v>38</v>
      </c>
      <c r="D320" s="99">
        <v>75.53948787556669</v>
      </c>
      <c r="E320" s="99">
        <v>73.90862515522794</v>
      </c>
      <c r="F320" s="99">
        <v>77.17035059590545</v>
      </c>
      <c r="I320" s="7"/>
      <c r="J320" s="7"/>
    </row>
    <row r="321" spans="1:10" ht="15" customHeight="1">
      <c r="A321" s="8"/>
      <c r="C321" s="88" t="s">
        <v>274</v>
      </c>
      <c r="D321" s="99">
        <v>77.3029772695891</v>
      </c>
      <c r="E321" s="99">
        <v>75.64232889087575</v>
      </c>
      <c r="F321" s="99">
        <v>78.96362564830247</v>
      </c>
      <c r="I321" s="7"/>
      <c r="J321" s="7"/>
    </row>
    <row r="322" spans="9:10" ht="15" customHeight="1">
      <c r="I322" s="7"/>
      <c r="J322" s="7"/>
    </row>
    <row r="323" spans="1:10" ht="24" customHeight="1">
      <c r="A323" s="8" t="s">
        <v>224</v>
      </c>
      <c r="C323" s="88" t="s">
        <v>12</v>
      </c>
      <c r="D323" s="99">
        <v>70.55339333240677</v>
      </c>
      <c r="E323" s="99">
        <v>69.82663880116988</v>
      </c>
      <c r="F323" s="99">
        <v>71.28014786364366</v>
      </c>
      <c r="I323" s="7"/>
      <c r="J323" s="7"/>
    </row>
    <row r="324" spans="1:10" ht="15" customHeight="1">
      <c r="A324" s="8"/>
      <c r="C324" s="88" t="s">
        <v>13</v>
      </c>
      <c r="D324" s="99">
        <v>70.99398272715472</v>
      </c>
      <c r="E324" s="99">
        <v>70.28125191148753</v>
      </c>
      <c r="F324" s="99">
        <v>71.7067135428219</v>
      </c>
      <c r="I324" s="7"/>
      <c r="J324" s="7"/>
    </row>
    <row r="325" spans="1:10" ht="15" customHeight="1">
      <c r="A325" s="8"/>
      <c r="C325" s="88" t="s">
        <v>14</v>
      </c>
      <c r="D325" s="99">
        <v>71.70178202996856</v>
      </c>
      <c r="E325" s="99">
        <v>71.00767319618521</v>
      </c>
      <c r="F325" s="99">
        <v>72.3958908637519</v>
      </c>
      <c r="I325" s="7"/>
      <c r="J325" s="7"/>
    </row>
    <row r="326" spans="1:10" ht="15" customHeight="1">
      <c r="A326" s="8"/>
      <c r="B326" s="88" t="s">
        <v>15</v>
      </c>
      <c r="C326" s="88" t="s">
        <v>15</v>
      </c>
      <c r="D326" s="99">
        <v>71.91293215217351</v>
      </c>
      <c r="E326" s="99">
        <v>71.21886022976503</v>
      </c>
      <c r="F326" s="99">
        <v>72.607004074582</v>
      </c>
      <c r="I326" s="7"/>
      <c r="J326" s="7"/>
    </row>
    <row r="327" spans="1:10" ht="15" customHeight="1">
      <c r="A327" s="8"/>
      <c r="C327" s="88" t="s">
        <v>16</v>
      </c>
      <c r="D327" s="99">
        <v>72.09735601980975</v>
      </c>
      <c r="E327" s="99">
        <v>71.3855947104097</v>
      </c>
      <c r="F327" s="99">
        <v>72.8091173292098</v>
      </c>
      <c r="I327" s="7"/>
      <c r="J327" s="7"/>
    </row>
    <row r="328" spans="1:10" ht="24" customHeight="1">
      <c r="A328" s="8"/>
      <c r="C328" s="88" t="s">
        <v>17</v>
      </c>
      <c r="D328" s="99">
        <v>72.43798496371376</v>
      </c>
      <c r="E328" s="99">
        <v>71.72714502551476</v>
      </c>
      <c r="F328" s="99">
        <v>73.14882490191276</v>
      </c>
      <c r="I328" s="7"/>
      <c r="J328" s="7"/>
    </row>
    <row r="329" spans="1:10" ht="15" customHeight="1">
      <c r="A329" s="8"/>
      <c r="C329" s="88" t="s">
        <v>18</v>
      </c>
      <c r="D329" s="99">
        <v>72.63053111812161</v>
      </c>
      <c r="E329" s="99">
        <v>71.9352900275009</v>
      </c>
      <c r="F329" s="99">
        <v>73.32577220874232</v>
      </c>
      <c r="I329" s="7"/>
      <c r="J329" s="7"/>
    </row>
    <row r="330" spans="1:10" ht="15" customHeight="1">
      <c r="A330" s="8"/>
      <c r="C330" s="88" t="s">
        <v>19</v>
      </c>
      <c r="D330" s="99">
        <v>72.7438299603511</v>
      </c>
      <c r="E330" s="99">
        <v>72.06957164765254</v>
      </c>
      <c r="F330" s="99">
        <v>73.41808827304968</v>
      </c>
      <c r="I330" s="7"/>
      <c r="J330" s="7"/>
    </row>
    <row r="331" spans="1:10" ht="15" customHeight="1">
      <c r="A331" s="8"/>
      <c r="C331" s="88" t="s">
        <v>20</v>
      </c>
      <c r="D331" s="99">
        <v>72.57111288367176</v>
      </c>
      <c r="E331" s="99">
        <v>71.89299560265287</v>
      </c>
      <c r="F331" s="99">
        <v>73.24923016469064</v>
      </c>
      <c r="I331" s="7"/>
      <c r="J331" s="7"/>
    </row>
    <row r="332" spans="1:10" ht="15" customHeight="1">
      <c r="A332" s="8"/>
      <c r="C332" s="88" t="s">
        <v>21</v>
      </c>
      <c r="D332" s="99">
        <v>72.833359105787</v>
      </c>
      <c r="E332" s="99">
        <v>72.15386372740501</v>
      </c>
      <c r="F332" s="99">
        <v>73.51285448416898</v>
      </c>
      <c r="I332" s="7"/>
      <c r="J332" s="7"/>
    </row>
    <row r="333" spans="1:10" ht="24" customHeight="1">
      <c r="A333" s="8"/>
      <c r="C333" s="88" t="s">
        <v>22</v>
      </c>
      <c r="D333" s="99">
        <v>73.46777275857401</v>
      </c>
      <c r="E333" s="99">
        <v>72.81883976574102</v>
      </c>
      <c r="F333" s="99">
        <v>74.11670575140701</v>
      </c>
      <c r="I333" s="7"/>
      <c r="J333" s="7"/>
    </row>
    <row r="334" spans="1:10" ht="15" customHeight="1">
      <c r="A334" s="8"/>
      <c r="C334" s="88" t="s">
        <v>23</v>
      </c>
      <c r="D334" s="99">
        <v>74.12543970565405</v>
      </c>
      <c r="E334" s="99">
        <v>73.4905817041489</v>
      </c>
      <c r="F334" s="99">
        <v>74.7602977071592</v>
      </c>
      <c r="I334" s="7"/>
      <c r="J334" s="7"/>
    </row>
    <row r="335" spans="1:10" ht="15" customHeight="1">
      <c r="A335" s="8"/>
      <c r="C335" s="88" t="s">
        <v>24</v>
      </c>
      <c r="D335" s="99">
        <v>74.4820811474842</v>
      </c>
      <c r="E335" s="99">
        <v>73.86238939405939</v>
      </c>
      <c r="F335" s="99">
        <v>75.101772900909</v>
      </c>
      <c r="I335" s="7"/>
      <c r="J335" s="7"/>
    </row>
    <row r="336" spans="1:10" ht="15" customHeight="1">
      <c r="A336" s="8"/>
      <c r="C336" s="88" t="s">
        <v>25</v>
      </c>
      <c r="D336" s="99">
        <v>74.80663558412421</v>
      </c>
      <c r="E336" s="99">
        <v>74.18399672227554</v>
      </c>
      <c r="F336" s="99">
        <v>75.42927444597288</v>
      </c>
      <c r="I336" s="7"/>
      <c r="J336" s="7"/>
    </row>
    <row r="337" spans="1:10" ht="15" customHeight="1">
      <c r="A337" s="8"/>
      <c r="B337" s="88" t="s">
        <v>26</v>
      </c>
      <c r="C337" s="88" t="s">
        <v>26</v>
      </c>
      <c r="D337" s="99">
        <v>74.72696845210447</v>
      </c>
      <c r="E337" s="99">
        <v>74.08347952424353</v>
      </c>
      <c r="F337" s="99">
        <v>75.37045737996542</v>
      </c>
      <c r="I337" s="7"/>
      <c r="J337" s="7"/>
    </row>
    <row r="338" spans="1:10" ht="24" customHeight="1">
      <c r="A338" s="8"/>
      <c r="C338" s="88" t="s">
        <v>27</v>
      </c>
      <c r="D338" s="99">
        <v>74.89245858040253</v>
      </c>
      <c r="E338" s="99">
        <v>74.22113747340812</v>
      </c>
      <c r="F338" s="99">
        <v>75.56377968739694</v>
      </c>
      <c r="I338" s="7"/>
      <c r="J338" s="7"/>
    </row>
    <row r="339" spans="1:10" ht="15" customHeight="1">
      <c r="A339" s="8"/>
      <c r="C339" s="88" t="s">
        <v>28</v>
      </c>
      <c r="D339" s="99">
        <v>74.94232901796704</v>
      </c>
      <c r="E339" s="99">
        <v>74.24283989419759</v>
      </c>
      <c r="F339" s="99">
        <v>75.6418181417365</v>
      </c>
      <c r="I339" s="7"/>
      <c r="J339" s="7"/>
    </row>
    <row r="340" spans="1:10" ht="15" customHeight="1">
      <c r="A340" s="8"/>
      <c r="C340" s="88" t="s">
        <v>29</v>
      </c>
      <c r="D340" s="99">
        <v>75.12442181053757</v>
      </c>
      <c r="E340" s="99">
        <v>74.41787597087949</v>
      </c>
      <c r="F340" s="99">
        <v>75.83096765019565</v>
      </c>
      <c r="I340" s="7"/>
      <c r="J340" s="7"/>
    </row>
    <row r="341" spans="1:10" ht="15" customHeight="1">
      <c r="A341" s="8"/>
      <c r="C341" s="88" t="s">
        <v>30</v>
      </c>
      <c r="D341" s="99">
        <v>75.71981193659957</v>
      </c>
      <c r="E341" s="99">
        <v>75.04837575640809</v>
      </c>
      <c r="F341" s="99">
        <v>76.39124811679105</v>
      </c>
      <c r="I341" s="7"/>
      <c r="J341" s="7"/>
    </row>
    <row r="342" spans="1:10" ht="15" customHeight="1">
      <c r="A342" s="8"/>
      <c r="C342" s="88" t="s">
        <v>31</v>
      </c>
      <c r="D342" s="99">
        <v>75.38563051617508</v>
      </c>
      <c r="E342" s="99">
        <v>74.6907230182908</v>
      </c>
      <c r="F342" s="99">
        <v>76.08053801405937</v>
      </c>
      <c r="I342" s="7"/>
      <c r="J342" s="7"/>
    </row>
    <row r="343" spans="1:10" ht="24" customHeight="1">
      <c r="A343" s="8"/>
      <c r="C343" s="88" t="s">
        <v>32</v>
      </c>
      <c r="D343" s="99">
        <v>75.40860887171807</v>
      </c>
      <c r="E343" s="99">
        <v>74.72062512012226</v>
      </c>
      <c r="F343" s="99">
        <v>76.09659262331388</v>
      </c>
      <c r="I343" s="7"/>
      <c r="J343" s="7"/>
    </row>
    <row r="344" spans="1:10" ht="15" customHeight="1">
      <c r="A344" s="8"/>
      <c r="C344" s="88" t="s">
        <v>33</v>
      </c>
      <c r="D344" s="99">
        <v>75.22449814882188</v>
      </c>
      <c r="E344" s="99">
        <v>74.49869986458093</v>
      </c>
      <c r="F344" s="99">
        <v>75.95029643306283</v>
      </c>
      <c r="I344" s="7"/>
      <c r="J344" s="7"/>
    </row>
    <row r="345" spans="1:10" ht="15" customHeight="1">
      <c r="A345" s="8"/>
      <c r="C345" s="88" t="s">
        <v>34</v>
      </c>
      <c r="D345" s="99">
        <v>75.7954780120892</v>
      </c>
      <c r="E345" s="99">
        <v>75.07479271328565</v>
      </c>
      <c r="F345" s="99">
        <v>76.51616331089276</v>
      </c>
      <c r="I345" s="7"/>
      <c r="J345" s="7"/>
    </row>
    <row r="346" spans="1:10" ht="15" customHeight="1">
      <c r="A346" s="8"/>
      <c r="C346" s="88" t="s">
        <v>35</v>
      </c>
      <c r="D346" s="99">
        <v>76.46577008613288</v>
      </c>
      <c r="E346" s="99">
        <v>75.76463841051083</v>
      </c>
      <c r="F346" s="99">
        <v>77.16690176175493</v>
      </c>
      <c r="I346" s="7"/>
      <c r="J346" s="7"/>
    </row>
    <row r="347" spans="1:10" ht="15" customHeight="1">
      <c r="A347" s="8"/>
      <c r="B347" s="88" t="s">
        <v>36</v>
      </c>
      <c r="C347" s="88" t="s">
        <v>36</v>
      </c>
      <c r="D347" s="99">
        <v>76.58814951114421</v>
      </c>
      <c r="E347" s="99">
        <v>75.9044481635377</v>
      </c>
      <c r="F347" s="99">
        <v>77.27185085875072</v>
      </c>
      <c r="I347" s="7"/>
      <c r="J347" s="7"/>
    </row>
    <row r="348" spans="1:10" ht="24" customHeight="1">
      <c r="A348" s="8"/>
      <c r="C348" s="88" t="s">
        <v>37</v>
      </c>
      <c r="D348" s="99">
        <v>77.1214264698901</v>
      </c>
      <c r="E348" s="99">
        <v>76.5</v>
      </c>
      <c r="F348" s="99">
        <v>77.8</v>
      </c>
      <c r="I348" s="7"/>
      <c r="J348" s="7"/>
    </row>
    <row r="349" spans="1:10" ht="15" customHeight="1">
      <c r="A349" s="8"/>
      <c r="C349" s="88" t="s">
        <v>38</v>
      </c>
      <c r="D349" s="99">
        <v>77.14590082658728</v>
      </c>
      <c r="E349" s="99">
        <v>76.46867920705095</v>
      </c>
      <c r="F349" s="99">
        <v>77.8231224461236</v>
      </c>
      <c r="I349" s="7"/>
      <c r="J349" s="7"/>
    </row>
    <row r="350" spans="1:10" ht="15" customHeight="1">
      <c r="A350" s="8"/>
      <c r="C350" s="88" t="s">
        <v>274</v>
      </c>
      <c r="D350" s="99">
        <v>77.4901276081643</v>
      </c>
      <c r="E350" s="99">
        <v>76.81541260969982</v>
      </c>
      <c r="F350" s="99">
        <v>78.16484260662878</v>
      </c>
      <c r="I350" s="7"/>
      <c r="J350" s="7"/>
    </row>
    <row r="351" spans="9:10" ht="15" customHeight="1">
      <c r="I351" s="7"/>
      <c r="J351" s="7"/>
    </row>
    <row r="352" spans="1:10" ht="24" customHeight="1">
      <c r="A352" s="8" t="s">
        <v>226</v>
      </c>
      <c r="C352" s="88" t="s">
        <v>12</v>
      </c>
      <c r="D352" s="99">
        <v>70.70081118068377</v>
      </c>
      <c r="E352" s="99">
        <v>70.37940614295528</v>
      </c>
      <c r="F352" s="99">
        <v>71.02221621841227</v>
      </c>
      <c r="I352" s="7"/>
      <c r="J352" s="7"/>
    </row>
    <row r="353" spans="1:10" ht="15" customHeight="1">
      <c r="A353" s="8"/>
      <c r="C353" s="88" t="s">
        <v>13</v>
      </c>
      <c r="D353" s="99">
        <v>70.84451619904797</v>
      </c>
      <c r="E353" s="99">
        <v>70.52235101098712</v>
      </c>
      <c r="F353" s="99">
        <v>71.16668138710882</v>
      </c>
      <c r="I353" s="7"/>
      <c r="J353" s="7"/>
    </row>
    <row r="354" spans="1:10" ht="15" customHeight="1">
      <c r="A354" s="8"/>
      <c r="C354" s="88" t="s">
        <v>14</v>
      </c>
      <c r="D354" s="99">
        <v>70.87812159023738</v>
      </c>
      <c r="E354" s="99">
        <v>70.55866031743858</v>
      </c>
      <c r="F354" s="99">
        <v>71.19758286303619</v>
      </c>
      <c r="I354" s="7"/>
      <c r="J354" s="7"/>
    </row>
    <row r="355" spans="1:10" ht="15" customHeight="1">
      <c r="A355" s="8"/>
      <c r="B355" s="88" t="s">
        <v>15</v>
      </c>
      <c r="C355" s="88" t="s">
        <v>15</v>
      </c>
      <c r="D355" s="99">
        <v>70.93047733418932</v>
      </c>
      <c r="E355" s="99">
        <v>70.61018191193102</v>
      </c>
      <c r="F355" s="99">
        <v>71.25077275644762</v>
      </c>
      <c r="I355" s="7"/>
      <c r="J355" s="7"/>
    </row>
    <row r="356" spans="1:10" ht="15" customHeight="1">
      <c r="A356" s="8"/>
      <c r="C356" s="88" t="s">
        <v>16</v>
      </c>
      <c r="D356" s="99">
        <v>71.40069927145674</v>
      </c>
      <c r="E356" s="99">
        <v>71.08925553777388</v>
      </c>
      <c r="F356" s="99">
        <v>71.71214300513961</v>
      </c>
      <c r="I356" s="7"/>
      <c r="J356" s="7"/>
    </row>
    <row r="357" spans="1:10" ht="24" customHeight="1">
      <c r="A357" s="8"/>
      <c r="C357" s="88" t="s">
        <v>17</v>
      </c>
      <c r="D357" s="99">
        <v>71.57712329640283</v>
      </c>
      <c r="E357" s="99">
        <v>71.2661888406209</v>
      </c>
      <c r="F357" s="99">
        <v>71.88805775218476</v>
      </c>
      <c r="I357" s="7"/>
      <c r="J357" s="7"/>
    </row>
    <row r="358" spans="1:10" ht="15" customHeight="1">
      <c r="A358" s="8"/>
      <c r="C358" s="88" t="s">
        <v>18</v>
      </c>
      <c r="D358" s="99">
        <v>71.9057471526735</v>
      </c>
      <c r="E358" s="99">
        <v>71.59895571810215</v>
      </c>
      <c r="F358" s="99">
        <v>72.21253858724485</v>
      </c>
      <c r="I358" s="7"/>
      <c r="J358" s="7"/>
    </row>
    <row r="359" spans="1:10" ht="15" customHeight="1">
      <c r="A359" s="8"/>
      <c r="C359" s="88" t="s">
        <v>19</v>
      </c>
      <c r="D359" s="99">
        <v>71.86470565635622</v>
      </c>
      <c r="E359" s="99">
        <v>71.55328980290471</v>
      </c>
      <c r="F359" s="99">
        <v>72.17612150980773</v>
      </c>
      <c r="I359" s="7"/>
      <c r="J359" s="7"/>
    </row>
    <row r="360" spans="1:10" ht="15" customHeight="1">
      <c r="A360" s="8"/>
      <c r="C360" s="88" t="s">
        <v>20</v>
      </c>
      <c r="D360" s="99">
        <v>72.46507069013992</v>
      </c>
      <c r="E360" s="99">
        <v>72.15870940012536</v>
      </c>
      <c r="F360" s="99">
        <v>72.77143198015449</v>
      </c>
      <c r="I360" s="7"/>
      <c r="J360" s="7"/>
    </row>
    <row r="361" spans="1:10" ht="15" customHeight="1">
      <c r="A361" s="8"/>
      <c r="C361" s="88" t="s">
        <v>21</v>
      </c>
      <c r="D361" s="99">
        <v>72.88034583972963</v>
      </c>
      <c r="E361" s="99">
        <v>72.57605885282754</v>
      </c>
      <c r="F361" s="99">
        <v>73.18463282663171</v>
      </c>
      <c r="I361" s="7"/>
      <c r="J361" s="7"/>
    </row>
    <row r="362" spans="1:10" ht="24" customHeight="1">
      <c r="A362" s="8"/>
      <c r="C362" s="88" t="s">
        <v>22</v>
      </c>
      <c r="D362" s="99">
        <v>73.20044400319084</v>
      </c>
      <c r="E362" s="99">
        <v>72.90780979167793</v>
      </c>
      <c r="F362" s="99">
        <v>73.49307821470374</v>
      </c>
      <c r="I362" s="7"/>
      <c r="J362" s="7"/>
    </row>
    <row r="363" spans="1:10" ht="15" customHeight="1">
      <c r="A363" s="8"/>
      <c r="C363" s="88" t="s">
        <v>23</v>
      </c>
      <c r="D363" s="99">
        <v>73.4290220427618</v>
      </c>
      <c r="E363" s="99">
        <v>73.13879486521034</v>
      </c>
      <c r="F363" s="99">
        <v>73.71924922031326</v>
      </c>
      <c r="I363" s="7"/>
      <c r="J363" s="7"/>
    </row>
    <row r="364" spans="1:10" ht="15" customHeight="1">
      <c r="A364" s="8"/>
      <c r="C364" s="88" t="s">
        <v>24</v>
      </c>
      <c r="D364" s="99">
        <v>73.57368729116861</v>
      </c>
      <c r="E364" s="99">
        <v>73.28581576615689</v>
      </c>
      <c r="F364" s="99">
        <v>73.86155881618033</v>
      </c>
      <c r="I364" s="7"/>
      <c r="J364" s="7"/>
    </row>
    <row r="365" spans="1:10" ht="15" customHeight="1">
      <c r="A365" s="8"/>
      <c r="C365" s="88" t="s">
        <v>25</v>
      </c>
      <c r="D365" s="99">
        <v>73.74761661800949</v>
      </c>
      <c r="E365" s="99">
        <v>73.4553149162893</v>
      </c>
      <c r="F365" s="99">
        <v>74.03991831972968</v>
      </c>
      <c r="I365" s="7"/>
      <c r="J365" s="7"/>
    </row>
    <row r="366" spans="1:10" ht="15" customHeight="1">
      <c r="A366" s="8"/>
      <c r="B366" s="88" t="s">
        <v>26</v>
      </c>
      <c r="C366" s="88" t="s">
        <v>26</v>
      </c>
      <c r="D366" s="99">
        <v>73.97566952786487</v>
      </c>
      <c r="E366" s="99">
        <v>73.6804481071438</v>
      </c>
      <c r="F366" s="99">
        <v>74.27089094858593</v>
      </c>
      <c r="I366" s="7"/>
      <c r="J366" s="7"/>
    </row>
    <row r="367" spans="1:10" ht="24" customHeight="1">
      <c r="A367" s="8"/>
      <c r="C367" s="88" t="s">
        <v>27</v>
      </c>
      <c r="D367" s="99">
        <v>74.2458768176182</v>
      </c>
      <c r="E367" s="99">
        <v>73.94469667794286</v>
      </c>
      <c r="F367" s="99">
        <v>74.54705695729353</v>
      </c>
      <c r="I367" s="7"/>
      <c r="J367" s="7"/>
    </row>
    <row r="368" spans="1:10" ht="15" customHeight="1">
      <c r="A368" s="8"/>
      <c r="C368" s="88" t="s">
        <v>28</v>
      </c>
      <c r="D368" s="99">
        <v>74.45476198758095</v>
      </c>
      <c r="E368" s="99">
        <v>74.15015906257493</v>
      </c>
      <c r="F368" s="99">
        <v>74.75936491258697</v>
      </c>
      <c r="I368" s="7"/>
      <c r="J368" s="7"/>
    </row>
    <row r="369" spans="1:10" ht="15" customHeight="1">
      <c r="A369" s="8"/>
      <c r="C369" s="88" t="s">
        <v>29</v>
      </c>
      <c r="D369" s="99">
        <v>74.54820514852435</v>
      </c>
      <c r="E369" s="99">
        <v>74.24373248155712</v>
      </c>
      <c r="F369" s="99">
        <v>74.85267781549157</v>
      </c>
      <c r="I369" s="7"/>
      <c r="J369" s="7"/>
    </row>
    <row r="370" spans="1:10" ht="15" customHeight="1">
      <c r="A370" s="8"/>
      <c r="C370" s="88" t="s">
        <v>30</v>
      </c>
      <c r="D370" s="99">
        <v>74.64839511745097</v>
      </c>
      <c r="E370" s="99">
        <v>74.3428102834435</v>
      </c>
      <c r="F370" s="99">
        <v>74.95397995145845</v>
      </c>
      <c r="I370" s="7"/>
      <c r="J370" s="7"/>
    </row>
    <row r="371" spans="1:10" ht="15" customHeight="1">
      <c r="A371" s="8"/>
      <c r="C371" s="88" t="s">
        <v>31</v>
      </c>
      <c r="D371" s="99">
        <v>74.83780277670789</v>
      </c>
      <c r="E371" s="99">
        <v>74.5327134129577</v>
      </c>
      <c r="F371" s="99">
        <v>75.14289214045807</v>
      </c>
      <c r="I371" s="7"/>
      <c r="J371" s="7"/>
    </row>
    <row r="372" spans="1:10" ht="24" customHeight="1">
      <c r="A372" s="8"/>
      <c r="C372" s="88" t="s">
        <v>32</v>
      </c>
      <c r="D372" s="99">
        <v>75.03425723289917</v>
      </c>
      <c r="E372" s="99">
        <v>74.72542327923453</v>
      </c>
      <c r="F372" s="99">
        <v>75.3430911865638</v>
      </c>
      <c r="I372" s="7"/>
      <c r="J372" s="7"/>
    </row>
    <row r="373" spans="1:10" ht="15" customHeight="1">
      <c r="A373" s="8"/>
      <c r="C373" s="88" t="s">
        <v>33</v>
      </c>
      <c r="D373" s="99">
        <v>75.35658252704084</v>
      </c>
      <c r="E373" s="99">
        <v>75.045498886841</v>
      </c>
      <c r="F373" s="99">
        <v>75.66766616724068</v>
      </c>
      <c r="I373" s="7"/>
      <c r="J373" s="7"/>
    </row>
    <row r="374" spans="1:10" ht="15" customHeight="1">
      <c r="A374" s="8"/>
      <c r="C374" s="88" t="s">
        <v>34</v>
      </c>
      <c r="D374" s="99">
        <v>75.8845700397294</v>
      </c>
      <c r="E374" s="99">
        <v>75.57635576897613</v>
      </c>
      <c r="F374" s="99">
        <v>76.19278431048266</v>
      </c>
      <c r="I374" s="7"/>
      <c r="J374" s="7"/>
    </row>
    <row r="375" spans="1:10" ht="15" customHeight="1">
      <c r="A375" s="8"/>
      <c r="C375" s="88" t="s">
        <v>35</v>
      </c>
      <c r="D375" s="99">
        <v>76.0580464541512</v>
      </c>
      <c r="E375" s="99">
        <v>75.74629408413382</v>
      </c>
      <c r="F375" s="99">
        <v>76.36979882416857</v>
      </c>
      <c r="I375" s="7"/>
      <c r="J375" s="7"/>
    </row>
    <row r="376" spans="1:10" ht="15" customHeight="1">
      <c r="A376" s="8"/>
      <c r="B376" s="88" t="s">
        <v>36</v>
      </c>
      <c r="C376" s="88" t="s">
        <v>36</v>
      </c>
      <c r="D376" s="99">
        <v>76.3969130822519</v>
      </c>
      <c r="E376" s="99">
        <v>76.09580424708551</v>
      </c>
      <c r="F376" s="99">
        <v>76.69802191741829</v>
      </c>
      <c r="I376" s="7"/>
      <c r="J376" s="7"/>
    </row>
    <row r="377" spans="1:10" ht="24" customHeight="1">
      <c r="A377" s="8"/>
      <c r="C377" s="88" t="s">
        <v>37</v>
      </c>
      <c r="D377" s="99">
        <v>76.54476696262638</v>
      </c>
      <c r="E377" s="99">
        <v>76.2</v>
      </c>
      <c r="F377" s="99">
        <v>76.8</v>
      </c>
      <c r="I377" s="7"/>
      <c r="J377" s="7"/>
    </row>
    <row r="378" spans="1:10" ht="15" customHeight="1">
      <c r="A378" s="8"/>
      <c r="C378" s="88" t="s">
        <v>38</v>
      </c>
      <c r="D378" s="99">
        <v>76.94954063221526</v>
      </c>
      <c r="E378" s="99">
        <v>76.65613963123837</v>
      </c>
      <c r="F378" s="99">
        <v>77.24294163319215</v>
      </c>
      <c r="I378" s="7"/>
      <c r="J378" s="7"/>
    </row>
    <row r="379" spans="1:10" ht="15" customHeight="1">
      <c r="A379" s="8"/>
      <c r="C379" s="88" t="s">
        <v>274</v>
      </c>
      <c r="D379" s="99">
        <v>77.26867937225109</v>
      </c>
      <c r="E379" s="99">
        <v>76.97188622505526</v>
      </c>
      <c r="F379" s="99">
        <v>77.56547251944691</v>
      </c>
      <c r="I379" s="7"/>
      <c r="J379" s="7"/>
    </row>
    <row r="380" spans="9:10" ht="15" customHeight="1">
      <c r="I380" s="7"/>
      <c r="J380" s="7"/>
    </row>
    <row r="381" spans="1:10" ht="24" customHeight="1">
      <c r="A381" s="8" t="s">
        <v>232</v>
      </c>
      <c r="C381" s="88" t="s">
        <v>12</v>
      </c>
      <c r="D381" s="99">
        <v>70.73038899993544</v>
      </c>
      <c r="E381" s="99">
        <v>70.3855699900425</v>
      </c>
      <c r="F381" s="99">
        <v>71.07520800982839</v>
      </c>
      <c r="I381" s="7"/>
      <c r="J381" s="7"/>
    </row>
    <row r="382" spans="1:10" ht="15" customHeight="1">
      <c r="A382" s="8"/>
      <c r="C382" s="88" t="s">
        <v>13</v>
      </c>
      <c r="D382" s="99">
        <v>70.68636031441385</v>
      </c>
      <c r="E382" s="99">
        <v>70.3370611287542</v>
      </c>
      <c r="F382" s="99">
        <v>71.03565950007349</v>
      </c>
      <c r="I382" s="7"/>
      <c r="J382" s="7"/>
    </row>
    <row r="383" spans="1:10" ht="15" customHeight="1">
      <c r="A383" s="8"/>
      <c r="C383" s="88" t="s">
        <v>14</v>
      </c>
      <c r="D383" s="99">
        <v>70.88549733902104</v>
      </c>
      <c r="E383" s="99">
        <v>70.5388633624539</v>
      </c>
      <c r="F383" s="99">
        <v>71.23213131558819</v>
      </c>
      <c r="I383" s="7"/>
      <c r="J383" s="7"/>
    </row>
    <row r="384" spans="1:10" ht="15" customHeight="1">
      <c r="A384" s="8"/>
      <c r="B384" s="88" t="s">
        <v>15</v>
      </c>
      <c r="C384" s="88" t="s">
        <v>15</v>
      </c>
      <c r="D384" s="99">
        <v>71.02825770716147</v>
      </c>
      <c r="E384" s="99">
        <v>70.68310288825346</v>
      </c>
      <c r="F384" s="99">
        <v>71.37341252606949</v>
      </c>
      <c r="I384" s="7"/>
      <c r="J384" s="7"/>
    </row>
    <row r="385" spans="1:10" ht="15" customHeight="1">
      <c r="A385" s="8"/>
      <c r="C385" s="88" t="s">
        <v>16</v>
      </c>
      <c r="D385" s="99">
        <v>71.10428945816</v>
      </c>
      <c r="E385" s="99">
        <v>70.76010207353394</v>
      </c>
      <c r="F385" s="99">
        <v>71.44847684278605</v>
      </c>
      <c r="I385" s="7"/>
      <c r="J385" s="7"/>
    </row>
    <row r="386" spans="1:10" ht="24" customHeight="1">
      <c r="A386" s="8"/>
      <c r="C386" s="88" t="s">
        <v>17</v>
      </c>
      <c r="D386" s="99">
        <v>71.1496086623556</v>
      </c>
      <c r="E386" s="99">
        <v>70.79701039671609</v>
      </c>
      <c r="F386" s="99">
        <v>71.50220692799512</v>
      </c>
      <c r="I386" s="7"/>
      <c r="J386" s="7"/>
    </row>
    <row r="387" spans="1:10" ht="15" customHeight="1">
      <c r="A387" s="8"/>
      <c r="C387" s="88" t="s">
        <v>18</v>
      </c>
      <c r="D387" s="99">
        <v>71.24765734953601</v>
      </c>
      <c r="E387" s="99">
        <v>70.89355321809951</v>
      </c>
      <c r="F387" s="99">
        <v>71.60176148097251</v>
      </c>
      <c r="I387" s="7"/>
      <c r="J387" s="7"/>
    </row>
    <row r="388" spans="1:10" ht="15" customHeight="1">
      <c r="A388" s="8"/>
      <c r="C388" s="88" t="s">
        <v>19</v>
      </c>
      <c r="D388" s="99">
        <v>71.27672190578416</v>
      </c>
      <c r="E388" s="99">
        <v>70.91370336718457</v>
      </c>
      <c r="F388" s="99">
        <v>71.63974044438375</v>
      </c>
      <c r="I388" s="7"/>
      <c r="J388" s="7"/>
    </row>
    <row r="389" spans="1:10" ht="15" customHeight="1">
      <c r="A389" s="8"/>
      <c r="C389" s="88" t="s">
        <v>20</v>
      </c>
      <c r="D389" s="99">
        <v>71.6585170503832</v>
      </c>
      <c r="E389" s="99">
        <v>71.30342333525462</v>
      </c>
      <c r="F389" s="99">
        <v>72.01361076551177</v>
      </c>
      <c r="I389" s="7"/>
      <c r="J389" s="7"/>
    </row>
    <row r="390" spans="1:10" ht="15" customHeight="1">
      <c r="A390" s="8"/>
      <c r="C390" s="88" t="s">
        <v>21</v>
      </c>
      <c r="D390" s="99">
        <v>72.01119481666375</v>
      </c>
      <c r="E390" s="99">
        <v>71.65731171160017</v>
      </c>
      <c r="F390" s="99">
        <v>72.36507792172732</v>
      </c>
      <c r="I390" s="7"/>
      <c r="J390" s="7"/>
    </row>
    <row r="391" spans="1:10" ht="24" customHeight="1">
      <c r="A391" s="8"/>
      <c r="C391" s="88" t="s">
        <v>22</v>
      </c>
      <c r="D391" s="99">
        <v>72.27551544106431</v>
      </c>
      <c r="E391" s="99">
        <v>71.93571655620978</v>
      </c>
      <c r="F391" s="99">
        <v>72.61531432591885</v>
      </c>
      <c r="I391" s="7"/>
      <c r="J391" s="7"/>
    </row>
    <row r="392" spans="1:10" ht="15" customHeight="1">
      <c r="A392" s="8"/>
      <c r="C392" s="88" t="s">
        <v>23</v>
      </c>
      <c r="D392" s="99">
        <v>72.35872110424408</v>
      </c>
      <c r="E392" s="99">
        <v>72.01545159580111</v>
      </c>
      <c r="F392" s="99">
        <v>72.70199061268706</v>
      </c>
      <c r="I392" s="7"/>
      <c r="J392" s="7"/>
    </row>
    <row r="393" spans="1:10" ht="15" customHeight="1">
      <c r="A393" s="8"/>
      <c r="C393" s="88" t="s">
        <v>24</v>
      </c>
      <c r="D393" s="99">
        <v>72.48189328631483</v>
      </c>
      <c r="E393" s="99">
        <v>72.13316049694578</v>
      </c>
      <c r="F393" s="99">
        <v>72.83062607568388</v>
      </c>
      <c r="I393" s="7"/>
      <c r="J393" s="7"/>
    </row>
    <row r="394" spans="1:10" ht="15" customHeight="1">
      <c r="A394" s="8"/>
      <c r="C394" s="88" t="s">
        <v>25</v>
      </c>
      <c r="D394" s="99">
        <v>72.71903104964355</v>
      </c>
      <c r="E394" s="99">
        <v>72.36633446684861</v>
      </c>
      <c r="F394" s="99">
        <v>73.07172763243848</v>
      </c>
      <c r="I394" s="7"/>
      <c r="J394" s="7"/>
    </row>
    <row r="395" spans="1:10" ht="15" customHeight="1">
      <c r="A395" s="8"/>
      <c r="B395" s="88" t="s">
        <v>26</v>
      </c>
      <c r="C395" s="88" t="s">
        <v>26</v>
      </c>
      <c r="D395" s="99">
        <v>73.05956777853459</v>
      </c>
      <c r="E395" s="99">
        <v>72.71040645009487</v>
      </c>
      <c r="F395" s="99">
        <v>73.4087291069743</v>
      </c>
      <c r="I395" s="7"/>
      <c r="J395" s="7"/>
    </row>
    <row r="396" spans="1:10" ht="24" customHeight="1">
      <c r="A396" s="8"/>
      <c r="C396" s="88" t="s">
        <v>27</v>
      </c>
      <c r="D396" s="99">
        <v>73.46964910155914</v>
      </c>
      <c r="E396" s="99">
        <v>73.1279948021417</v>
      </c>
      <c r="F396" s="99">
        <v>73.81130340097658</v>
      </c>
      <c r="I396" s="7"/>
      <c r="J396" s="7"/>
    </row>
    <row r="397" spans="1:10" ht="15" customHeight="1">
      <c r="A397" s="8"/>
      <c r="C397" s="88" t="s">
        <v>28</v>
      </c>
      <c r="D397" s="99">
        <v>73.68151669285602</v>
      </c>
      <c r="E397" s="99">
        <v>73.33656951663973</v>
      </c>
      <c r="F397" s="99">
        <v>74.02646386907232</v>
      </c>
      <c r="I397" s="7"/>
      <c r="J397" s="7"/>
    </row>
    <row r="398" spans="1:10" ht="15" customHeight="1">
      <c r="A398" s="8"/>
      <c r="C398" s="88" t="s">
        <v>29</v>
      </c>
      <c r="D398" s="99">
        <v>73.84949756481426</v>
      </c>
      <c r="E398" s="99">
        <v>73.49824628032354</v>
      </c>
      <c r="F398" s="99">
        <v>74.20074884930497</v>
      </c>
      <c r="I398" s="7"/>
      <c r="J398" s="7"/>
    </row>
    <row r="399" spans="1:10" ht="15" customHeight="1">
      <c r="A399" s="8"/>
      <c r="C399" s="88" t="s">
        <v>30</v>
      </c>
      <c r="D399" s="99">
        <v>73.86995382420804</v>
      </c>
      <c r="E399" s="99">
        <v>73.50654272474875</v>
      </c>
      <c r="F399" s="99">
        <v>74.23336492366732</v>
      </c>
      <c r="I399" s="7"/>
      <c r="J399" s="7"/>
    </row>
    <row r="400" spans="1:10" ht="15" customHeight="1">
      <c r="A400" s="8"/>
      <c r="C400" s="88" t="s">
        <v>31</v>
      </c>
      <c r="D400" s="99">
        <v>74.18898240781476</v>
      </c>
      <c r="E400" s="99">
        <v>73.8197329472935</v>
      </c>
      <c r="F400" s="99">
        <v>74.55823186833602</v>
      </c>
      <c r="I400" s="7"/>
      <c r="J400" s="7"/>
    </row>
    <row r="401" spans="1:10" ht="24" customHeight="1">
      <c r="A401" s="8"/>
      <c r="C401" s="88" t="s">
        <v>32</v>
      </c>
      <c r="D401" s="99">
        <v>74.36104142373519</v>
      </c>
      <c r="E401" s="99">
        <v>73.98885037727868</v>
      </c>
      <c r="F401" s="99">
        <v>74.7332324701917</v>
      </c>
      <c r="I401" s="7"/>
      <c r="J401" s="7"/>
    </row>
    <row r="402" spans="1:10" ht="15" customHeight="1">
      <c r="A402" s="8"/>
      <c r="C402" s="88" t="s">
        <v>33</v>
      </c>
      <c r="D402" s="99">
        <v>74.75705051387675</v>
      </c>
      <c r="E402" s="99">
        <v>74.39313902720535</v>
      </c>
      <c r="F402" s="99">
        <v>75.12096200054815</v>
      </c>
      <c r="I402" s="7"/>
      <c r="J402" s="7"/>
    </row>
    <row r="403" spans="1:10" ht="15" customHeight="1">
      <c r="A403" s="8"/>
      <c r="C403" s="88" t="s">
        <v>34</v>
      </c>
      <c r="D403" s="99">
        <v>75.03420869355443</v>
      </c>
      <c r="E403" s="99">
        <v>74.67118236813532</v>
      </c>
      <c r="F403" s="99">
        <v>75.39723501897355</v>
      </c>
      <c r="I403" s="7"/>
      <c r="J403" s="7"/>
    </row>
    <row r="404" spans="1:10" ht="15" customHeight="1">
      <c r="A404" s="8"/>
      <c r="C404" s="88" t="s">
        <v>35</v>
      </c>
      <c r="D404" s="99">
        <v>75.42498559363193</v>
      </c>
      <c r="E404" s="99">
        <v>75.06066068517026</v>
      </c>
      <c r="F404" s="99">
        <v>75.7893105020936</v>
      </c>
      <c r="I404" s="7"/>
      <c r="J404" s="7"/>
    </row>
    <row r="405" spans="1:10" ht="15" customHeight="1">
      <c r="A405" s="8"/>
      <c r="B405" s="88" t="s">
        <v>36</v>
      </c>
      <c r="C405" s="88" t="s">
        <v>36</v>
      </c>
      <c r="D405" s="99">
        <v>75.57309752224577</v>
      </c>
      <c r="E405" s="99">
        <v>75.19732405220034</v>
      </c>
      <c r="F405" s="99">
        <v>75.9488709922912</v>
      </c>
      <c r="I405" s="7"/>
      <c r="J405" s="7"/>
    </row>
    <row r="406" spans="1:10" ht="24" customHeight="1">
      <c r="A406" s="8"/>
      <c r="C406" s="88" t="s">
        <v>37</v>
      </c>
      <c r="D406" s="99">
        <v>76.0106349432491</v>
      </c>
      <c r="E406" s="99">
        <v>75.6</v>
      </c>
      <c r="F406" s="99">
        <v>76.4</v>
      </c>
      <c r="I406" s="7"/>
      <c r="J406" s="7"/>
    </row>
    <row r="407" spans="1:10" ht="15" customHeight="1">
      <c r="A407" s="8"/>
      <c r="C407" s="88" t="s">
        <v>38</v>
      </c>
      <c r="D407" s="99">
        <v>76.29888438988765</v>
      </c>
      <c r="E407" s="99">
        <v>75.92398145092741</v>
      </c>
      <c r="F407" s="99">
        <v>76.67378732884788</v>
      </c>
      <c r="I407" s="7"/>
      <c r="J407" s="7"/>
    </row>
    <row r="408" spans="1:10" ht="15" customHeight="1">
      <c r="A408" s="8"/>
      <c r="C408" s="88" t="s">
        <v>274</v>
      </c>
      <c r="D408" s="99">
        <v>76.82665401410816</v>
      </c>
      <c r="E408" s="99">
        <v>76.45404305692527</v>
      </c>
      <c r="F408" s="99">
        <v>77.19926497129104</v>
      </c>
      <c r="I408" s="7"/>
      <c r="J408" s="7"/>
    </row>
    <row r="409" spans="9:10" ht="15" customHeight="1">
      <c r="I409" s="7"/>
      <c r="J409" s="7"/>
    </row>
    <row r="410" spans="1:10" ht="24" customHeight="1">
      <c r="A410" s="8" t="s">
        <v>231</v>
      </c>
      <c r="C410" s="88" t="s">
        <v>12</v>
      </c>
      <c r="D410" s="99">
        <v>71.78582953915338</v>
      </c>
      <c r="E410" s="99">
        <v>70.42148350863488</v>
      </c>
      <c r="F410" s="99">
        <v>73.15017556967189</v>
      </c>
      <c r="I410" s="7"/>
      <c r="J410" s="7"/>
    </row>
    <row r="411" spans="1:10" ht="15" customHeight="1">
      <c r="A411" s="8"/>
      <c r="C411" s="88" t="s">
        <v>13</v>
      </c>
      <c r="D411" s="99">
        <v>71.3760507796586</v>
      </c>
      <c r="E411" s="99">
        <v>69.9020398218868</v>
      </c>
      <c r="F411" s="99">
        <v>72.8500617374304</v>
      </c>
      <c r="I411" s="7"/>
      <c r="J411" s="7"/>
    </row>
    <row r="412" spans="1:10" ht="15" customHeight="1">
      <c r="A412" s="8"/>
      <c r="C412" s="88" t="s">
        <v>14</v>
      </c>
      <c r="D412" s="99">
        <v>71.38649209078177</v>
      </c>
      <c r="E412" s="99">
        <v>69.87594057052647</v>
      </c>
      <c r="F412" s="99">
        <v>72.89704361103708</v>
      </c>
      <c r="I412" s="7"/>
      <c r="J412" s="7"/>
    </row>
    <row r="413" spans="1:10" ht="15" customHeight="1">
      <c r="A413" s="8"/>
      <c r="B413" s="88" t="s">
        <v>15</v>
      </c>
      <c r="C413" s="88" t="s">
        <v>15</v>
      </c>
      <c r="D413" s="99">
        <v>71.16203587118203</v>
      </c>
      <c r="E413" s="99">
        <v>69.58826512935669</v>
      </c>
      <c r="F413" s="99">
        <v>72.73580661300737</v>
      </c>
      <c r="I413" s="7"/>
      <c r="J413" s="7"/>
    </row>
    <row r="414" spans="1:10" ht="15" customHeight="1">
      <c r="A414" s="8"/>
      <c r="C414" s="88" t="s">
        <v>16</v>
      </c>
      <c r="D414" s="99">
        <v>70.07101377098476</v>
      </c>
      <c r="E414" s="99">
        <v>68.48630456351057</v>
      </c>
      <c r="F414" s="99">
        <v>71.65572297845895</v>
      </c>
      <c r="I414" s="7"/>
      <c r="J414" s="7"/>
    </row>
    <row r="415" spans="1:10" ht="24" customHeight="1">
      <c r="A415" s="8"/>
      <c r="C415" s="88" t="s">
        <v>17</v>
      </c>
      <c r="D415" s="99">
        <v>70.63246822489897</v>
      </c>
      <c r="E415" s="99">
        <v>69.12431925822807</v>
      </c>
      <c r="F415" s="99">
        <v>72.14061719156987</v>
      </c>
      <c r="I415" s="7"/>
      <c r="J415" s="7"/>
    </row>
    <row r="416" spans="1:10" ht="15" customHeight="1">
      <c r="A416" s="8"/>
      <c r="C416" s="88" t="s">
        <v>18</v>
      </c>
      <c r="D416" s="99">
        <v>71.72382825854837</v>
      </c>
      <c r="E416" s="99">
        <v>70.3218740397773</v>
      </c>
      <c r="F416" s="99">
        <v>73.12578247731943</v>
      </c>
      <c r="I416" s="7"/>
      <c r="J416" s="7"/>
    </row>
    <row r="417" spans="1:10" ht="15" customHeight="1">
      <c r="A417" s="8"/>
      <c r="C417" s="88" t="s">
        <v>19</v>
      </c>
      <c r="D417" s="99">
        <v>72.43087307100404</v>
      </c>
      <c r="E417" s="99">
        <v>71.09178873763747</v>
      </c>
      <c r="F417" s="99">
        <v>73.76995740437061</v>
      </c>
      <c r="I417" s="7"/>
      <c r="J417" s="7"/>
    </row>
    <row r="418" spans="1:10" ht="15" customHeight="1">
      <c r="A418" s="8"/>
      <c r="C418" s="88" t="s">
        <v>20</v>
      </c>
      <c r="D418" s="99">
        <v>72.5379596948662</v>
      </c>
      <c r="E418" s="99">
        <v>71.13679958416961</v>
      </c>
      <c r="F418" s="99">
        <v>73.9391198055628</v>
      </c>
      <c r="I418" s="7"/>
      <c r="J418" s="7"/>
    </row>
    <row r="419" spans="1:10" ht="15" customHeight="1">
      <c r="A419" s="8"/>
      <c r="C419" s="88" t="s">
        <v>21</v>
      </c>
      <c r="D419" s="99">
        <v>72.32970295728319</v>
      </c>
      <c r="E419" s="99">
        <v>70.90392776094707</v>
      </c>
      <c r="F419" s="99">
        <v>73.75547815361931</v>
      </c>
      <c r="I419" s="7"/>
      <c r="J419" s="7"/>
    </row>
    <row r="420" spans="1:10" ht="24" customHeight="1">
      <c r="A420" s="8"/>
      <c r="C420" s="88" t="s">
        <v>22</v>
      </c>
      <c r="D420" s="99">
        <v>72.08090144219405</v>
      </c>
      <c r="E420" s="99">
        <v>70.70719054555721</v>
      </c>
      <c r="F420" s="99">
        <v>73.45461233883088</v>
      </c>
      <c r="I420" s="7"/>
      <c r="J420" s="7"/>
    </row>
    <row r="421" spans="1:10" ht="15" customHeight="1">
      <c r="A421" s="8"/>
      <c r="C421" s="88" t="s">
        <v>23</v>
      </c>
      <c r="D421" s="99">
        <v>71.32177885189121</v>
      </c>
      <c r="E421" s="99">
        <v>69.96595630289049</v>
      </c>
      <c r="F421" s="99">
        <v>72.67760140089193</v>
      </c>
      <c r="I421" s="7"/>
      <c r="J421" s="7"/>
    </row>
    <row r="422" spans="1:10" ht="15" customHeight="1">
      <c r="A422" s="8"/>
      <c r="C422" s="88" t="s">
        <v>24</v>
      </c>
      <c r="D422" s="99">
        <v>71.11041391358398</v>
      </c>
      <c r="E422" s="99">
        <v>69.70619585969138</v>
      </c>
      <c r="F422" s="99">
        <v>72.51463196747659</v>
      </c>
      <c r="I422" s="7"/>
      <c r="J422" s="7"/>
    </row>
    <row r="423" spans="1:10" ht="15" customHeight="1">
      <c r="A423" s="8"/>
      <c r="C423" s="88" t="s">
        <v>25</v>
      </c>
      <c r="D423" s="99">
        <v>71.64467417749034</v>
      </c>
      <c r="E423" s="99">
        <v>70.2023926819949</v>
      </c>
      <c r="F423" s="99">
        <v>73.0869556729858</v>
      </c>
      <c r="I423" s="7"/>
      <c r="J423" s="7"/>
    </row>
    <row r="424" spans="1:10" ht="15" customHeight="1">
      <c r="A424" s="8"/>
      <c r="B424" s="88" t="s">
        <v>26</v>
      </c>
      <c r="C424" s="88" t="s">
        <v>26</v>
      </c>
      <c r="D424" s="99">
        <v>72.09931361526722</v>
      </c>
      <c r="E424" s="99">
        <v>70.66433564228136</v>
      </c>
      <c r="F424" s="99">
        <v>73.53429158825308</v>
      </c>
      <c r="I424" s="7"/>
      <c r="J424" s="7"/>
    </row>
    <row r="425" spans="1:10" ht="24" customHeight="1">
      <c r="A425" s="8"/>
      <c r="C425" s="88" t="s">
        <v>27</v>
      </c>
      <c r="D425" s="99">
        <v>72.09956046800914</v>
      </c>
      <c r="E425" s="99">
        <v>70.70231188190414</v>
      </c>
      <c r="F425" s="99">
        <v>73.49680905411415</v>
      </c>
      <c r="I425" s="7"/>
      <c r="J425" s="7"/>
    </row>
    <row r="426" spans="1:10" ht="15" customHeight="1">
      <c r="A426" s="8"/>
      <c r="C426" s="88" t="s">
        <v>28</v>
      </c>
      <c r="D426" s="99">
        <v>72.90046396337983</v>
      </c>
      <c r="E426" s="99">
        <v>71.56133067312189</v>
      </c>
      <c r="F426" s="99">
        <v>74.23959725363778</v>
      </c>
      <c r="I426" s="7"/>
      <c r="J426" s="7"/>
    </row>
    <row r="427" spans="1:10" ht="15" customHeight="1">
      <c r="A427" s="8"/>
      <c r="C427" s="88" t="s">
        <v>29</v>
      </c>
      <c r="D427" s="99">
        <v>74.21499419102891</v>
      </c>
      <c r="E427" s="99">
        <v>72.87778669243738</v>
      </c>
      <c r="F427" s="99">
        <v>75.55220168962043</v>
      </c>
      <c r="I427" s="7"/>
      <c r="J427" s="7"/>
    </row>
    <row r="428" spans="1:10" ht="15" customHeight="1">
      <c r="A428" s="8"/>
      <c r="C428" s="88" t="s">
        <v>30</v>
      </c>
      <c r="D428" s="99">
        <v>74.94383572079894</v>
      </c>
      <c r="E428" s="99">
        <v>73.58903226559049</v>
      </c>
      <c r="F428" s="99">
        <v>76.2986391760074</v>
      </c>
      <c r="I428" s="7"/>
      <c r="J428" s="7"/>
    </row>
    <row r="429" spans="1:10" ht="15" customHeight="1">
      <c r="A429" s="8"/>
      <c r="C429" s="88" t="s">
        <v>31</v>
      </c>
      <c r="D429" s="99">
        <v>75.01496423714833</v>
      </c>
      <c r="E429" s="99">
        <v>73.51222889612667</v>
      </c>
      <c r="F429" s="99">
        <v>76.51769957817</v>
      </c>
      <c r="I429" s="7"/>
      <c r="J429" s="7"/>
    </row>
    <row r="430" spans="1:10" ht="24" customHeight="1">
      <c r="A430" s="8"/>
      <c r="C430" s="88" t="s">
        <v>32</v>
      </c>
      <c r="D430" s="99">
        <v>73.58168171121976</v>
      </c>
      <c r="E430" s="99">
        <v>71.90566666696333</v>
      </c>
      <c r="F430" s="99">
        <v>75.25769675547619</v>
      </c>
      <c r="I430" s="7"/>
      <c r="J430" s="7"/>
    </row>
    <row r="431" spans="1:10" ht="15" customHeight="1">
      <c r="A431" s="8"/>
      <c r="C431" s="88" t="s">
        <v>33</v>
      </c>
      <c r="D431" s="99">
        <v>74.17165423448425</v>
      </c>
      <c r="E431" s="99">
        <v>72.4686536298714</v>
      </c>
      <c r="F431" s="99">
        <v>75.8746548390971</v>
      </c>
      <c r="I431" s="7"/>
      <c r="J431" s="7"/>
    </row>
    <row r="432" spans="1:10" ht="15" customHeight="1">
      <c r="A432" s="8"/>
      <c r="C432" s="88" t="s">
        <v>34</v>
      </c>
      <c r="D432" s="99">
        <v>75.34022111268578</v>
      </c>
      <c r="E432" s="99">
        <v>73.62773587288804</v>
      </c>
      <c r="F432" s="99">
        <v>77.05270635248353</v>
      </c>
      <c r="I432" s="7"/>
      <c r="J432" s="7"/>
    </row>
    <row r="433" spans="1:10" ht="15" customHeight="1">
      <c r="A433" s="8"/>
      <c r="C433" s="88" t="s">
        <v>35</v>
      </c>
      <c r="D433" s="99">
        <v>76.56205223396607</v>
      </c>
      <c r="E433" s="99">
        <v>74.83404195624802</v>
      </c>
      <c r="F433" s="99">
        <v>78.29006251168413</v>
      </c>
      <c r="I433" s="7"/>
      <c r="J433" s="7"/>
    </row>
    <row r="434" spans="1:10" ht="15" customHeight="1">
      <c r="A434" s="8"/>
      <c r="B434" s="88" t="s">
        <v>36</v>
      </c>
      <c r="C434" s="88" t="s">
        <v>36</v>
      </c>
      <c r="D434" s="99">
        <v>76.07597559093588</v>
      </c>
      <c r="E434" s="99">
        <v>74.24548222701394</v>
      </c>
      <c r="F434" s="99">
        <v>77.90646895485783</v>
      </c>
      <c r="I434" s="7"/>
      <c r="J434" s="7"/>
    </row>
    <row r="435" spans="1:10" ht="24" customHeight="1">
      <c r="A435" s="8"/>
      <c r="C435" s="88" t="s">
        <v>37</v>
      </c>
      <c r="D435" s="99">
        <v>74.99243327274024</v>
      </c>
      <c r="E435" s="99">
        <v>73.1</v>
      </c>
      <c r="F435" s="99">
        <v>76.9</v>
      </c>
      <c r="I435" s="7"/>
      <c r="J435" s="7"/>
    </row>
    <row r="436" spans="1:10" ht="15" customHeight="1">
      <c r="A436" s="8"/>
      <c r="C436" s="88" t="s">
        <v>38</v>
      </c>
      <c r="D436" s="99">
        <v>76.17344617800725</v>
      </c>
      <c r="E436" s="99">
        <v>74.47353503095307</v>
      </c>
      <c r="F436" s="99">
        <v>77.87335732506143</v>
      </c>
      <c r="I436" s="7"/>
      <c r="J436" s="7"/>
    </row>
    <row r="437" spans="1:10" ht="15" customHeight="1">
      <c r="A437" s="8"/>
      <c r="C437" s="88" t="s">
        <v>274</v>
      </c>
      <c r="D437" s="99">
        <v>77.23165125202497</v>
      </c>
      <c r="E437" s="99">
        <v>75.73997398814556</v>
      </c>
      <c r="F437" s="99">
        <v>78.72332851590438</v>
      </c>
      <c r="I437" s="7"/>
      <c r="J437" s="7"/>
    </row>
    <row r="438" spans="9:11" ht="12.75">
      <c r="I438" s="7"/>
      <c r="J438" s="7"/>
      <c r="K438" s="88"/>
    </row>
    <row r="439" spans="9:11" ht="12.75">
      <c r="I439" s="7"/>
      <c r="J439" s="7"/>
      <c r="K439" s="88"/>
    </row>
    <row r="440" spans="9:11" ht="12.75">
      <c r="I440" s="7"/>
      <c r="J440" s="7"/>
      <c r="K440" s="88"/>
    </row>
    <row r="441" spans="9:11" ht="12.75">
      <c r="I441" s="7"/>
      <c r="J441" s="7"/>
      <c r="K441" s="88"/>
    </row>
    <row r="442" spans="9:11" ht="12.75">
      <c r="I442" s="7"/>
      <c r="J442" s="7"/>
      <c r="K442" s="88"/>
    </row>
    <row r="443" spans="9:11" ht="12.75">
      <c r="I443" s="7"/>
      <c r="J443" s="7"/>
      <c r="K443" s="88"/>
    </row>
    <row r="444" spans="9:11" ht="12.75">
      <c r="I444" s="7"/>
      <c r="J444" s="7"/>
      <c r="K444" s="88"/>
    </row>
    <row r="445" spans="9:11" ht="12.75">
      <c r="I445" s="7"/>
      <c r="J445" s="7"/>
      <c r="K445" s="88"/>
    </row>
    <row r="446" spans="9:11" ht="12.75">
      <c r="I446" s="7"/>
      <c r="J446" s="7"/>
      <c r="K446" s="88"/>
    </row>
    <row r="447" spans="9:11" ht="12.75">
      <c r="I447" s="7"/>
      <c r="J447" s="7"/>
      <c r="K447" s="88"/>
    </row>
    <row r="448" spans="9:11" ht="12.75">
      <c r="I448" s="7"/>
      <c r="J448" s="7"/>
      <c r="K448" s="88"/>
    </row>
    <row r="449" spans="9:11" ht="12.75">
      <c r="I449" s="7"/>
      <c r="J449" s="7"/>
      <c r="K449" s="88"/>
    </row>
    <row r="450" spans="9:11" ht="12.75">
      <c r="I450" s="7"/>
      <c r="J450" s="7"/>
      <c r="K450" s="88"/>
    </row>
    <row r="451" spans="9:11" ht="12.75">
      <c r="I451" s="7"/>
      <c r="J451" s="7"/>
      <c r="K451" s="88"/>
    </row>
    <row r="452" spans="9:11" ht="12.75">
      <c r="I452" s="7"/>
      <c r="J452" s="7"/>
      <c r="K452" s="88"/>
    </row>
    <row r="453" spans="9:11" ht="12.75">
      <c r="I453" s="7"/>
      <c r="J453" s="7"/>
      <c r="K453" s="88"/>
    </row>
    <row r="454" spans="9:11" ht="12.75">
      <c r="I454" s="7"/>
      <c r="J454" s="7"/>
      <c r="K454" s="88"/>
    </row>
    <row r="455" spans="9:11" ht="12.75">
      <c r="I455" s="7"/>
      <c r="J455" s="7"/>
      <c r="K455" s="88"/>
    </row>
    <row r="456" spans="9:11" ht="12.75">
      <c r="I456" s="7"/>
      <c r="J456" s="7"/>
      <c r="K456" s="88"/>
    </row>
    <row r="457" spans="9:11" ht="12.75">
      <c r="I457" s="7"/>
      <c r="J457" s="7"/>
      <c r="K457" s="88"/>
    </row>
    <row r="458" spans="9:11" ht="12.75">
      <c r="I458" s="7"/>
      <c r="J458" s="7"/>
      <c r="K458" s="88"/>
    </row>
    <row r="459" spans="9:11" ht="12.75">
      <c r="I459" s="7"/>
      <c r="J459" s="7"/>
      <c r="K459" s="88"/>
    </row>
    <row r="460" spans="9:11" ht="12.75">
      <c r="I460" s="7"/>
      <c r="J460" s="7"/>
      <c r="K460" s="88"/>
    </row>
    <row r="461" spans="9:11" ht="12.75">
      <c r="I461" s="7"/>
      <c r="J461" s="7"/>
      <c r="K461" s="88"/>
    </row>
    <row r="462" spans="9:11" ht="12.75">
      <c r="I462" s="7"/>
      <c r="J462" s="7"/>
      <c r="K462" s="88"/>
    </row>
    <row r="463" spans="9:11" ht="12.75">
      <c r="I463" s="7"/>
      <c r="J463" s="7"/>
      <c r="K463" s="88"/>
    </row>
    <row r="464" spans="9:11" ht="12.75">
      <c r="I464" s="7"/>
      <c r="J464" s="7"/>
      <c r="K464" s="88"/>
    </row>
    <row r="465" spans="9:11" ht="12.75">
      <c r="I465" s="7"/>
      <c r="J465" s="7"/>
      <c r="K465" s="88"/>
    </row>
    <row r="466" spans="9:11" ht="12.75">
      <c r="I466" s="7"/>
      <c r="J466" s="7"/>
      <c r="K466" s="88"/>
    </row>
    <row r="467" spans="9:11" ht="12.75">
      <c r="I467" s="7"/>
      <c r="J467" s="7"/>
      <c r="K467" s="88"/>
    </row>
    <row r="468" spans="9:11" ht="12.75">
      <c r="I468" s="7"/>
      <c r="J468" s="7"/>
      <c r="K468" s="88"/>
    </row>
    <row r="469" ht="12.75">
      <c r="K469" s="88"/>
    </row>
    <row r="470" ht="12.75">
      <c r="K470" s="88"/>
    </row>
    <row r="471" ht="12.75">
      <c r="K471" s="88"/>
    </row>
    <row r="472" ht="12.75">
      <c r="K472" s="88"/>
    </row>
    <row r="473" ht="12.75">
      <c r="K473" s="88"/>
    </row>
    <row r="474" ht="12.75">
      <c r="K474" s="88"/>
    </row>
    <row r="475" ht="12.75">
      <c r="K475" s="88"/>
    </row>
    <row r="476" ht="12.75">
      <c r="K476" s="88"/>
    </row>
    <row r="477" ht="12.75">
      <c r="K477" s="88"/>
    </row>
    <row r="478" ht="12.75">
      <c r="K478" s="88"/>
    </row>
    <row r="479" ht="12.75">
      <c r="K479" s="88"/>
    </row>
    <row r="480" ht="12.75">
      <c r="K480" s="88"/>
    </row>
    <row r="481" ht="12.75">
      <c r="K481" s="88"/>
    </row>
    <row r="482" ht="12.75">
      <c r="K482" s="88"/>
    </row>
    <row r="483" ht="12.75">
      <c r="K483" s="88"/>
    </row>
    <row r="484" ht="12.75">
      <c r="K484" s="88"/>
    </row>
    <row r="485" ht="12.75">
      <c r="K485" s="88"/>
    </row>
    <row r="486" ht="12.75">
      <c r="K486" s="88"/>
    </row>
    <row r="487" ht="12.75">
      <c r="K487" s="88"/>
    </row>
    <row r="488" ht="12.75">
      <c r="K488" s="88"/>
    </row>
    <row r="489" ht="12.75">
      <c r="K489" s="88"/>
    </row>
    <row r="490" ht="12.75">
      <c r="K490" s="88"/>
    </row>
    <row r="491" ht="12.75">
      <c r="K491" s="88"/>
    </row>
    <row r="492" ht="12.75">
      <c r="K492" s="88"/>
    </row>
    <row r="493" ht="12.75">
      <c r="K493" s="88"/>
    </row>
    <row r="494" ht="12.75">
      <c r="K494" s="88"/>
    </row>
    <row r="495" ht="12.75">
      <c r="K495" s="88"/>
    </row>
    <row r="496" ht="12.75">
      <c r="K496" s="88"/>
    </row>
    <row r="497" ht="12.75">
      <c r="K497" s="88"/>
    </row>
    <row r="498" ht="12.75">
      <c r="K498" s="88"/>
    </row>
    <row r="499" ht="12.75">
      <c r="K499" s="88"/>
    </row>
    <row r="500" ht="12.75">
      <c r="K500" s="88"/>
    </row>
    <row r="501" ht="12.75">
      <c r="K501" s="88"/>
    </row>
    <row r="502" ht="12.75">
      <c r="K502" s="88"/>
    </row>
    <row r="503" ht="12.75">
      <c r="K503" s="88"/>
    </row>
    <row r="504" ht="12.75">
      <c r="K504" s="88"/>
    </row>
    <row r="505" ht="12.75">
      <c r="K505" s="88"/>
    </row>
    <row r="506" ht="12.75">
      <c r="K506" s="88"/>
    </row>
    <row r="507" ht="12.75">
      <c r="K507" s="88"/>
    </row>
    <row r="508" ht="12.75">
      <c r="K508" s="88"/>
    </row>
    <row r="509" ht="12.75">
      <c r="K509" s="88"/>
    </row>
    <row r="510" ht="12.75">
      <c r="K510" s="88"/>
    </row>
    <row r="511" ht="12.75">
      <c r="K511" s="88"/>
    </row>
    <row r="512" ht="12.75">
      <c r="K512" s="88"/>
    </row>
    <row r="513" ht="12.75">
      <c r="K513" s="88"/>
    </row>
    <row r="514" ht="12.75">
      <c r="K514" s="88"/>
    </row>
    <row r="515" ht="12.75">
      <c r="K515" s="88"/>
    </row>
    <row r="516" ht="12.75">
      <c r="K516" s="88"/>
    </row>
    <row r="517" ht="12.75">
      <c r="K517" s="88"/>
    </row>
    <row r="518" ht="12.75">
      <c r="K518" s="88"/>
    </row>
    <row r="519" ht="12.75">
      <c r="K519" s="88"/>
    </row>
    <row r="520" ht="12.75">
      <c r="K520" s="88"/>
    </row>
    <row r="521" ht="12.75">
      <c r="K521" s="88"/>
    </row>
    <row r="522" ht="12.75">
      <c r="K522" s="88"/>
    </row>
    <row r="523" ht="12.75">
      <c r="K523" s="88"/>
    </row>
    <row r="524" ht="12.75">
      <c r="K524" s="88"/>
    </row>
    <row r="525" ht="12.75">
      <c r="K525" s="88"/>
    </row>
    <row r="526" ht="12.75">
      <c r="K526" s="88"/>
    </row>
    <row r="527" ht="12.75">
      <c r="K527" s="88"/>
    </row>
    <row r="528" ht="12.75">
      <c r="K528" s="88"/>
    </row>
    <row r="529" ht="12.75">
      <c r="K529" s="88"/>
    </row>
    <row r="530" ht="12.75">
      <c r="K530" s="88"/>
    </row>
    <row r="531" ht="12.75">
      <c r="K531" s="88"/>
    </row>
    <row r="532" ht="12.75">
      <c r="K532" s="88"/>
    </row>
    <row r="533" ht="12.75">
      <c r="K533" s="88"/>
    </row>
    <row r="534" ht="12.75">
      <c r="K534" s="88"/>
    </row>
    <row r="535" ht="12.75">
      <c r="K535" s="88"/>
    </row>
    <row r="536" ht="12.75">
      <c r="K536" s="88"/>
    </row>
    <row r="537" ht="12.75">
      <c r="K537" s="88"/>
    </row>
    <row r="538" ht="12.75">
      <c r="K538" s="88"/>
    </row>
    <row r="539" ht="12.75">
      <c r="K539" s="88"/>
    </row>
    <row r="540" ht="12.75">
      <c r="K540" s="88"/>
    </row>
    <row r="541" ht="12.75">
      <c r="K541" s="88"/>
    </row>
    <row r="542" ht="12.75">
      <c r="K542" s="88"/>
    </row>
    <row r="543" ht="12.75">
      <c r="K543" s="88"/>
    </row>
    <row r="544" ht="12.75">
      <c r="K544" s="88"/>
    </row>
    <row r="545" ht="12.75">
      <c r="K545" s="88"/>
    </row>
    <row r="546" ht="12.75">
      <c r="K546" s="88"/>
    </row>
    <row r="547" ht="12.75">
      <c r="K547" s="88"/>
    </row>
    <row r="548" ht="12.75">
      <c r="K548" s="88"/>
    </row>
    <row r="549" ht="12.75">
      <c r="K549" s="88"/>
    </row>
    <row r="550" ht="12.75">
      <c r="K550" s="88"/>
    </row>
    <row r="551" ht="12.75">
      <c r="K551" s="88"/>
    </row>
    <row r="552" ht="12.75">
      <c r="K552" s="88"/>
    </row>
    <row r="553" ht="12.75">
      <c r="K553" s="88"/>
    </row>
    <row r="554" ht="12.75">
      <c r="K554" s="88"/>
    </row>
    <row r="555" ht="12.75">
      <c r="K555" s="88"/>
    </row>
    <row r="556" ht="12.75">
      <c r="K556" s="88"/>
    </row>
    <row r="557" ht="12.75">
      <c r="K557" s="88"/>
    </row>
    <row r="558" ht="12.75">
      <c r="K558" s="88"/>
    </row>
    <row r="559" ht="12.75">
      <c r="K559" s="88"/>
    </row>
    <row r="560" ht="12.75">
      <c r="K560" s="88"/>
    </row>
    <row r="561" ht="12.75">
      <c r="K561" s="88"/>
    </row>
    <row r="562" ht="12.75">
      <c r="K562" s="88"/>
    </row>
    <row r="563" ht="12.75">
      <c r="K563" s="88"/>
    </row>
    <row r="564" ht="12.75">
      <c r="K564" s="88"/>
    </row>
    <row r="565" ht="12.75">
      <c r="K565" s="88"/>
    </row>
    <row r="566" ht="12.75">
      <c r="K566" s="88"/>
    </row>
    <row r="567" ht="12.75">
      <c r="K567" s="88"/>
    </row>
    <row r="568" ht="12.75">
      <c r="K568" s="88"/>
    </row>
    <row r="569" ht="12.75">
      <c r="K569" s="88"/>
    </row>
    <row r="570" ht="12.75">
      <c r="K570" s="88"/>
    </row>
    <row r="571" ht="12.75">
      <c r="K571" s="88"/>
    </row>
    <row r="572" ht="12.75">
      <c r="K572" s="88"/>
    </row>
    <row r="573" ht="12.75">
      <c r="K573" s="88"/>
    </row>
    <row r="574" ht="12.75">
      <c r="K574" s="88"/>
    </row>
    <row r="575" ht="12.75">
      <c r="K575" s="88"/>
    </row>
    <row r="576" ht="12.75">
      <c r="K576" s="88"/>
    </row>
    <row r="577" ht="12.75">
      <c r="K577" s="88"/>
    </row>
    <row r="578" ht="12.75">
      <c r="K578" s="88"/>
    </row>
    <row r="579" ht="12.75">
      <c r="K579" s="88"/>
    </row>
    <row r="580" ht="12.75">
      <c r="K580" s="88"/>
    </row>
  </sheetData>
  <hyperlinks>
    <hyperlink ref="J3" location="Contents!A1" display="Back to contents page "/>
  </hyperlinks>
  <printOptions/>
  <pageMargins left="0.2" right="0.2" top="0.29" bottom="0.39" header="0.22" footer="0.19"/>
  <pageSetup fitToHeight="1" fitToWidth="1" horizontalDpi="600" verticalDpi="600" orientation="landscape" paperSize="9" scale="34" r:id="rId2"/>
  <headerFooter alignWithMargins="0">
    <oddFooter>&amp;R&amp;9&amp;D  &amp;F 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J577"/>
  <sheetViews>
    <sheetView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2.140625" style="97" customWidth="1"/>
    <col min="2" max="3" width="9.57421875" style="88" bestFit="1" customWidth="1"/>
    <col min="4" max="4" width="6.7109375" style="91" customWidth="1"/>
    <col min="5" max="5" width="9.00390625" style="91" customWidth="1"/>
    <col min="6" max="6" width="7.8515625" style="91" customWidth="1"/>
    <col min="7" max="16384" width="9.140625" style="8" customWidth="1"/>
  </cols>
  <sheetData>
    <row r="1" spans="1:6" ht="16.5" customHeight="1">
      <c r="A1" s="87" t="s">
        <v>1</v>
      </c>
      <c r="D1" s="90"/>
      <c r="E1" s="90"/>
      <c r="F1" s="90"/>
    </row>
    <row r="2" ht="12.75">
      <c r="A2" s="90"/>
    </row>
    <row r="3" spans="1:10" s="14" customFormat="1" ht="25.5">
      <c r="A3" s="92" t="s">
        <v>270</v>
      </c>
      <c r="B3" s="93"/>
      <c r="C3" s="94" t="s">
        <v>271</v>
      </c>
      <c r="D3" s="95" t="s">
        <v>269</v>
      </c>
      <c r="E3" s="95" t="s">
        <v>279</v>
      </c>
      <c r="F3" s="95" t="s">
        <v>280</v>
      </c>
      <c r="J3" s="123" t="s">
        <v>234</v>
      </c>
    </row>
    <row r="4" spans="1:6" ht="24" customHeight="1">
      <c r="A4" s="8" t="s">
        <v>227</v>
      </c>
      <c r="C4" s="88" t="s">
        <v>12</v>
      </c>
      <c r="D4" s="98">
        <v>74.55704038557566</v>
      </c>
      <c r="E4" s="98">
        <v>74.37206868762455</v>
      </c>
      <c r="F4" s="98">
        <v>74.74201208352677</v>
      </c>
    </row>
    <row r="5" spans="1:6" ht="15" customHeight="1">
      <c r="A5" s="8"/>
      <c r="C5" s="88" t="s">
        <v>13</v>
      </c>
      <c r="D5" s="98">
        <v>74.71612831424842</v>
      </c>
      <c r="E5" s="98">
        <v>74.52985088519767</v>
      </c>
      <c r="F5" s="98">
        <v>74.90240574329917</v>
      </c>
    </row>
    <row r="6" spans="1:6" ht="15" customHeight="1">
      <c r="A6" s="8"/>
      <c r="C6" s="88" t="s">
        <v>14</v>
      </c>
      <c r="D6" s="98">
        <v>75.04498484825585</v>
      </c>
      <c r="E6" s="98">
        <v>74.85935933947137</v>
      </c>
      <c r="F6" s="98">
        <v>75.23061035704033</v>
      </c>
    </row>
    <row r="7" spans="1:6" ht="15" customHeight="1">
      <c r="A7" s="8"/>
      <c r="B7" s="88" t="s">
        <v>15</v>
      </c>
      <c r="C7" s="88" t="s">
        <v>15</v>
      </c>
      <c r="D7" s="98">
        <v>75.21825737453457</v>
      </c>
      <c r="E7" s="98">
        <v>75.03328332808641</v>
      </c>
      <c r="F7" s="98">
        <v>75.40323142098273</v>
      </c>
    </row>
    <row r="8" spans="3:6" ht="15" customHeight="1">
      <c r="C8" s="88" t="s">
        <v>16</v>
      </c>
      <c r="D8" s="98">
        <v>75.5258785454399</v>
      </c>
      <c r="E8" s="98">
        <v>75.34313505872262</v>
      </c>
      <c r="F8" s="98">
        <v>75.70862203215717</v>
      </c>
    </row>
    <row r="9" spans="3:6" ht="24" customHeight="1">
      <c r="C9" s="88" t="s">
        <v>17</v>
      </c>
      <c r="D9" s="98">
        <v>75.68669048835905</v>
      </c>
      <c r="E9" s="98">
        <v>75.50426490543349</v>
      </c>
      <c r="F9" s="98">
        <v>75.86911607128461</v>
      </c>
    </row>
    <row r="10" spans="3:6" ht="15" customHeight="1">
      <c r="C10" s="88" t="s">
        <v>18</v>
      </c>
      <c r="D10" s="98">
        <v>75.65969154573634</v>
      </c>
      <c r="E10" s="98">
        <v>75.47841356625152</v>
      </c>
      <c r="F10" s="98">
        <v>75.84096952522115</v>
      </c>
    </row>
    <row r="11" spans="3:6" ht="15" customHeight="1">
      <c r="C11" s="88" t="s">
        <v>19</v>
      </c>
      <c r="D11" s="98">
        <v>75.76482877762885</v>
      </c>
      <c r="E11" s="98">
        <v>75.58292108279517</v>
      </c>
      <c r="F11" s="98">
        <v>75.94673647246253</v>
      </c>
    </row>
    <row r="12" spans="3:6" ht="15" customHeight="1">
      <c r="C12" s="88" t="s">
        <v>20</v>
      </c>
      <c r="D12" s="98">
        <v>75.92839174487264</v>
      </c>
      <c r="E12" s="98">
        <v>75.74579600887134</v>
      </c>
      <c r="F12" s="98">
        <v>76.11098748087394</v>
      </c>
    </row>
    <row r="13" spans="3:6" ht="15" customHeight="1">
      <c r="C13" s="88" t="s">
        <v>21</v>
      </c>
      <c r="D13" s="98">
        <v>76.25293848868478</v>
      </c>
      <c r="E13" s="98">
        <v>76.06693768110725</v>
      </c>
      <c r="F13" s="98">
        <v>76.4389392962623</v>
      </c>
    </row>
    <row r="14" spans="3:6" ht="24" customHeight="1">
      <c r="C14" s="88" t="s">
        <v>22</v>
      </c>
      <c r="D14" s="98">
        <v>76.17359025929437</v>
      </c>
      <c r="E14" s="98">
        <v>75.98858936744871</v>
      </c>
      <c r="F14" s="98">
        <v>76.35859115114003</v>
      </c>
    </row>
    <row r="15" spans="3:6" ht="15" customHeight="1">
      <c r="C15" s="88" t="s">
        <v>23</v>
      </c>
      <c r="D15" s="98">
        <v>76.21812709085111</v>
      </c>
      <c r="E15" s="98">
        <v>76.03186867673557</v>
      </c>
      <c r="F15" s="98">
        <v>76.40438550496665</v>
      </c>
    </row>
    <row r="16" spans="3:6" ht="15" customHeight="1">
      <c r="C16" s="88" t="s">
        <v>24</v>
      </c>
      <c r="D16" s="98">
        <v>76.24330099279196</v>
      </c>
      <c r="E16" s="98">
        <v>76.05594142871779</v>
      </c>
      <c r="F16" s="98">
        <v>76.43066055686613</v>
      </c>
    </row>
    <row r="17" spans="3:6" ht="15" customHeight="1">
      <c r="C17" s="88" t="s">
        <v>25</v>
      </c>
      <c r="D17" s="98">
        <v>76.4054786963224</v>
      </c>
      <c r="E17" s="98">
        <v>76.2150626854275</v>
      </c>
      <c r="F17" s="98">
        <v>76.59589470721731</v>
      </c>
    </row>
    <row r="18" spans="2:6" ht="15" customHeight="1">
      <c r="B18" s="88" t="s">
        <v>26</v>
      </c>
      <c r="C18" s="88" t="s">
        <v>26</v>
      </c>
      <c r="D18" s="98">
        <v>76.50435114707386</v>
      </c>
      <c r="E18" s="98">
        <v>76.31462234796386</v>
      </c>
      <c r="F18" s="98">
        <v>76.69407994618386</v>
      </c>
    </row>
    <row r="19" spans="3:6" ht="24" customHeight="1">
      <c r="C19" s="88" t="s">
        <v>27</v>
      </c>
      <c r="D19" s="98">
        <v>76.6781881474672</v>
      </c>
      <c r="E19" s="98">
        <v>76.48733346806179</v>
      </c>
      <c r="F19" s="98">
        <v>76.8690428268726</v>
      </c>
    </row>
    <row r="20" spans="3:6" ht="15" customHeight="1">
      <c r="C20" s="88" t="s">
        <v>28</v>
      </c>
      <c r="D20" s="98">
        <v>76.84630621415764</v>
      </c>
      <c r="E20" s="98">
        <v>76.65828626864491</v>
      </c>
      <c r="F20" s="98">
        <v>77.03432615967036</v>
      </c>
    </row>
    <row r="21" spans="3:6" ht="15" customHeight="1">
      <c r="C21" s="88" t="s">
        <v>29</v>
      </c>
      <c r="D21" s="98">
        <v>77.02981590339651</v>
      </c>
      <c r="E21" s="98">
        <v>76.8402173590106</v>
      </c>
      <c r="F21" s="98">
        <v>77.21941444778243</v>
      </c>
    </row>
    <row r="22" spans="3:6" ht="15" customHeight="1">
      <c r="C22" s="88" t="s">
        <v>30</v>
      </c>
      <c r="D22" s="98">
        <v>77.28950576847566</v>
      </c>
      <c r="E22" s="98">
        <v>77.10059240537208</v>
      </c>
      <c r="F22" s="98">
        <v>77.47841913157924</v>
      </c>
    </row>
    <row r="23" spans="3:6" ht="15" customHeight="1">
      <c r="C23" s="88" t="s">
        <v>31</v>
      </c>
      <c r="D23" s="98">
        <v>77.56382709970856</v>
      </c>
      <c r="E23" s="98">
        <v>77.37055078014113</v>
      </c>
      <c r="F23" s="98">
        <v>77.75710341927599</v>
      </c>
    </row>
    <row r="24" spans="3:6" ht="24" customHeight="1">
      <c r="C24" s="88" t="s">
        <v>32</v>
      </c>
      <c r="D24" s="98">
        <v>77.62455620406877</v>
      </c>
      <c r="E24" s="98">
        <v>77.43154223428465</v>
      </c>
      <c r="F24" s="98">
        <v>77.81757017385289</v>
      </c>
    </row>
    <row r="25" spans="3:6" ht="15" customHeight="1">
      <c r="C25" s="88" t="s">
        <v>33</v>
      </c>
      <c r="D25" s="98">
        <v>77.69878895175003</v>
      </c>
      <c r="E25" s="98">
        <v>77.50439049725263</v>
      </c>
      <c r="F25" s="98">
        <v>77.89318740624743</v>
      </c>
    </row>
    <row r="26" spans="3:6" ht="15" customHeight="1">
      <c r="C26" s="88" t="s">
        <v>34</v>
      </c>
      <c r="D26" s="98">
        <v>77.91222927357539</v>
      </c>
      <c r="E26" s="98">
        <v>77.72031630287118</v>
      </c>
      <c r="F26" s="98">
        <v>78.1041422442796</v>
      </c>
    </row>
    <row r="27" spans="3:6" ht="15" customHeight="1">
      <c r="C27" s="88" t="s">
        <v>35</v>
      </c>
      <c r="D27" s="98">
        <v>78.22971020176394</v>
      </c>
      <c r="E27" s="98">
        <v>78.0384651932578</v>
      </c>
      <c r="F27" s="98">
        <v>78.42095521027007</v>
      </c>
    </row>
    <row r="28" spans="2:6" ht="15" customHeight="1">
      <c r="B28" s="88" t="s">
        <v>36</v>
      </c>
      <c r="C28" s="88" t="s">
        <v>36</v>
      </c>
      <c r="D28" s="98">
        <v>78.488253180827</v>
      </c>
      <c r="E28" s="98">
        <v>78.29795687799067</v>
      </c>
      <c r="F28" s="98">
        <v>78.67854948366333</v>
      </c>
    </row>
    <row r="29" spans="3:6" ht="24" customHeight="1">
      <c r="C29" s="88" t="s">
        <v>37</v>
      </c>
      <c r="D29" s="98">
        <v>78.61761695357599</v>
      </c>
      <c r="E29" s="98">
        <v>78.42770126991834</v>
      </c>
      <c r="F29" s="98">
        <v>78.80753263723363</v>
      </c>
    </row>
    <row r="30" spans="3:6" ht="15" customHeight="1">
      <c r="C30" s="88" t="s">
        <v>38</v>
      </c>
      <c r="D30" s="98">
        <v>78.89401475613143</v>
      </c>
      <c r="E30" s="98">
        <v>78.70436747863191</v>
      </c>
      <c r="F30" s="98">
        <v>79.08366203363094</v>
      </c>
    </row>
    <row r="31" spans="3:6" ht="15" customHeight="1">
      <c r="C31" s="88" t="s">
        <v>274</v>
      </c>
      <c r="D31" s="98">
        <v>79.23040835351061</v>
      </c>
      <c r="E31" s="98">
        <v>79.04289709366265</v>
      </c>
      <c r="F31" s="98">
        <v>79.41791961335858</v>
      </c>
    </row>
    <row r="32" spans="1:6" s="14" customFormat="1" ht="15" customHeight="1">
      <c r="A32" s="92"/>
      <c r="B32" s="88"/>
      <c r="C32" s="93"/>
      <c r="D32" s="95"/>
      <c r="E32" s="95"/>
      <c r="F32" s="95"/>
    </row>
    <row r="33" spans="1:6" ht="24" customHeight="1">
      <c r="A33" s="8" t="s">
        <v>228</v>
      </c>
      <c r="C33" s="88" t="s">
        <v>12</v>
      </c>
      <c r="D33" s="98">
        <v>74.65173864444486</v>
      </c>
      <c r="E33" s="98">
        <v>74.36541416900864</v>
      </c>
      <c r="F33" s="98">
        <v>74.93806311988108</v>
      </c>
    </row>
    <row r="34" spans="1:6" ht="15" customHeight="1">
      <c r="A34" s="8"/>
      <c r="C34" s="88" t="s">
        <v>13</v>
      </c>
      <c r="D34" s="98">
        <v>74.7558049492501</v>
      </c>
      <c r="E34" s="98">
        <v>74.46752574802538</v>
      </c>
      <c r="F34" s="98">
        <v>75.04408415047483</v>
      </c>
    </row>
    <row r="35" spans="1:6" ht="15" customHeight="1">
      <c r="A35" s="8"/>
      <c r="C35" s="88" t="s">
        <v>14</v>
      </c>
      <c r="D35" s="98">
        <v>75.00134221459228</v>
      </c>
      <c r="E35" s="98">
        <v>74.71444467417054</v>
      </c>
      <c r="F35" s="98">
        <v>75.28823975501403</v>
      </c>
    </row>
    <row r="36" spans="1:6" ht="15" customHeight="1">
      <c r="A36" s="8"/>
      <c r="B36" s="88" t="s">
        <v>15</v>
      </c>
      <c r="C36" s="88" t="s">
        <v>15</v>
      </c>
      <c r="D36" s="98">
        <v>75.39430415986618</v>
      </c>
      <c r="E36" s="98">
        <v>75.11178688983098</v>
      </c>
      <c r="F36" s="98">
        <v>75.67682142990138</v>
      </c>
    </row>
    <row r="37" spans="1:6" ht="15" customHeight="1">
      <c r="A37" s="8"/>
      <c r="C37" s="88" t="s">
        <v>16</v>
      </c>
      <c r="D37" s="98">
        <v>75.72280395285381</v>
      </c>
      <c r="E37" s="98">
        <v>75.44861921609493</v>
      </c>
      <c r="F37" s="98">
        <v>75.99698868961269</v>
      </c>
    </row>
    <row r="38" spans="1:6" ht="24" customHeight="1">
      <c r="A38" s="8"/>
      <c r="C38" s="88" t="s">
        <v>17</v>
      </c>
      <c r="D38" s="98">
        <v>76.31369061946371</v>
      </c>
      <c r="E38" s="98">
        <v>76.0456243995413</v>
      </c>
      <c r="F38" s="98">
        <v>76.58175683938613</v>
      </c>
    </row>
    <row r="39" spans="1:6" ht="15" customHeight="1">
      <c r="A39" s="8"/>
      <c r="C39" s="88" t="s">
        <v>18</v>
      </c>
      <c r="D39" s="98">
        <v>76.06944248973261</v>
      </c>
      <c r="E39" s="98">
        <v>75.79503372041899</v>
      </c>
      <c r="F39" s="98">
        <v>76.34385125904623</v>
      </c>
    </row>
    <row r="40" spans="1:6" ht="15" customHeight="1">
      <c r="A40" s="8"/>
      <c r="C40" s="88" t="s">
        <v>19</v>
      </c>
      <c r="D40" s="98">
        <v>76.1089978706574</v>
      </c>
      <c r="E40" s="98">
        <v>75.82843056624839</v>
      </c>
      <c r="F40" s="98">
        <v>76.38956517506642</v>
      </c>
    </row>
    <row r="41" spans="1:6" ht="15" customHeight="1">
      <c r="A41" s="8"/>
      <c r="C41" s="88" t="s">
        <v>20</v>
      </c>
      <c r="D41" s="98">
        <v>75.9374608973323</v>
      </c>
      <c r="E41" s="98">
        <v>75.65527689364656</v>
      </c>
      <c r="F41" s="98">
        <v>76.21964490101804</v>
      </c>
    </row>
    <row r="42" spans="1:6" ht="15" customHeight="1">
      <c r="A42" s="8"/>
      <c r="C42" s="88" t="s">
        <v>21</v>
      </c>
      <c r="D42" s="98">
        <v>76.30902509063345</v>
      </c>
      <c r="E42" s="98">
        <v>76.03321339563195</v>
      </c>
      <c r="F42" s="98">
        <v>76.58483678563496</v>
      </c>
    </row>
    <row r="43" spans="1:6" ht="24" customHeight="1">
      <c r="A43" s="8"/>
      <c r="C43" s="88" t="s">
        <v>22</v>
      </c>
      <c r="D43" s="98">
        <v>76.21039527495142</v>
      </c>
      <c r="E43" s="98">
        <v>75.9385425716484</v>
      </c>
      <c r="F43" s="98">
        <v>76.48224797825445</v>
      </c>
    </row>
    <row r="44" spans="1:6" ht="15" customHeight="1">
      <c r="A44" s="8"/>
      <c r="C44" s="88" t="s">
        <v>23</v>
      </c>
      <c r="D44" s="98">
        <v>76.5909808082278</v>
      </c>
      <c r="E44" s="98">
        <v>76.32137743829892</v>
      </c>
      <c r="F44" s="98">
        <v>76.86058417815667</v>
      </c>
    </row>
    <row r="45" spans="1:6" ht="15" customHeight="1">
      <c r="A45" s="8"/>
      <c r="C45" s="88" t="s">
        <v>24</v>
      </c>
      <c r="D45" s="98">
        <v>76.64705771430573</v>
      </c>
      <c r="E45" s="98">
        <v>76.3755626445316</v>
      </c>
      <c r="F45" s="98">
        <v>76.91855278407986</v>
      </c>
    </row>
    <row r="46" spans="1:6" ht="15" customHeight="1">
      <c r="A46" s="8"/>
      <c r="C46" s="88" t="s">
        <v>25</v>
      </c>
      <c r="D46" s="98">
        <v>76.93874269714054</v>
      </c>
      <c r="E46" s="98">
        <v>76.66543385179311</v>
      </c>
      <c r="F46" s="98">
        <v>77.21205154248797</v>
      </c>
    </row>
    <row r="47" spans="1:6" ht="15" customHeight="1">
      <c r="A47" s="8"/>
      <c r="B47" s="88" t="s">
        <v>26</v>
      </c>
      <c r="C47" s="88" t="s">
        <v>26</v>
      </c>
      <c r="D47" s="98">
        <v>76.87827617241359</v>
      </c>
      <c r="E47" s="98">
        <v>76.60667970412509</v>
      </c>
      <c r="F47" s="98">
        <v>77.1498726407021</v>
      </c>
    </row>
    <row r="48" spans="1:6" ht="24" customHeight="1">
      <c r="A48" s="8"/>
      <c r="C48" s="88" t="s">
        <v>27</v>
      </c>
      <c r="D48" s="98">
        <v>77.16219362310682</v>
      </c>
      <c r="E48" s="98">
        <v>76.89309160474731</v>
      </c>
      <c r="F48" s="98">
        <v>77.43129564146632</v>
      </c>
    </row>
    <row r="49" spans="1:6" ht="15" customHeight="1">
      <c r="A49" s="8"/>
      <c r="C49" s="88" t="s">
        <v>28</v>
      </c>
      <c r="D49" s="98">
        <v>77.38379000520192</v>
      </c>
      <c r="E49" s="98">
        <v>77.1196298574817</v>
      </c>
      <c r="F49" s="98">
        <v>77.64795015292214</v>
      </c>
    </row>
    <row r="50" spans="1:6" ht="15" customHeight="1">
      <c r="A50" s="8"/>
      <c r="C50" s="88" t="s">
        <v>29</v>
      </c>
      <c r="D50" s="98">
        <v>77.65942945314671</v>
      </c>
      <c r="E50" s="98">
        <v>77.39043802844014</v>
      </c>
      <c r="F50" s="98">
        <v>77.92842087785328</v>
      </c>
    </row>
    <row r="51" spans="1:6" ht="15" customHeight="1">
      <c r="A51" s="8"/>
      <c r="C51" s="88" t="s">
        <v>30</v>
      </c>
      <c r="D51" s="98">
        <v>77.89703204761189</v>
      </c>
      <c r="E51" s="98">
        <v>77.62937279627816</v>
      </c>
      <c r="F51" s="98">
        <v>78.16469129894561</v>
      </c>
    </row>
    <row r="52" spans="1:6" ht="15" customHeight="1">
      <c r="A52" s="8"/>
      <c r="C52" s="88" t="s">
        <v>31</v>
      </c>
      <c r="D52" s="98">
        <v>78.05568170761323</v>
      </c>
      <c r="E52" s="98">
        <v>77.78712736924912</v>
      </c>
      <c r="F52" s="98">
        <v>78.32423604597734</v>
      </c>
    </row>
    <row r="53" spans="1:6" ht="24" customHeight="1">
      <c r="A53" s="8"/>
      <c r="C53" s="88" t="s">
        <v>32</v>
      </c>
      <c r="D53" s="98">
        <v>77.9853879674746</v>
      </c>
      <c r="E53" s="98">
        <v>77.71728245257901</v>
      </c>
      <c r="F53" s="98">
        <v>78.25349348237017</v>
      </c>
    </row>
    <row r="54" spans="1:6" ht="15" customHeight="1">
      <c r="A54" s="8"/>
      <c r="C54" s="88" t="s">
        <v>33</v>
      </c>
      <c r="D54" s="98">
        <v>77.98662320465463</v>
      </c>
      <c r="E54" s="98">
        <v>77.71755716611888</v>
      </c>
      <c r="F54" s="98">
        <v>78.25568924319039</v>
      </c>
    </row>
    <row r="55" spans="1:6" ht="15" customHeight="1">
      <c r="A55" s="8"/>
      <c r="C55" s="88" t="s">
        <v>34</v>
      </c>
      <c r="D55" s="98">
        <v>78.33620426243536</v>
      </c>
      <c r="E55" s="98">
        <v>78.06880316983414</v>
      </c>
      <c r="F55" s="98">
        <v>78.60360535503658</v>
      </c>
    </row>
    <row r="56" spans="1:6" ht="15" customHeight="1">
      <c r="A56" s="8"/>
      <c r="C56" s="88" t="s">
        <v>35</v>
      </c>
      <c r="D56" s="98">
        <v>78.72053243890878</v>
      </c>
      <c r="E56" s="98">
        <v>78.45727431852835</v>
      </c>
      <c r="F56" s="98">
        <v>78.9837905592892</v>
      </c>
    </row>
    <row r="57" spans="1:6" ht="15" customHeight="1">
      <c r="A57" s="8"/>
      <c r="B57" s="88" t="s">
        <v>36</v>
      </c>
      <c r="C57" s="88" t="s">
        <v>36</v>
      </c>
      <c r="D57" s="98">
        <v>78.92949367662482</v>
      </c>
      <c r="E57" s="98">
        <v>78.6666713345968</v>
      </c>
      <c r="F57" s="98">
        <v>79.19231601865283</v>
      </c>
    </row>
    <row r="58" spans="1:6" ht="24" customHeight="1">
      <c r="A58" s="8"/>
      <c r="C58" s="88" t="s">
        <v>37</v>
      </c>
      <c r="D58" s="98">
        <v>78.90787576015799</v>
      </c>
      <c r="E58" s="98">
        <v>78.64544645646882</v>
      </c>
      <c r="F58" s="98">
        <v>79.17030506384717</v>
      </c>
    </row>
    <row r="59" spans="1:6" ht="15" customHeight="1">
      <c r="A59" s="8"/>
      <c r="C59" s="88" t="s">
        <v>38</v>
      </c>
      <c r="D59" s="98">
        <v>79.15602097045458</v>
      </c>
      <c r="E59" s="98">
        <v>78.89710412963029</v>
      </c>
      <c r="F59" s="98">
        <v>79.41493781127886</v>
      </c>
    </row>
    <row r="60" spans="1:6" ht="15" customHeight="1">
      <c r="A60" s="8"/>
      <c r="C60" s="88" t="s">
        <v>274</v>
      </c>
      <c r="D60" s="98">
        <v>79.38922068216296</v>
      </c>
      <c r="E60" s="98">
        <v>79.1303489963552</v>
      </c>
      <c r="F60" s="98">
        <v>79.64809236797072</v>
      </c>
    </row>
    <row r="61" spans="1:6" s="14" customFormat="1" ht="15" customHeight="1">
      <c r="A61" s="92"/>
      <c r="B61" s="88"/>
      <c r="C61" s="93"/>
      <c r="D61" s="95"/>
      <c r="E61" s="95"/>
      <c r="F61" s="95"/>
    </row>
    <row r="62" spans="1:6" ht="24" customHeight="1">
      <c r="A62" s="8" t="s">
        <v>223</v>
      </c>
      <c r="C62" s="88" t="s">
        <v>12</v>
      </c>
      <c r="D62" s="98">
        <v>74.72317682458079</v>
      </c>
      <c r="E62" s="98">
        <v>74.37773225481831</v>
      </c>
      <c r="F62" s="98">
        <v>75.06862139434327</v>
      </c>
    </row>
    <row r="63" spans="1:6" ht="15" customHeight="1">
      <c r="A63" s="8"/>
      <c r="C63" s="88" t="s">
        <v>13</v>
      </c>
      <c r="D63" s="98">
        <v>75.00543230026315</v>
      </c>
      <c r="E63" s="98">
        <v>74.66215568879593</v>
      </c>
      <c r="F63" s="98">
        <v>75.34870891173037</v>
      </c>
    </row>
    <row r="64" spans="1:6" ht="15" customHeight="1">
      <c r="A64" s="8"/>
      <c r="C64" s="88" t="s">
        <v>14</v>
      </c>
      <c r="D64" s="98">
        <v>75.2124036385389</v>
      </c>
      <c r="E64" s="98">
        <v>74.86408992038308</v>
      </c>
      <c r="F64" s="98">
        <v>75.56071735669472</v>
      </c>
    </row>
    <row r="65" spans="1:6" ht="15" customHeight="1">
      <c r="A65" s="8"/>
      <c r="B65" s="88" t="s">
        <v>15</v>
      </c>
      <c r="C65" s="88" t="s">
        <v>15</v>
      </c>
      <c r="D65" s="98">
        <v>75.50606186502138</v>
      </c>
      <c r="E65" s="98">
        <v>75.16486122950141</v>
      </c>
      <c r="F65" s="98">
        <v>75.84726250054135</v>
      </c>
    </row>
    <row r="66" spans="1:6" ht="15" customHeight="1">
      <c r="A66" s="8"/>
      <c r="C66" s="88" t="s">
        <v>16</v>
      </c>
      <c r="D66" s="98">
        <v>75.64632421993441</v>
      </c>
      <c r="E66" s="98">
        <v>75.30263820576381</v>
      </c>
      <c r="F66" s="98">
        <v>75.99001023410501</v>
      </c>
    </row>
    <row r="67" spans="1:6" ht="24" customHeight="1">
      <c r="A67" s="8"/>
      <c r="C67" s="88" t="s">
        <v>17</v>
      </c>
      <c r="D67" s="98">
        <v>76.260454385949</v>
      </c>
      <c r="E67" s="98">
        <v>75.92013883716366</v>
      </c>
      <c r="F67" s="98">
        <v>76.60076993473434</v>
      </c>
    </row>
    <row r="68" spans="1:6" ht="15" customHeight="1">
      <c r="A68" s="8"/>
      <c r="C68" s="88" t="s">
        <v>18</v>
      </c>
      <c r="D68" s="98">
        <v>76.28748541652095</v>
      </c>
      <c r="E68" s="98">
        <v>75.94057012622855</v>
      </c>
      <c r="F68" s="98">
        <v>76.63440070681335</v>
      </c>
    </row>
    <row r="69" spans="1:6" ht="15" customHeight="1">
      <c r="A69" s="8"/>
      <c r="C69" s="88" t="s">
        <v>19</v>
      </c>
      <c r="D69" s="98">
        <v>76.51727587225943</v>
      </c>
      <c r="E69" s="98">
        <v>76.17953927935798</v>
      </c>
      <c r="F69" s="98">
        <v>76.85501246516088</v>
      </c>
    </row>
    <row r="70" spans="1:6" ht="15" customHeight="1">
      <c r="A70" s="8"/>
      <c r="C70" s="88" t="s">
        <v>20</v>
      </c>
      <c r="D70" s="98">
        <v>76.45681679033973</v>
      </c>
      <c r="E70" s="98">
        <v>76.11661584863953</v>
      </c>
      <c r="F70" s="98">
        <v>76.79701773203993</v>
      </c>
    </row>
    <row r="71" spans="1:6" ht="15" customHeight="1">
      <c r="A71" s="8"/>
      <c r="C71" s="88" t="s">
        <v>21</v>
      </c>
      <c r="D71" s="98">
        <v>76.88192674502827</v>
      </c>
      <c r="E71" s="98">
        <v>76.5452272802642</v>
      </c>
      <c r="F71" s="98">
        <v>77.21862620979233</v>
      </c>
    </row>
    <row r="72" spans="1:6" ht="24" customHeight="1">
      <c r="A72" s="8"/>
      <c r="C72" s="88" t="s">
        <v>22</v>
      </c>
      <c r="D72" s="98">
        <v>76.90401990787088</v>
      </c>
      <c r="E72" s="98">
        <v>76.5659431424894</v>
      </c>
      <c r="F72" s="98">
        <v>77.24209667325235</v>
      </c>
    </row>
    <row r="73" spans="1:6" ht="15" customHeight="1">
      <c r="A73" s="8"/>
      <c r="C73" s="88" t="s">
        <v>23</v>
      </c>
      <c r="D73" s="98">
        <v>77.26224633817212</v>
      </c>
      <c r="E73" s="98">
        <v>76.9370235011338</v>
      </c>
      <c r="F73" s="98">
        <v>77.58746917521044</v>
      </c>
    </row>
    <row r="74" spans="1:6" ht="15" customHeight="1">
      <c r="A74" s="8"/>
      <c r="C74" s="88" t="s">
        <v>24</v>
      </c>
      <c r="D74" s="98">
        <v>77.35242991160843</v>
      </c>
      <c r="E74" s="98">
        <v>77.03053552185405</v>
      </c>
      <c r="F74" s="98">
        <v>77.6743243013628</v>
      </c>
    </row>
    <row r="75" spans="1:6" ht="15" customHeight="1">
      <c r="A75" s="8"/>
      <c r="C75" s="88" t="s">
        <v>25</v>
      </c>
      <c r="D75" s="98">
        <v>77.87145991198975</v>
      </c>
      <c r="E75" s="98">
        <v>77.55640267842047</v>
      </c>
      <c r="F75" s="98">
        <v>78.18651714555902</v>
      </c>
    </row>
    <row r="76" spans="1:6" ht="15" customHeight="1">
      <c r="A76" s="8"/>
      <c r="B76" s="88" t="s">
        <v>26</v>
      </c>
      <c r="C76" s="88" t="s">
        <v>26</v>
      </c>
      <c r="D76" s="98">
        <v>77.79615420524013</v>
      </c>
      <c r="E76" s="98">
        <v>77.47461666193534</v>
      </c>
      <c r="F76" s="98">
        <v>78.11769174854491</v>
      </c>
    </row>
    <row r="77" spans="1:6" ht="24" customHeight="1">
      <c r="A77" s="8"/>
      <c r="C77" s="88" t="s">
        <v>27</v>
      </c>
      <c r="D77" s="98">
        <v>78.08629068754466</v>
      </c>
      <c r="E77" s="98">
        <v>77.7711424981063</v>
      </c>
      <c r="F77" s="98">
        <v>78.40143887698302</v>
      </c>
    </row>
    <row r="78" spans="1:6" ht="15" customHeight="1">
      <c r="A78" s="8"/>
      <c r="C78" s="88" t="s">
        <v>28</v>
      </c>
      <c r="D78" s="98">
        <v>77.76562189531296</v>
      </c>
      <c r="E78" s="98">
        <v>77.43724013270588</v>
      </c>
      <c r="F78" s="98">
        <v>78.09400365792004</v>
      </c>
    </row>
    <row r="79" spans="1:6" ht="15" customHeight="1">
      <c r="A79" s="8"/>
      <c r="C79" s="88" t="s">
        <v>29</v>
      </c>
      <c r="D79" s="98">
        <v>77.87312331793446</v>
      </c>
      <c r="E79" s="98">
        <v>77.53693006654373</v>
      </c>
      <c r="F79" s="98">
        <v>78.20931656932518</v>
      </c>
    </row>
    <row r="80" spans="1:6" ht="15" customHeight="1">
      <c r="A80" s="8"/>
      <c r="C80" s="88" t="s">
        <v>30</v>
      </c>
      <c r="D80" s="98">
        <v>77.70355185116344</v>
      </c>
      <c r="E80" s="98">
        <v>77.35220745362228</v>
      </c>
      <c r="F80" s="98">
        <v>78.0548962487046</v>
      </c>
    </row>
    <row r="81" spans="1:6" ht="15" customHeight="1">
      <c r="A81" s="8"/>
      <c r="C81" s="88" t="s">
        <v>31</v>
      </c>
      <c r="D81" s="98">
        <v>78.23240901778648</v>
      </c>
      <c r="E81" s="98">
        <v>77.88952093077938</v>
      </c>
      <c r="F81" s="98">
        <v>78.57529710479358</v>
      </c>
    </row>
    <row r="82" spans="1:6" ht="24" customHeight="1">
      <c r="A82" s="8"/>
      <c r="C82" s="88" t="s">
        <v>32</v>
      </c>
      <c r="D82" s="98">
        <v>78.5545283274529</v>
      </c>
      <c r="E82" s="98">
        <v>78.22184503173933</v>
      </c>
      <c r="F82" s="98">
        <v>78.88721162316646</v>
      </c>
    </row>
    <row r="83" spans="1:6" ht="15" customHeight="1">
      <c r="A83" s="8"/>
      <c r="C83" s="88" t="s">
        <v>33</v>
      </c>
      <c r="D83" s="98">
        <v>79.06230104708959</v>
      </c>
      <c r="E83" s="98">
        <v>78.74955460258701</v>
      </c>
      <c r="F83" s="98">
        <v>79.37504749159217</v>
      </c>
    </row>
    <row r="84" spans="1:6" ht="15" customHeight="1">
      <c r="A84" s="8"/>
      <c r="C84" s="88" t="s">
        <v>34</v>
      </c>
      <c r="D84" s="98">
        <v>78.95507569239828</v>
      </c>
      <c r="E84" s="98">
        <v>78.62772141834563</v>
      </c>
      <c r="F84" s="98">
        <v>79.28242996645093</v>
      </c>
    </row>
    <row r="85" spans="1:6" ht="15" customHeight="1">
      <c r="A85" s="8"/>
      <c r="C85" s="88" t="s">
        <v>35</v>
      </c>
      <c r="D85" s="98">
        <v>79.19018143105048</v>
      </c>
      <c r="E85" s="98">
        <v>78.8581430080252</v>
      </c>
      <c r="F85" s="98">
        <v>79.52221985407576</v>
      </c>
    </row>
    <row r="86" spans="1:6" ht="15" customHeight="1">
      <c r="A86" s="8"/>
      <c r="B86" s="88" t="s">
        <v>36</v>
      </c>
      <c r="C86" s="88" t="s">
        <v>36</v>
      </c>
      <c r="D86" s="98">
        <v>79.167338948684</v>
      </c>
      <c r="E86" s="98">
        <v>78.82333853973562</v>
      </c>
      <c r="F86" s="98">
        <v>79.5113393576324</v>
      </c>
    </row>
    <row r="87" spans="1:6" ht="24" customHeight="1">
      <c r="A87" s="8"/>
      <c r="C87" s="88" t="s">
        <v>37</v>
      </c>
      <c r="D87" s="98">
        <v>79.43523802492054</v>
      </c>
      <c r="E87" s="98">
        <v>79.09729849782337</v>
      </c>
      <c r="F87" s="98">
        <v>79.7731775520177</v>
      </c>
    </row>
    <row r="88" spans="1:6" ht="15" customHeight="1">
      <c r="A88" s="8"/>
      <c r="C88" s="88" t="s">
        <v>38</v>
      </c>
      <c r="D88" s="98">
        <v>79.57299809897188</v>
      </c>
      <c r="E88" s="98">
        <v>79.2339300641119</v>
      </c>
      <c r="F88" s="98">
        <v>79.91206613383186</v>
      </c>
    </row>
    <row r="89" spans="1:6" ht="15" customHeight="1">
      <c r="A89" s="8"/>
      <c r="C89" s="88" t="s">
        <v>274</v>
      </c>
      <c r="D89" s="98">
        <v>80.02966084962452</v>
      </c>
      <c r="E89" s="98">
        <v>79.69911071743586</v>
      </c>
      <c r="F89" s="98">
        <v>80.36021098181318</v>
      </c>
    </row>
    <row r="90" spans="1:6" s="14" customFormat="1" ht="15" customHeight="1">
      <c r="A90" s="92"/>
      <c r="B90" s="88"/>
      <c r="C90" s="93"/>
      <c r="D90" s="95"/>
      <c r="E90" s="95"/>
      <c r="F90" s="95"/>
    </row>
    <row r="91" spans="1:6" ht="24" customHeight="1">
      <c r="A91" s="8" t="s">
        <v>43</v>
      </c>
      <c r="C91" s="88" t="s">
        <v>12</v>
      </c>
      <c r="D91" s="98">
        <v>75.49035054878577</v>
      </c>
      <c r="E91" s="98">
        <v>75.39562818258979</v>
      </c>
      <c r="F91" s="98">
        <v>75.58507291498175</v>
      </c>
    </row>
    <row r="92" spans="1:6" ht="15" customHeight="1">
      <c r="A92" s="8"/>
      <c r="C92" s="88" t="s">
        <v>13</v>
      </c>
      <c r="D92" s="98">
        <v>75.63660642358305</v>
      </c>
      <c r="E92" s="98">
        <v>75.54154161195403</v>
      </c>
      <c r="F92" s="98">
        <v>75.73167123521206</v>
      </c>
    </row>
    <row r="93" spans="1:6" ht="15" customHeight="1">
      <c r="A93" s="8"/>
      <c r="C93" s="88" t="s">
        <v>14</v>
      </c>
      <c r="D93" s="98">
        <v>75.83156414862435</v>
      </c>
      <c r="E93" s="98">
        <v>75.73650350912185</v>
      </c>
      <c r="F93" s="98">
        <v>75.92662478812686</v>
      </c>
    </row>
    <row r="94" spans="1:6" ht="15" customHeight="1">
      <c r="A94" s="8"/>
      <c r="B94" s="88" t="s">
        <v>15</v>
      </c>
      <c r="C94" s="88" t="s">
        <v>15</v>
      </c>
      <c r="D94" s="98">
        <v>76.02399514421596</v>
      </c>
      <c r="E94" s="98">
        <v>75.929607054151</v>
      </c>
      <c r="F94" s="98">
        <v>76.11838323428091</v>
      </c>
    </row>
    <row r="95" spans="1:6" ht="15" customHeight="1">
      <c r="A95" s="8"/>
      <c r="C95" s="88" t="s">
        <v>16</v>
      </c>
      <c r="D95" s="98">
        <v>76.25905118535785</v>
      </c>
      <c r="E95" s="98">
        <v>76.1658725519219</v>
      </c>
      <c r="F95" s="98">
        <v>76.3522298187938</v>
      </c>
    </row>
    <row r="96" spans="1:6" ht="24" customHeight="1">
      <c r="A96" s="8"/>
      <c r="C96" s="88" t="s">
        <v>17</v>
      </c>
      <c r="D96" s="98">
        <v>76.56224461799977</v>
      </c>
      <c r="E96" s="98">
        <v>76.46993464290126</v>
      </c>
      <c r="F96" s="98">
        <v>76.65455459309827</v>
      </c>
    </row>
    <row r="97" spans="1:6" ht="15" customHeight="1">
      <c r="A97" s="8"/>
      <c r="C97" s="88" t="s">
        <v>18</v>
      </c>
      <c r="D97" s="98">
        <v>76.50847905958277</v>
      </c>
      <c r="E97" s="98">
        <v>76.4159726521017</v>
      </c>
      <c r="F97" s="98">
        <v>76.60098546706384</v>
      </c>
    </row>
    <row r="98" spans="1:6" ht="15" customHeight="1">
      <c r="A98" s="8"/>
      <c r="C98" s="88" t="s">
        <v>19</v>
      </c>
      <c r="D98" s="98">
        <v>76.62592776967932</v>
      </c>
      <c r="E98" s="98">
        <v>76.53363162763934</v>
      </c>
      <c r="F98" s="98">
        <v>76.7182239117193</v>
      </c>
    </row>
    <row r="99" spans="1:6" ht="15" customHeight="1">
      <c r="A99" s="8"/>
      <c r="C99" s="88" t="s">
        <v>20</v>
      </c>
      <c r="D99" s="98">
        <v>76.76978849911231</v>
      </c>
      <c r="E99" s="98">
        <v>76.67756149273796</v>
      </c>
      <c r="F99" s="98">
        <v>76.86201550548665</v>
      </c>
    </row>
    <row r="100" spans="1:6" ht="15" customHeight="1">
      <c r="A100" s="8"/>
      <c r="C100" s="88" t="s">
        <v>21</v>
      </c>
      <c r="D100" s="98">
        <v>77.17970218304734</v>
      </c>
      <c r="E100" s="98">
        <v>77.0879304181168</v>
      </c>
      <c r="F100" s="98">
        <v>77.27147394797788</v>
      </c>
    </row>
    <row r="101" spans="1:6" ht="24" customHeight="1">
      <c r="A101" s="8"/>
      <c r="C101" s="88" t="s">
        <v>22</v>
      </c>
      <c r="D101" s="98">
        <v>77.16574836567774</v>
      </c>
      <c r="E101" s="98">
        <v>77.07472388859354</v>
      </c>
      <c r="F101" s="98">
        <v>77.25677284276195</v>
      </c>
    </row>
    <row r="102" spans="1:6" ht="15" customHeight="1">
      <c r="A102" s="8"/>
      <c r="C102" s="88" t="s">
        <v>23</v>
      </c>
      <c r="D102" s="98">
        <v>77.34818238891894</v>
      </c>
      <c r="E102" s="98">
        <v>77.2574726885986</v>
      </c>
      <c r="F102" s="98">
        <v>77.43889208923929</v>
      </c>
    </row>
    <row r="103" spans="1:6" ht="15" customHeight="1">
      <c r="A103" s="8"/>
      <c r="C103" s="88" t="s">
        <v>24</v>
      </c>
      <c r="D103" s="98">
        <v>77.4653225600039</v>
      </c>
      <c r="E103" s="98">
        <v>77.37465022697731</v>
      </c>
      <c r="F103" s="98">
        <v>77.55599489303049</v>
      </c>
    </row>
    <row r="104" spans="1:6" ht="15" customHeight="1">
      <c r="A104" s="8"/>
      <c r="C104" s="88" t="s">
        <v>25</v>
      </c>
      <c r="D104" s="98">
        <v>77.77077437949475</v>
      </c>
      <c r="E104" s="98">
        <v>77.67951630628578</v>
      </c>
      <c r="F104" s="98">
        <v>77.86203245270373</v>
      </c>
    </row>
    <row r="105" spans="1:6" ht="15" customHeight="1">
      <c r="A105" s="8"/>
      <c r="B105" s="88" t="s">
        <v>26</v>
      </c>
      <c r="C105" s="88" t="s">
        <v>26</v>
      </c>
      <c r="D105" s="98">
        <v>77.89581820366021</v>
      </c>
      <c r="E105" s="98">
        <v>77.80493972095145</v>
      </c>
      <c r="F105" s="98">
        <v>77.98669668636897</v>
      </c>
    </row>
    <row r="106" spans="1:6" ht="24" customHeight="1">
      <c r="A106" s="8"/>
      <c r="C106" s="88" t="s">
        <v>27</v>
      </c>
      <c r="D106" s="98">
        <v>78.0647045301215</v>
      </c>
      <c r="E106" s="98">
        <v>77.97403156021952</v>
      </c>
      <c r="F106" s="98">
        <v>78.15537750002349</v>
      </c>
    </row>
    <row r="107" spans="1:6" ht="15" customHeight="1">
      <c r="A107" s="8"/>
      <c r="C107" s="88" t="s">
        <v>28</v>
      </c>
      <c r="D107" s="98">
        <v>78.18610901420044</v>
      </c>
      <c r="E107" s="98">
        <v>78.09643124149197</v>
      </c>
      <c r="F107" s="98">
        <v>78.27578678690891</v>
      </c>
    </row>
    <row r="108" spans="1:6" ht="15" customHeight="1">
      <c r="A108" s="8"/>
      <c r="C108" s="88" t="s">
        <v>29</v>
      </c>
      <c r="D108" s="98">
        <v>78.3617084590253</v>
      </c>
      <c r="E108" s="98">
        <v>78.27157204879936</v>
      </c>
      <c r="F108" s="98">
        <v>78.45184486925123</v>
      </c>
    </row>
    <row r="109" spans="1:6" ht="15" customHeight="1">
      <c r="A109" s="8"/>
      <c r="C109" s="88" t="s">
        <v>30</v>
      </c>
      <c r="D109" s="98">
        <v>78.57749963325398</v>
      </c>
      <c r="E109" s="98">
        <v>78.48706295554668</v>
      </c>
      <c r="F109" s="98">
        <v>78.66793631096128</v>
      </c>
    </row>
    <row r="110" spans="1:6" ht="15" customHeight="1">
      <c r="A110" s="8"/>
      <c r="C110" s="88" t="s">
        <v>31</v>
      </c>
      <c r="D110" s="98">
        <v>78.8106070869853</v>
      </c>
      <c r="E110" s="98">
        <v>78.7195477909076</v>
      </c>
      <c r="F110" s="98">
        <v>78.901666383063</v>
      </c>
    </row>
    <row r="111" spans="1:6" ht="24" customHeight="1">
      <c r="A111" s="8"/>
      <c r="C111" s="88" t="s">
        <v>32</v>
      </c>
      <c r="D111" s="98">
        <v>78.86268089335994</v>
      </c>
      <c r="E111" s="98">
        <v>78.77193257977541</v>
      </c>
      <c r="F111" s="98">
        <v>78.95342920694446</v>
      </c>
    </row>
    <row r="112" spans="1:6" ht="15" customHeight="1">
      <c r="A112" s="8"/>
      <c r="C112" s="88" t="s">
        <v>33</v>
      </c>
      <c r="D112" s="98">
        <v>79.02720714063949</v>
      </c>
      <c r="E112" s="98">
        <v>78.93738717810942</v>
      </c>
      <c r="F112" s="98">
        <v>79.11702710316956</v>
      </c>
    </row>
    <row r="113" spans="1:6" ht="15" customHeight="1">
      <c r="A113" s="8"/>
      <c r="C113" s="88" t="s">
        <v>34</v>
      </c>
      <c r="D113" s="98">
        <v>79.23062045509047</v>
      </c>
      <c r="E113" s="98">
        <v>79.14085983078405</v>
      </c>
      <c r="F113" s="98">
        <v>79.3203810793969</v>
      </c>
    </row>
    <row r="114" spans="1:6" ht="15" customHeight="1">
      <c r="A114" s="8"/>
      <c r="C114" s="88" t="s">
        <v>35</v>
      </c>
      <c r="D114" s="98">
        <v>79.57428372029334</v>
      </c>
      <c r="E114" s="98">
        <v>79.48494565715191</v>
      </c>
      <c r="F114" s="98">
        <v>79.66362178343476</v>
      </c>
    </row>
    <row r="115" spans="1:6" ht="15" customHeight="1">
      <c r="A115" s="8"/>
      <c r="B115" s="88" t="s">
        <v>36</v>
      </c>
      <c r="C115" s="88" t="s">
        <v>36</v>
      </c>
      <c r="D115" s="98">
        <v>79.745873244147</v>
      </c>
      <c r="E115" s="98">
        <v>79.65652414659337</v>
      </c>
      <c r="F115" s="98">
        <v>79.83522234170064</v>
      </c>
    </row>
    <row r="116" spans="1:6" ht="24" customHeight="1">
      <c r="A116" s="8"/>
      <c r="C116" s="88" t="s">
        <v>37</v>
      </c>
      <c r="D116" s="98">
        <v>79.91631589912808</v>
      </c>
      <c r="E116" s="98">
        <v>79.82784288078204</v>
      </c>
      <c r="F116" s="98">
        <v>80.00478891747412</v>
      </c>
    </row>
    <row r="117" spans="1:6" ht="15" customHeight="1">
      <c r="A117" s="8"/>
      <c r="C117" s="88" t="s">
        <v>38</v>
      </c>
      <c r="D117" s="98">
        <v>80.14882214748442</v>
      </c>
      <c r="E117" s="98">
        <v>80.06072481575701</v>
      </c>
      <c r="F117" s="98">
        <v>80.23691947921183</v>
      </c>
    </row>
    <row r="118" spans="1:6" ht="15" customHeight="1">
      <c r="A118" s="8"/>
      <c r="C118" s="88" t="s">
        <v>274</v>
      </c>
      <c r="D118" s="98">
        <v>80.43269286567434</v>
      </c>
      <c r="E118" s="98">
        <v>80.34511610382256</v>
      </c>
      <c r="F118" s="98">
        <v>80.52026962752612</v>
      </c>
    </row>
    <row r="119" spans="1:6" s="14" customFormat="1" ht="15" customHeight="1">
      <c r="A119" s="92"/>
      <c r="B119" s="88"/>
      <c r="C119" s="93"/>
      <c r="D119" s="95"/>
      <c r="E119" s="95"/>
      <c r="F119" s="95"/>
    </row>
    <row r="120" spans="1:6" ht="24" customHeight="1">
      <c r="A120" s="8" t="s">
        <v>225</v>
      </c>
      <c r="C120" s="88" t="s">
        <v>12</v>
      </c>
      <c r="D120" s="98">
        <v>75.51282696844301</v>
      </c>
      <c r="E120" s="98">
        <v>75.08548020522889</v>
      </c>
      <c r="F120" s="98">
        <v>75.94017373165713</v>
      </c>
    </row>
    <row r="121" spans="1:6" ht="15" customHeight="1">
      <c r="A121" s="8"/>
      <c r="C121" s="88" t="s">
        <v>13</v>
      </c>
      <c r="D121" s="98">
        <v>75.6693862763579</v>
      </c>
      <c r="E121" s="98">
        <v>75.23995036426741</v>
      </c>
      <c r="F121" s="98">
        <v>76.09882218844838</v>
      </c>
    </row>
    <row r="122" spans="1:6" ht="15" customHeight="1">
      <c r="A122" s="8"/>
      <c r="C122" s="88" t="s">
        <v>14</v>
      </c>
      <c r="D122" s="98">
        <v>75.80155895536919</v>
      </c>
      <c r="E122" s="98">
        <v>75.3826242753206</v>
      </c>
      <c r="F122" s="98">
        <v>76.22049363541778</v>
      </c>
    </row>
    <row r="123" spans="1:6" ht="15" customHeight="1">
      <c r="A123" s="8"/>
      <c r="B123" s="88" t="s">
        <v>15</v>
      </c>
      <c r="C123" s="88" t="s">
        <v>15</v>
      </c>
      <c r="D123" s="98">
        <v>75.8521722989537</v>
      </c>
      <c r="E123" s="98">
        <v>75.4333815422206</v>
      </c>
      <c r="F123" s="98">
        <v>76.2709630556868</v>
      </c>
    </row>
    <row r="124" spans="1:6" ht="15" customHeight="1">
      <c r="A124" s="8"/>
      <c r="C124" s="88" t="s">
        <v>16</v>
      </c>
      <c r="D124" s="98">
        <v>76.11968588239856</v>
      </c>
      <c r="E124" s="98">
        <v>75.709417072901</v>
      </c>
      <c r="F124" s="98">
        <v>76.52995469189611</v>
      </c>
    </row>
    <row r="125" spans="1:6" ht="24" customHeight="1">
      <c r="A125" s="8"/>
      <c r="C125" s="88" t="s">
        <v>17</v>
      </c>
      <c r="D125" s="98">
        <v>76.51955555840819</v>
      </c>
      <c r="E125" s="98">
        <v>76.11386958608342</v>
      </c>
      <c r="F125" s="98">
        <v>76.92524153073295</v>
      </c>
    </row>
    <row r="126" spans="1:6" ht="15" customHeight="1">
      <c r="A126" s="8"/>
      <c r="C126" s="88" t="s">
        <v>18</v>
      </c>
      <c r="D126" s="98">
        <v>76.56703897677448</v>
      </c>
      <c r="E126" s="98">
        <v>76.15788893342284</v>
      </c>
      <c r="F126" s="98">
        <v>76.97618902012613</v>
      </c>
    </row>
    <row r="127" spans="1:6" ht="15" customHeight="1">
      <c r="A127" s="8"/>
      <c r="C127" s="88" t="s">
        <v>19</v>
      </c>
      <c r="D127" s="98">
        <v>76.67370723926277</v>
      </c>
      <c r="E127" s="98">
        <v>76.25998257842316</v>
      </c>
      <c r="F127" s="98">
        <v>77.08743190010237</v>
      </c>
    </row>
    <row r="128" spans="1:6" ht="15" customHeight="1">
      <c r="A128" s="8"/>
      <c r="C128" s="88" t="s">
        <v>20</v>
      </c>
      <c r="D128" s="98">
        <v>76.98845562294969</v>
      </c>
      <c r="E128" s="98">
        <v>76.58568181648727</v>
      </c>
      <c r="F128" s="98">
        <v>77.3912294294121</v>
      </c>
    </row>
    <row r="129" spans="1:6" ht="15" customHeight="1">
      <c r="A129" s="8"/>
      <c r="C129" s="88" t="s">
        <v>21</v>
      </c>
      <c r="D129" s="98">
        <v>77.36802151425871</v>
      </c>
      <c r="E129" s="98">
        <v>76.97556255145038</v>
      </c>
      <c r="F129" s="98">
        <v>77.76048047706705</v>
      </c>
    </row>
    <row r="130" spans="1:6" ht="24" customHeight="1">
      <c r="A130" s="8"/>
      <c r="C130" s="88" t="s">
        <v>22</v>
      </c>
      <c r="D130" s="98">
        <v>77.38795351325487</v>
      </c>
      <c r="E130" s="98">
        <v>77.0115484250029</v>
      </c>
      <c r="F130" s="98">
        <v>77.76435860150684</v>
      </c>
    </row>
    <row r="131" spans="1:6" ht="15" customHeight="1">
      <c r="A131" s="8"/>
      <c r="C131" s="88" t="s">
        <v>23</v>
      </c>
      <c r="D131" s="98">
        <v>77.29650443790807</v>
      </c>
      <c r="E131" s="98">
        <v>76.91877137117079</v>
      </c>
      <c r="F131" s="98">
        <v>77.67423750464535</v>
      </c>
    </row>
    <row r="132" spans="1:6" ht="15" customHeight="1">
      <c r="A132" s="8"/>
      <c r="C132" s="88" t="s">
        <v>24</v>
      </c>
      <c r="D132" s="98">
        <v>77.5918852521665</v>
      </c>
      <c r="E132" s="98">
        <v>77.2182262348196</v>
      </c>
      <c r="F132" s="98">
        <v>77.96554426951342</v>
      </c>
    </row>
    <row r="133" spans="1:6" ht="15" customHeight="1">
      <c r="A133" s="8"/>
      <c r="C133" s="88" t="s">
        <v>25</v>
      </c>
      <c r="D133" s="98">
        <v>77.76591279520152</v>
      </c>
      <c r="E133" s="98">
        <v>77.3758923161727</v>
      </c>
      <c r="F133" s="98">
        <v>78.15593327423034</v>
      </c>
    </row>
    <row r="134" spans="1:6" ht="15" customHeight="1">
      <c r="A134" s="8"/>
      <c r="B134" s="88" t="s">
        <v>26</v>
      </c>
      <c r="C134" s="88" t="s">
        <v>26</v>
      </c>
      <c r="D134" s="98">
        <v>78.2501129247879</v>
      </c>
      <c r="E134" s="98">
        <v>77.86138720739818</v>
      </c>
      <c r="F134" s="98">
        <v>78.63883864217762</v>
      </c>
    </row>
    <row r="135" spans="1:6" ht="24" customHeight="1">
      <c r="A135" s="8"/>
      <c r="C135" s="88" t="s">
        <v>27</v>
      </c>
      <c r="D135" s="98">
        <v>78.42751585921424</v>
      </c>
      <c r="E135" s="98">
        <v>78.04260876086371</v>
      </c>
      <c r="F135" s="98">
        <v>78.81242295756476</v>
      </c>
    </row>
    <row r="136" spans="1:6" ht="15" customHeight="1">
      <c r="A136" s="8"/>
      <c r="C136" s="88" t="s">
        <v>28</v>
      </c>
      <c r="D136" s="98">
        <v>78.68721610464172</v>
      </c>
      <c r="E136" s="98">
        <v>78.31858764905527</v>
      </c>
      <c r="F136" s="98">
        <v>79.05584456022817</v>
      </c>
    </row>
    <row r="137" spans="1:6" ht="15" customHeight="1">
      <c r="A137" s="8"/>
      <c r="C137" s="88" t="s">
        <v>29</v>
      </c>
      <c r="D137" s="98">
        <v>78.74990270526354</v>
      </c>
      <c r="E137" s="98">
        <v>78.38235942132795</v>
      </c>
      <c r="F137" s="98">
        <v>79.11744598919913</v>
      </c>
    </row>
    <row r="138" spans="1:6" ht="15" customHeight="1">
      <c r="A138" s="8"/>
      <c r="C138" s="88" t="s">
        <v>30</v>
      </c>
      <c r="D138" s="98">
        <v>78.64741639968327</v>
      </c>
      <c r="E138" s="98">
        <v>78.26560266830091</v>
      </c>
      <c r="F138" s="98">
        <v>79.02923013106562</v>
      </c>
    </row>
    <row r="139" spans="1:6" ht="15" customHeight="1">
      <c r="A139" s="8"/>
      <c r="C139" s="88" t="s">
        <v>31</v>
      </c>
      <c r="D139" s="98">
        <v>78.82312449559558</v>
      </c>
      <c r="E139" s="98">
        <v>78.44087914471555</v>
      </c>
      <c r="F139" s="98">
        <v>79.2053698464756</v>
      </c>
    </row>
    <row r="140" spans="1:6" ht="24" customHeight="1">
      <c r="A140" s="8"/>
      <c r="C140" s="88" t="s">
        <v>32</v>
      </c>
      <c r="D140" s="98">
        <v>78.77600983444924</v>
      </c>
      <c r="E140" s="98">
        <v>78.39245102955444</v>
      </c>
      <c r="F140" s="98">
        <v>79.15956863934404</v>
      </c>
    </row>
    <row r="141" spans="1:6" ht="15" customHeight="1">
      <c r="A141" s="8"/>
      <c r="C141" s="88" t="s">
        <v>33</v>
      </c>
      <c r="D141" s="98">
        <v>79.1555416818896</v>
      </c>
      <c r="E141" s="98">
        <v>78.79339320979905</v>
      </c>
      <c r="F141" s="98">
        <v>79.51769015398015</v>
      </c>
    </row>
    <row r="142" spans="1:6" ht="15" customHeight="1">
      <c r="A142" s="8"/>
      <c r="C142" s="88" t="s">
        <v>34</v>
      </c>
      <c r="D142" s="98">
        <v>79.33165264496195</v>
      </c>
      <c r="E142" s="98">
        <v>78.96692047923442</v>
      </c>
      <c r="F142" s="98">
        <v>79.69638481068948</v>
      </c>
    </row>
    <row r="143" spans="1:6" ht="15" customHeight="1">
      <c r="A143" s="8"/>
      <c r="C143" s="88" t="s">
        <v>35</v>
      </c>
      <c r="D143" s="98">
        <v>79.63758403139313</v>
      </c>
      <c r="E143" s="98">
        <v>79.27938463778183</v>
      </c>
      <c r="F143" s="98">
        <v>79.99578342500443</v>
      </c>
    </row>
    <row r="144" spans="1:6" ht="15" customHeight="1">
      <c r="A144" s="8"/>
      <c r="B144" s="88" t="s">
        <v>36</v>
      </c>
      <c r="C144" s="88" t="s">
        <v>36</v>
      </c>
      <c r="D144" s="98">
        <v>79.8584406461335</v>
      </c>
      <c r="E144" s="98">
        <v>79.5033048365991</v>
      </c>
      <c r="F144" s="98">
        <v>80.2135764556679</v>
      </c>
    </row>
    <row r="145" spans="1:6" ht="24" customHeight="1">
      <c r="A145" s="8"/>
      <c r="C145" s="88" t="s">
        <v>37</v>
      </c>
      <c r="D145" s="98">
        <v>80.1632826958791</v>
      </c>
      <c r="E145" s="98">
        <v>79.81814018955514</v>
      </c>
      <c r="F145" s="98">
        <v>80.50842520220307</v>
      </c>
    </row>
    <row r="146" spans="1:6" ht="15" customHeight="1">
      <c r="A146" s="8"/>
      <c r="C146" s="88" t="s">
        <v>38</v>
      </c>
      <c r="D146" s="98">
        <v>80.53544931565746</v>
      </c>
      <c r="E146" s="98">
        <v>80.19033316224616</v>
      </c>
      <c r="F146" s="98">
        <v>80.88056546906876</v>
      </c>
    </row>
    <row r="147" spans="1:6" ht="15" customHeight="1">
      <c r="A147" s="8"/>
      <c r="C147" s="88" t="s">
        <v>274</v>
      </c>
      <c r="D147" s="98">
        <v>80.82638925185157</v>
      </c>
      <c r="E147" s="98">
        <v>80.47293615729437</v>
      </c>
      <c r="F147" s="98">
        <v>81.17984234640876</v>
      </c>
    </row>
    <row r="148" spans="1:6" s="14" customFormat="1" ht="15" customHeight="1">
      <c r="A148" s="92"/>
      <c r="B148" s="88"/>
      <c r="C148" s="93"/>
      <c r="D148" s="95"/>
      <c r="E148" s="95"/>
      <c r="F148" s="95"/>
    </row>
    <row r="149" spans="1:6" s="14" customFormat="1" ht="24" customHeight="1">
      <c r="A149" s="8" t="s">
        <v>203</v>
      </c>
      <c r="B149" s="88"/>
      <c r="C149" s="88" t="s">
        <v>12</v>
      </c>
      <c r="D149" s="98">
        <v>75.7460113645686</v>
      </c>
      <c r="E149" s="98">
        <v>75.34259575459835</v>
      </c>
      <c r="F149" s="98">
        <v>76.14942697453886</v>
      </c>
    </row>
    <row r="150" spans="1:6" s="14" customFormat="1" ht="15" customHeight="1">
      <c r="A150" s="8"/>
      <c r="B150" s="88"/>
      <c r="C150" s="88" t="s">
        <v>13</v>
      </c>
      <c r="D150" s="98">
        <v>75.88497944182637</v>
      </c>
      <c r="E150" s="98">
        <v>75.48230361793713</v>
      </c>
      <c r="F150" s="98">
        <v>76.28765526571561</v>
      </c>
    </row>
    <row r="151" spans="1:6" s="14" customFormat="1" ht="15" customHeight="1">
      <c r="A151" s="8"/>
      <c r="B151" s="88"/>
      <c r="C151" s="88" t="s">
        <v>14</v>
      </c>
      <c r="D151" s="98">
        <v>76.01127681439127</v>
      </c>
      <c r="E151" s="98">
        <v>75.60145677843144</v>
      </c>
      <c r="F151" s="98">
        <v>76.42109685035109</v>
      </c>
    </row>
    <row r="152" spans="1:6" s="14" customFormat="1" ht="15" customHeight="1">
      <c r="A152" s="8"/>
      <c r="B152" s="88" t="s">
        <v>15</v>
      </c>
      <c r="C152" s="88" t="s">
        <v>15</v>
      </c>
      <c r="D152" s="98">
        <v>76.30247930143952</v>
      </c>
      <c r="E152" s="98">
        <v>75.90310747184267</v>
      </c>
      <c r="F152" s="98">
        <v>76.70185113103636</v>
      </c>
    </row>
    <row r="153" spans="1:6" s="14" customFormat="1" ht="15" customHeight="1">
      <c r="A153" s="8"/>
      <c r="B153" s="88"/>
      <c r="C153" s="88" t="s">
        <v>16</v>
      </c>
      <c r="D153" s="98">
        <v>76.5861334432467</v>
      </c>
      <c r="E153" s="98">
        <v>76.19363484242679</v>
      </c>
      <c r="F153" s="98">
        <v>76.9786320440666</v>
      </c>
    </row>
    <row r="154" spans="1:6" s="14" customFormat="1" ht="24" customHeight="1">
      <c r="A154" s="8"/>
      <c r="B154" s="88"/>
      <c r="C154" s="88" t="s">
        <v>17</v>
      </c>
      <c r="D154" s="98">
        <v>76.86308192301814</v>
      </c>
      <c r="E154" s="98">
        <v>76.47320700764476</v>
      </c>
      <c r="F154" s="98">
        <v>77.25295683839153</v>
      </c>
    </row>
    <row r="155" spans="1:6" s="14" customFormat="1" ht="15" customHeight="1">
      <c r="A155" s="8"/>
      <c r="B155" s="88"/>
      <c r="C155" s="88" t="s">
        <v>18</v>
      </c>
      <c r="D155" s="98">
        <v>76.88384518988823</v>
      </c>
      <c r="E155" s="98">
        <v>76.49186506828643</v>
      </c>
      <c r="F155" s="98">
        <v>77.27582531149004</v>
      </c>
    </row>
    <row r="156" spans="1:6" s="14" customFormat="1" ht="15" customHeight="1">
      <c r="A156" s="8"/>
      <c r="B156" s="88"/>
      <c r="C156" s="88" t="s">
        <v>19</v>
      </c>
      <c r="D156" s="98">
        <v>76.90293502122427</v>
      </c>
      <c r="E156" s="98">
        <v>76.50750131216971</v>
      </c>
      <c r="F156" s="98">
        <v>77.29836873027882</v>
      </c>
    </row>
    <row r="157" spans="1:6" s="14" customFormat="1" ht="15" customHeight="1">
      <c r="A157" s="8"/>
      <c r="B157" s="88"/>
      <c r="C157" s="88" t="s">
        <v>20</v>
      </c>
      <c r="D157" s="98">
        <v>77.2537646086167</v>
      </c>
      <c r="E157" s="98">
        <v>76.86700044096145</v>
      </c>
      <c r="F157" s="98">
        <v>77.64052877627196</v>
      </c>
    </row>
    <row r="158" spans="1:6" s="14" customFormat="1" ht="15" customHeight="1">
      <c r="A158" s="8"/>
      <c r="B158" s="88"/>
      <c r="C158" s="88" t="s">
        <v>21</v>
      </c>
      <c r="D158" s="98">
        <v>77.90034442716204</v>
      </c>
      <c r="E158" s="98">
        <v>77.51273429997907</v>
      </c>
      <c r="F158" s="98">
        <v>78.287954554345</v>
      </c>
    </row>
    <row r="159" spans="1:6" s="14" customFormat="1" ht="24" customHeight="1">
      <c r="A159" s="8"/>
      <c r="B159" s="88"/>
      <c r="C159" s="88" t="s">
        <v>22</v>
      </c>
      <c r="D159" s="98">
        <v>78.15797733284677</v>
      </c>
      <c r="E159" s="98">
        <v>77.77517280092844</v>
      </c>
      <c r="F159" s="98">
        <v>78.5407818647651</v>
      </c>
    </row>
    <row r="160" spans="1:6" s="14" customFormat="1" ht="15" customHeight="1">
      <c r="A160" s="8"/>
      <c r="B160" s="88"/>
      <c r="C160" s="88" t="s">
        <v>23</v>
      </c>
      <c r="D160" s="98">
        <v>78.49531229962723</v>
      </c>
      <c r="E160" s="98">
        <v>78.1172614822228</v>
      </c>
      <c r="F160" s="98">
        <v>78.87336311703166</v>
      </c>
    </row>
    <row r="161" spans="1:6" s="14" customFormat="1" ht="15" customHeight="1">
      <c r="A161" s="8"/>
      <c r="B161" s="88"/>
      <c r="C161" s="88" t="s">
        <v>24</v>
      </c>
      <c r="D161" s="98">
        <v>78.24024218787403</v>
      </c>
      <c r="E161" s="98">
        <v>77.86698147711374</v>
      </c>
      <c r="F161" s="98">
        <v>78.61350289863432</v>
      </c>
    </row>
    <row r="162" spans="1:6" s="14" customFormat="1" ht="15" customHeight="1">
      <c r="A162" s="8"/>
      <c r="B162" s="88"/>
      <c r="C162" s="88" t="s">
        <v>25</v>
      </c>
      <c r="D162" s="98">
        <v>78.60224214070541</v>
      </c>
      <c r="E162" s="98">
        <v>78.23237806648592</v>
      </c>
      <c r="F162" s="98">
        <v>78.9721062149249</v>
      </c>
    </row>
    <row r="163" spans="1:6" s="14" customFormat="1" ht="15" customHeight="1">
      <c r="A163" s="8"/>
      <c r="B163" s="88" t="s">
        <v>26</v>
      </c>
      <c r="C163" s="88" t="s">
        <v>26</v>
      </c>
      <c r="D163" s="98">
        <v>78.57153777428562</v>
      </c>
      <c r="E163" s="98">
        <v>78.19683553409735</v>
      </c>
      <c r="F163" s="98">
        <v>78.94624001447389</v>
      </c>
    </row>
    <row r="164" spans="1:6" s="14" customFormat="1" ht="24" customHeight="1">
      <c r="A164" s="8"/>
      <c r="B164" s="88"/>
      <c r="C164" s="88" t="s">
        <v>27</v>
      </c>
      <c r="D164" s="98">
        <v>78.79024592807713</v>
      </c>
      <c r="E164" s="98">
        <v>78.41480947179738</v>
      </c>
      <c r="F164" s="98">
        <v>79.16568238435687</v>
      </c>
    </row>
    <row r="165" spans="1:6" s="14" customFormat="1" ht="15" customHeight="1">
      <c r="A165" s="8"/>
      <c r="B165" s="88"/>
      <c r="C165" s="88" t="s">
        <v>28</v>
      </c>
      <c r="D165" s="98">
        <v>78.98381899975705</v>
      </c>
      <c r="E165" s="98">
        <v>78.6116948999458</v>
      </c>
      <c r="F165" s="98">
        <v>79.3559430995683</v>
      </c>
    </row>
    <row r="166" spans="1:6" s="14" customFormat="1" ht="15" customHeight="1">
      <c r="A166" s="8"/>
      <c r="B166" s="88"/>
      <c r="C166" s="88" t="s">
        <v>29</v>
      </c>
      <c r="D166" s="98">
        <v>79.06565117298923</v>
      </c>
      <c r="E166" s="98">
        <v>78.69235922454041</v>
      </c>
      <c r="F166" s="98">
        <v>79.43894312143806</v>
      </c>
    </row>
    <row r="167" spans="1:6" s="14" customFormat="1" ht="15" customHeight="1">
      <c r="A167" s="8"/>
      <c r="B167" s="88"/>
      <c r="C167" s="88" t="s">
        <v>30</v>
      </c>
      <c r="D167" s="98">
        <v>79.32372602545513</v>
      </c>
      <c r="E167" s="98">
        <v>78.94952373548628</v>
      </c>
      <c r="F167" s="98">
        <v>79.69792831542398</v>
      </c>
    </row>
    <row r="168" spans="1:6" s="14" customFormat="1" ht="15" customHeight="1">
      <c r="A168" s="8"/>
      <c r="B168" s="88"/>
      <c r="C168" s="88" t="s">
        <v>31</v>
      </c>
      <c r="D168" s="98">
        <v>79.16708081483593</v>
      </c>
      <c r="E168" s="98">
        <v>78.7787156195434</v>
      </c>
      <c r="F168" s="98">
        <v>79.55544601012845</v>
      </c>
    </row>
    <row r="169" spans="1:6" s="14" customFormat="1" ht="24" customHeight="1">
      <c r="A169" s="8"/>
      <c r="B169" s="88"/>
      <c r="C169" s="88" t="s">
        <v>32</v>
      </c>
      <c r="D169" s="98">
        <v>79.47228270927229</v>
      </c>
      <c r="E169" s="98">
        <v>79.0937462600308</v>
      </c>
      <c r="F169" s="98">
        <v>79.85081915851379</v>
      </c>
    </row>
    <row r="170" spans="1:6" s="14" customFormat="1" ht="15" customHeight="1">
      <c r="A170" s="8"/>
      <c r="B170" s="88"/>
      <c r="C170" s="88" t="s">
        <v>33</v>
      </c>
      <c r="D170" s="98">
        <v>79.83389401107073</v>
      </c>
      <c r="E170" s="98">
        <v>79.46509545005836</v>
      </c>
      <c r="F170" s="98">
        <v>80.2026925720831</v>
      </c>
    </row>
    <row r="171" spans="1:6" s="14" customFormat="1" ht="15" customHeight="1">
      <c r="A171" s="8"/>
      <c r="B171" s="88"/>
      <c r="C171" s="88" t="s">
        <v>34</v>
      </c>
      <c r="D171" s="98">
        <v>80.40387156000705</v>
      </c>
      <c r="E171" s="98">
        <v>80.04365363544376</v>
      </c>
      <c r="F171" s="98">
        <v>80.76408948457033</v>
      </c>
    </row>
    <row r="172" spans="1:6" s="14" customFormat="1" ht="15" customHeight="1">
      <c r="A172" s="8"/>
      <c r="B172" s="88"/>
      <c r="C172" s="88" t="s">
        <v>35</v>
      </c>
      <c r="D172" s="98">
        <v>80.5639688883215</v>
      </c>
      <c r="E172" s="98">
        <v>80.19629468210783</v>
      </c>
      <c r="F172" s="98">
        <v>80.93164309453516</v>
      </c>
    </row>
    <row r="173" spans="1:6" s="14" customFormat="1" ht="15" customHeight="1">
      <c r="A173" s="8"/>
      <c r="B173" s="88" t="s">
        <v>36</v>
      </c>
      <c r="C173" s="88" t="s">
        <v>36</v>
      </c>
      <c r="D173" s="98">
        <v>80.42567409231468</v>
      </c>
      <c r="E173" s="98">
        <v>80.0524607632466</v>
      </c>
      <c r="F173" s="98">
        <v>80.79888742138276</v>
      </c>
    </row>
    <row r="174" spans="1:6" s="14" customFormat="1" ht="24" customHeight="1">
      <c r="A174" s="8"/>
      <c r="C174" s="88" t="s">
        <v>37</v>
      </c>
      <c r="D174" s="98">
        <v>80.57507363496053</v>
      </c>
      <c r="E174" s="98">
        <v>80.21041234568169</v>
      </c>
      <c r="F174" s="98">
        <v>80.93973492423937</v>
      </c>
    </row>
    <row r="175" spans="1:6" s="14" customFormat="1" ht="15" customHeight="1">
      <c r="A175" s="8"/>
      <c r="B175" s="88"/>
      <c r="C175" s="88" t="s">
        <v>38</v>
      </c>
      <c r="D175" s="98">
        <v>80.97346796966858</v>
      </c>
      <c r="E175" s="98">
        <v>80.61275465038776</v>
      </c>
      <c r="F175" s="98">
        <v>81.3341812889494</v>
      </c>
    </row>
    <row r="176" spans="1:6" s="14" customFormat="1" ht="15" customHeight="1">
      <c r="A176" s="8"/>
      <c r="B176" s="88"/>
      <c r="C176" s="88" t="s">
        <v>274</v>
      </c>
      <c r="D176" s="98">
        <v>81.33181704446899</v>
      </c>
      <c r="E176" s="98">
        <v>80.9722782890927</v>
      </c>
      <c r="F176" s="98">
        <v>81.69135579984528</v>
      </c>
    </row>
    <row r="177" spans="1:6" s="14" customFormat="1" ht="15" customHeight="1">
      <c r="A177" s="92"/>
      <c r="B177" s="88"/>
      <c r="C177" s="93"/>
      <c r="D177" s="95"/>
      <c r="E177" s="95"/>
      <c r="F177" s="95"/>
    </row>
    <row r="178" spans="1:6" s="14" customFormat="1" ht="24" customHeight="1">
      <c r="A178" s="8" t="s">
        <v>224</v>
      </c>
      <c r="B178" s="88"/>
      <c r="C178" s="88" t="s">
        <v>12</v>
      </c>
      <c r="D178" s="98">
        <v>75.82428300944163</v>
      </c>
      <c r="E178" s="98">
        <v>75.11302087237976</v>
      </c>
      <c r="F178" s="98">
        <v>76.5355451465035</v>
      </c>
    </row>
    <row r="179" spans="1:6" s="14" customFormat="1" ht="15" customHeight="1">
      <c r="A179" s="8"/>
      <c r="B179" s="88"/>
      <c r="C179" s="88" t="s">
        <v>13</v>
      </c>
      <c r="D179" s="98">
        <v>76.30483083269779</v>
      </c>
      <c r="E179" s="98">
        <v>75.62755196261081</v>
      </c>
      <c r="F179" s="98">
        <v>76.98210970278477</v>
      </c>
    </row>
    <row r="180" spans="1:6" s="14" customFormat="1" ht="15" customHeight="1">
      <c r="A180" s="8"/>
      <c r="B180" s="88"/>
      <c r="C180" s="88" t="s">
        <v>14</v>
      </c>
      <c r="D180" s="98">
        <v>76.19781990772975</v>
      </c>
      <c r="E180" s="98">
        <v>75.5099104606672</v>
      </c>
      <c r="F180" s="98">
        <v>76.8857293547923</v>
      </c>
    </row>
    <row r="181" spans="1:6" s="14" customFormat="1" ht="15" customHeight="1">
      <c r="A181" s="8"/>
      <c r="B181" s="88" t="s">
        <v>15</v>
      </c>
      <c r="C181" s="88" t="s">
        <v>15</v>
      </c>
      <c r="D181" s="98">
        <v>76.95905177425848</v>
      </c>
      <c r="E181" s="98">
        <v>76.30819465959104</v>
      </c>
      <c r="F181" s="98">
        <v>77.60990888892593</v>
      </c>
    </row>
    <row r="182" spans="1:6" s="14" customFormat="1" ht="15" customHeight="1">
      <c r="A182" s="8"/>
      <c r="B182" s="88"/>
      <c r="C182" s="88" t="s">
        <v>16</v>
      </c>
      <c r="D182" s="98">
        <v>77.34807232508902</v>
      </c>
      <c r="E182" s="98">
        <v>76.74210486565364</v>
      </c>
      <c r="F182" s="98">
        <v>77.9540397845244</v>
      </c>
    </row>
    <row r="183" spans="1:6" s="14" customFormat="1" ht="24" customHeight="1">
      <c r="A183" s="8"/>
      <c r="B183" s="88"/>
      <c r="C183" s="88" t="s">
        <v>17</v>
      </c>
      <c r="D183" s="98">
        <v>77.88425850673836</v>
      </c>
      <c r="E183" s="98">
        <v>77.29630345907378</v>
      </c>
      <c r="F183" s="98">
        <v>78.47221355440294</v>
      </c>
    </row>
    <row r="184" spans="1:6" s="14" customFormat="1" ht="15" customHeight="1">
      <c r="A184" s="8"/>
      <c r="B184" s="88"/>
      <c r="C184" s="88" t="s">
        <v>18</v>
      </c>
      <c r="D184" s="98">
        <v>77.88173905436685</v>
      </c>
      <c r="E184" s="98">
        <v>77.29766781877524</v>
      </c>
      <c r="F184" s="98">
        <v>78.46581028995845</v>
      </c>
    </row>
    <row r="185" spans="1:6" s="14" customFormat="1" ht="15" customHeight="1">
      <c r="A185" s="8"/>
      <c r="B185" s="88"/>
      <c r="C185" s="88" t="s">
        <v>19</v>
      </c>
      <c r="D185" s="98">
        <v>77.64205266603688</v>
      </c>
      <c r="E185" s="98">
        <v>77.02133555951163</v>
      </c>
      <c r="F185" s="98">
        <v>78.26276977256212</v>
      </c>
    </row>
    <row r="186" spans="1:6" s="14" customFormat="1" ht="15" customHeight="1">
      <c r="A186" s="8"/>
      <c r="B186" s="88"/>
      <c r="C186" s="88" t="s">
        <v>20</v>
      </c>
      <c r="D186" s="98">
        <v>77.7696619863576</v>
      </c>
      <c r="E186" s="98">
        <v>77.1293068421551</v>
      </c>
      <c r="F186" s="98">
        <v>78.4100171305601</v>
      </c>
    </row>
    <row r="187" spans="1:6" s="14" customFormat="1" ht="15" customHeight="1">
      <c r="A187" s="8"/>
      <c r="B187" s="88"/>
      <c r="C187" s="88" t="s">
        <v>21</v>
      </c>
      <c r="D187" s="98">
        <v>78.11697302885472</v>
      </c>
      <c r="E187" s="98">
        <v>77.46380564525606</v>
      </c>
      <c r="F187" s="98">
        <v>78.77014041245337</v>
      </c>
    </row>
    <row r="188" spans="1:6" s="14" customFormat="1" ht="24" customHeight="1">
      <c r="A188" s="8"/>
      <c r="B188" s="88"/>
      <c r="C188" s="88" t="s">
        <v>22</v>
      </c>
      <c r="D188" s="98">
        <v>78.62152166541101</v>
      </c>
      <c r="E188" s="98">
        <v>77.97892836403297</v>
      </c>
      <c r="F188" s="98">
        <v>79.26411496678905</v>
      </c>
    </row>
    <row r="189" spans="1:6" s="14" customFormat="1" ht="15" customHeight="1">
      <c r="A189" s="8"/>
      <c r="B189" s="88"/>
      <c r="C189" s="88" t="s">
        <v>23</v>
      </c>
      <c r="D189" s="98">
        <v>78.95060478776679</v>
      </c>
      <c r="E189" s="98">
        <v>78.32525834797954</v>
      </c>
      <c r="F189" s="98">
        <v>79.57595122755404</v>
      </c>
    </row>
    <row r="190" spans="1:6" s="14" customFormat="1" ht="15" customHeight="1">
      <c r="A190" s="8"/>
      <c r="B190" s="88"/>
      <c r="C190" s="88" t="s">
        <v>24</v>
      </c>
      <c r="D190" s="98">
        <v>78.92666369487173</v>
      </c>
      <c r="E190" s="98">
        <v>78.31064208777332</v>
      </c>
      <c r="F190" s="98">
        <v>79.54268530197015</v>
      </c>
    </row>
    <row r="191" spans="1:6" s="14" customFormat="1" ht="15" customHeight="1">
      <c r="A191" s="8"/>
      <c r="B191" s="88"/>
      <c r="C191" s="88" t="s">
        <v>25</v>
      </c>
      <c r="D191" s="98">
        <v>79.16429134214336</v>
      </c>
      <c r="E191" s="98">
        <v>78.56785927936397</v>
      </c>
      <c r="F191" s="98">
        <v>79.76072340492274</v>
      </c>
    </row>
    <row r="192" spans="1:6" s="14" customFormat="1" ht="15" customHeight="1">
      <c r="A192" s="8"/>
      <c r="B192" s="88" t="s">
        <v>26</v>
      </c>
      <c r="C192" s="88" t="s">
        <v>26</v>
      </c>
      <c r="D192" s="98">
        <v>79.31391405502083</v>
      </c>
      <c r="E192" s="98">
        <v>78.72286150936709</v>
      </c>
      <c r="F192" s="98">
        <v>79.90496660067457</v>
      </c>
    </row>
    <row r="193" spans="1:6" s="14" customFormat="1" ht="24" customHeight="1">
      <c r="A193" s="8"/>
      <c r="B193" s="88"/>
      <c r="C193" s="88" t="s">
        <v>27</v>
      </c>
      <c r="D193" s="98">
        <v>79.50672871037334</v>
      </c>
      <c r="E193" s="98">
        <v>78.92813050821943</v>
      </c>
      <c r="F193" s="98">
        <v>80.08532691252725</v>
      </c>
    </row>
    <row r="194" spans="1:6" s="14" customFormat="1" ht="15" customHeight="1">
      <c r="A194" s="8"/>
      <c r="B194" s="88"/>
      <c r="C194" s="88" t="s">
        <v>28</v>
      </c>
      <c r="D194" s="98">
        <v>79.56063058202578</v>
      </c>
      <c r="E194" s="98">
        <v>78.98558314075217</v>
      </c>
      <c r="F194" s="98">
        <v>80.13567802329939</v>
      </c>
    </row>
    <row r="195" spans="1:6" s="14" customFormat="1" ht="15" customHeight="1">
      <c r="A195" s="8"/>
      <c r="B195" s="88"/>
      <c r="C195" s="88" t="s">
        <v>29</v>
      </c>
      <c r="D195" s="98">
        <v>79.90270947658873</v>
      </c>
      <c r="E195" s="98">
        <v>79.34016589274422</v>
      </c>
      <c r="F195" s="98">
        <v>80.46525306043323</v>
      </c>
    </row>
    <row r="196" spans="1:6" s="14" customFormat="1" ht="15" customHeight="1">
      <c r="A196" s="8"/>
      <c r="B196" s="88"/>
      <c r="C196" s="88" t="s">
        <v>30</v>
      </c>
      <c r="D196" s="98">
        <v>80.14976940760509</v>
      </c>
      <c r="E196" s="98">
        <v>79.58338280150605</v>
      </c>
      <c r="F196" s="98">
        <v>80.71615601370414</v>
      </c>
    </row>
    <row r="197" spans="1:6" s="14" customFormat="1" ht="15" customHeight="1">
      <c r="A197" s="8"/>
      <c r="B197" s="88"/>
      <c r="C197" s="88" t="s">
        <v>31</v>
      </c>
      <c r="D197" s="98">
        <v>80.31637435492758</v>
      </c>
      <c r="E197" s="98">
        <v>79.76515469087731</v>
      </c>
      <c r="F197" s="98">
        <v>80.86759401897784</v>
      </c>
    </row>
    <row r="198" spans="1:6" s="14" customFormat="1" ht="24" customHeight="1">
      <c r="A198" s="8"/>
      <c r="B198" s="88"/>
      <c r="C198" s="88" t="s">
        <v>32</v>
      </c>
      <c r="D198" s="98">
        <v>79.77278301341865</v>
      </c>
      <c r="E198" s="98">
        <v>79.17324469235322</v>
      </c>
      <c r="F198" s="98">
        <v>80.37232133448407</v>
      </c>
    </row>
    <row r="199" spans="1:6" s="14" customFormat="1" ht="15" customHeight="1">
      <c r="A199" s="8"/>
      <c r="B199" s="88"/>
      <c r="C199" s="88" t="s">
        <v>33</v>
      </c>
      <c r="D199" s="98">
        <v>79.83114839446996</v>
      </c>
      <c r="E199" s="98">
        <v>79.24133634453244</v>
      </c>
      <c r="F199" s="98">
        <v>80.42096044440748</v>
      </c>
    </row>
    <row r="200" spans="1:6" s="14" customFormat="1" ht="15" customHeight="1">
      <c r="A200" s="8"/>
      <c r="B200" s="88"/>
      <c r="C200" s="88" t="s">
        <v>34</v>
      </c>
      <c r="D200" s="98">
        <v>79.96178134908826</v>
      </c>
      <c r="E200" s="98">
        <v>79.36395793713628</v>
      </c>
      <c r="F200" s="98">
        <v>80.55960476104023</v>
      </c>
    </row>
    <row r="201" spans="1:6" s="14" customFormat="1" ht="15" customHeight="1">
      <c r="A201" s="8"/>
      <c r="B201" s="88"/>
      <c r="C201" s="88" t="s">
        <v>35</v>
      </c>
      <c r="D201" s="98">
        <v>80.49471524859165</v>
      </c>
      <c r="E201" s="98">
        <v>79.9233313697127</v>
      </c>
      <c r="F201" s="98">
        <v>81.0660991274706</v>
      </c>
    </row>
    <row r="202" spans="1:6" s="14" customFormat="1" ht="15" customHeight="1">
      <c r="A202" s="8"/>
      <c r="B202" s="88" t="s">
        <v>36</v>
      </c>
      <c r="C202" s="88" t="s">
        <v>36</v>
      </c>
      <c r="D202" s="98">
        <v>80.742888013297</v>
      </c>
      <c r="E202" s="98">
        <v>80.1707085671622</v>
      </c>
      <c r="F202" s="98">
        <v>81.31506745943182</v>
      </c>
    </row>
    <row r="203" spans="1:6" s="14" customFormat="1" ht="24" customHeight="1">
      <c r="A203" s="8"/>
      <c r="C203" s="88" t="s">
        <v>37</v>
      </c>
      <c r="D203" s="98">
        <v>80.79416581048046</v>
      </c>
      <c r="E203" s="98">
        <v>80.21091724391448</v>
      </c>
      <c r="F203" s="98">
        <v>81.37741437704645</v>
      </c>
    </row>
    <row r="204" spans="1:6" s="14" customFormat="1" ht="15" customHeight="1">
      <c r="A204" s="8"/>
      <c r="B204" s="88"/>
      <c r="C204" s="88" t="s">
        <v>38</v>
      </c>
      <c r="D204" s="98">
        <v>81.15561158548235</v>
      </c>
      <c r="E204" s="98">
        <v>80.5817062869312</v>
      </c>
      <c r="F204" s="98">
        <v>81.7295168840335</v>
      </c>
    </row>
    <row r="205" spans="1:6" s="14" customFormat="1" ht="15" customHeight="1">
      <c r="A205" s="8"/>
      <c r="B205" s="88"/>
      <c r="C205" s="88" t="s">
        <v>274</v>
      </c>
      <c r="D205" s="98">
        <v>81.23708847492556</v>
      </c>
      <c r="E205" s="98">
        <v>80.65887255236564</v>
      </c>
      <c r="F205" s="98">
        <v>81.81530439748548</v>
      </c>
    </row>
    <row r="206" spans="1:6" s="14" customFormat="1" ht="15" customHeight="1">
      <c r="A206" s="92"/>
      <c r="B206" s="88"/>
      <c r="C206" s="93"/>
      <c r="D206" s="95"/>
      <c r="E206" s="95"/>
      <c r="F206" s="95"/>
    </row>
    <row r="207" spans="1:6" s="14" customFormat="1" ht="24" customHeight="1">
      <c r="A207" s="100" t="s">
        <v>201</v>
      </c>
      <c r="B207" s="88"/>
      <c r="C207" s="88" t="s">
        <v>12</v>
      </c>
      <c r="D207" s="98">
        <v>76.00674406603737</v>
      </c>
      <c r="E207" s="98">
        <v>75.64679235353898</v>
      </c>
      <c r="F207" s="98">
        <v>76.36669577853576</v>
      </c>
    </row>
    <row r="208" spans="1:6" s="14" customFormat="1" ht="15" customHeight="1">
      <c r="A208" s="100"/>
      <c r="B208" s="88"/>
      <c r="C208" s="88" t="s">
        <v>13</v>
      </c>
      <c r="D208" s="98">
        <v>76.17971967146508</v>
      </c>
      <c r="E208" s="98">
        <v>75.81685134481503</v>
      </c>
      <c r="F208" s="98">
        <v>76.54258799811512</v>
      </c>
    </row>
    <row r="209" spans="1:6" s="14" customFormat="1" ht="15" customHeight="1">
      <c r="A209" s="100"/>
      <c r="B209" s="88"/>
      <c r="C209" s="88" t="s">
        <v>14</v>
      </c>
      <c r="D209" s="98">
        <v>76.4550422601934</v>
      </c>
      <c r="E209" s="98">
        <v>76.09947380099813</v>
      </c>
      <c r="F209" s="98">
        <v>76.81061071938866</v>
      </c>
    </row>
    <row r="210" spans="1:6" s="14" customFormat="1" ht="15" customHeight="1">
      <c r="A210" s="100"/>
      <c r="B210" s="88" t="s">
        <v>15</v>
      </c>
      <c r="C210" s="88" t="s">
        <v>15</v>
      </c>
      <c r="D210" s="98">
        <v>76.72363939838198</v>
      </c>
      <c r="E210" s="98">
        <v>76.36836254398867</v>
      </c>
      <c r="F210" s="98">
        <v>77.07891625277529</v>
      </c>
    </row>
    <row r="211" spans="1:6" s="14" customFormat="1" ht="15" customHeight="1">
      <c r="A211" s="100"/>
      <c r="B211" s="88"/>
      <c r="C211" s="88" t="s">
        <v>16</v>
      </c>
      <c r="D211" s="98">
        <v>76.86343192142961</v>
      </c>
      <c r="E211" s="98">
        <v>76.50592798938398</v>
      </c>
      <c r="F211" s="98">
        <v>77.22093585347524</v>
      </c>
    </row>
    <row r="212" spans="1:6" s="14" customFormat="1" ht="24" customHeight="1">
      <c r="A212" s="100"/>
      <c r="B212" s="88"/>
      <c r="C212" s="88" t="s">
        <v>17</v>
      </c>
      <c r="D212" s="98">
        <v>76.93511709700017</v>
      </c>
      <c r="E212" s="98">
        <v>76.57277571849352</v>
      </c>
      <c r="F212" s="98">
        <v>77.29745847550683</v>
      </c>
    </row>
    <row r="213" spans="1:6" s="14" customFormat="1" ht="15" customHeight="1">
      <c r="A213" s="100"/>
      <c r="B213" s="88"/>
      <c r="C213" s="88" t="s">
        <v>18</v>
      </c>
      <c r="D213" s="98">
        <v>76.69944924980898</v>
      </c>
      <c r="E213" s="98">
        <v>76.33669727623003</v>
      </c>
      <c r="F213" s="98">
        <v>77.06220122338793</v>
      </c>
    </row>
    <row r="214" spans="1:6" s="14" customFormat="1" ht="15" customHeight="1">
      <c r="A214" s="100"/>
      <c r="B214" s="88"/>
      <c r="C214" s="88" t="s">
        <v>19</v>
      </c>
      <c r="D214" s="98">
        <v>76.74326510531243</v>
      </c>
      <c r="E214" s="98">
        <v>76.38611425275947</v>
      </c>
      <c r="F214" s="98">
        <v>77.1004159578654</v>
      </c>
    </row>
    <row r="215" spans="1:6" s="14" customFormat="1" ht="15" customHeight="1">
      <c r="A215" s="100"/>
      <c r="B215" s="88"/>
      <c r="C215" s="88" t="s">
        <v>20</v>
      </c>
      <c r="D215" s="98">
        <v>76.83316697488681</v>
      </c>
      <c r="E215" s="98">
        <v>76.47514505372766</v>
      </c>
      <c r="F215" s="98">
        <v>77.19118889604596</v>
      </c>
    </row>
    <row r="216" spans="1:6" s="14" customFormat="1" ht="15" customHeight="1">
      <c r="A216" s="100"/>
      <c r="B216" s="88"/>
      <c r="C216" s="88" t="s">
        <v>21</v>
      </c>
      <c r="D216" s="98">
        <v>77.34129904065392</v>
      </c>
      <c r="E216" s="98">
        <v>76.98970185729547</v>
      </c>
      <c r="F216" s="98">
        <v>77.69289622401237</v>
      </c>
    </row>
    <row r="217" spans="1:6" s="14" customFormat="1" ht="24" customHeight="1">
      <c r="A217" s="100"/>
      <c r="B217" s="88"/>
      <c r="C217" s="88" t="s">
        <v>22</v>
      </c>
      <c r="D217" s="98">
        <v>77.45800819810806</v>
      </c>
      <c r="E217" s="98">
        <v>77.10703182772424</v>
      </c>
      <c r="F217" s="98">
        <v>77.80898456849188</v>
      </c>
    </row>
    <row r="218" spans="1:6" s="14" customFormat="1" ht="15" customHeight="1">
      <c r="A218" s="100"/>
      <c r="B218" s="88"/>
      <c r="C218" s="88" t="s">
        <v>23</v>
      </c>
      <c r="D218" s="98">
        <v>77.98280166215852</v>
      </c>
      <c r="E218" s="98">
        <v>77.63530237440946</v>
      </c>
      <c r="F218" s="98">
        <v>78.33030094990758</v>
      </c>
    </row>
    <row r="219" spans="1:6" s="14" customFormat="1" ht="15" customHeight="1">
      <c r="A219" s="100"/>
      <c r="B219" s="88"/>
      <c r="C219" s="88" t="s">
        <v>24</v>
      </c>
      <c r="D219" s="98">
        <v>78.30583694132976</v>
      </c>
      <c r="E219" s="98">
        <v>77.9584525910813</v>
      </c>
      <c r="F219" s="98">
        <v>78.65322129157822</v>
      </c>
    </row>
    <row r="220" spans="1:6" s="14" customFormat="1" ht="15" customHeight="1">
      <c r="A220" s="100"/>
      <c r="B220" s="88"/>
      <c r="C220" s="88" t="s">
        <v>25</v>
      </c>
      <c r="D220" s="98">
        <v>78.61332068088333</v>
      </c>
      <c r="E220" s="98">
        <v>78.26689008656174</v>
      </c>
      <c r="F220" s="98">
        <v>78.95975127520492</v>
      </c>
    </row>
    <row r="221" spans="1:6" s="14" customFormat="1" ht="15" customHeight="1">
      <c r="A221" s="100"/>
      <c r="B221" s="88" t="s">
        <v>26</v>
      </c>
      <c r="C221" s="88" t="s">
        <v>26</v>
      </c>
      <c r="D221" s="98">
        <v>78.85134864838162</v>
      </c>
      <c r="E221" s="98">
        <v>78.51085448833803</v>
      </c>
      <c r="F221" s="98">
        <v>79.1918428084252</v>
      </c>
    </row>
    <row r="222" spans="1:6" s="14" customFormat="1" ht="24" customHeight="1">
      <c r="A222" s="100"/>
      <c r="B222" s="88"/>
      <c r="C222" s="88" t="s">
        <v>27</v>
      </c>
      <c r="D222" s="98">
        <v>78.90937804824655</v>
      </c>
      <c r="E222" s="98">
        <v>78.57185259381298</v>
      </c>
      <c r="F222" s="98">
        <v>79.24690350268013</v>
      </c>
    </row>
    <row r="223" spans="1:6" s="14" customFormat="1" ht="15" customHeight="1">
      <c r="A223" s="100"/>
      <c r="B223" s="88"/>
      <c r="C223" s="88" t="s">
        <v>28</v>
      </c>
      <c r="D223" s="98">
        <v>79.13026321511474</v>
      </c>
      <c r="E223" s="98">
        <v>78.79984158457232</v>
      </c>
      <c r="F223" s="98">
        <v>79.46068484565716</v>
      </c>
    </row>
    <row r="224" spans="1:6" s="14" customFormat="1" ht="15" customHeight="1">
      <c r="A224" s="100"/>
      <c r="B224" s="88"/>
      <c r="C224" s="88" t="s">
        <v>29</v>
      </c>
      <c r="D224" s="98">
        <v>79.31864201252225</v>
      </c>
      <c r="E224" s="98">
        <v>78.98841802592763</v>
      </c>
      <c r="F224" s="98">
        <v>79.64886599911686</v>
      </c>
    </row>
    <row r="225" spans="1:6" s="14" customFormat="1" ht="15" customHeight="1">
      <c r="A225" s="100"/>
      <c r="B225" s="88"/>
      <c r="C225" s="88" t="s">
        <v>30</v>
      </c>
      <c r="D225" s="98">
        <v>79.55853652024825</v>
      </c>
      <c r="E225" s="98">
        <v>79.22829732360762</v>
      </c>
      <c r="F225" s="98">
        <v>79.88877571688889</v>
      </c>
    </row>
    <row r="226" spans="1:6" s="14" customFormat="1" ht="15" customHeight="1">
      <c r="A226" s="100"/>
      <c r="B226" s="88"/>
      <c r="C226" s="88" t="s">
        <v>31</v>
      </c>
      <c r="D226" s="98">
        <v>79.53492156543058</v>
      </c>
      <c r="E226" s="98">
        <v>79.19855074070739</v>
      </c>
      <c r="F226" s="98">
        <v>79.87129239015377</v>
      </c>
    </row>
    <row r="227" spans="1:6" s="14" customFormat="1" ht="24" customHeight="1">
      <c r="A227" s="100"/>
      <c r="B227" s="88"/>
      <c r="C227" s="88" t="s">
        <v>32</v>
      </c>
      <c r="D227" s="98">
        <v>79.42389292494126</v>
      </c>
      <c r="E227" s="98">
        <v>79.08793197634226</v>
      </c>
      <c r="F227" s="98">
        <v>79.75985387354025</v>
      </c>
    </row>
    <row r="228" spans="1:6" s="14" customFormat="1" ht="15" customHeight="1">
      <c r="A228" s="100"/>
      <c r="B228" s="88"/>
      <c r="C228" s="88" t="s">
        <v>33</v>
      </c>
      <c r="D228" s="98">
        <v>79.55401769962025</v>
      </c>
      <c r="E228" s="98">
        <v>79.21176470683247</v>
      </c>
      <c r="F228" s="98">
        <v>79.89627069240802</v>
      </c>
    </row>
    <row r="229" spans="1:6" s="14" customFormat="1" ht="15" customHeight="1">
      <c r="A229" s="100"/>
      <c r="B229" s="88"/>
      <c r="C229" s="88" t="s">
        <v>34</v>
      </c>
      <c r="D229" s="98">
        <v>79.72927281709048</v>
      </c>
      <c r="E229" s="98">
        <v>79.3868195710514</v>
      </c>
      <c r="F229" s="98">
        <v>80.07172606312955</v>
      </c>
    </row>
    <row r="230" spans="1:6" s="14" customFormat="1" ht="15" customHeight="1">
      <c r="A230" s="100"/>
      <c r="B230" s="88"/>
      <c r="C230" s="88" t="s">
        <v>35</v>
      </c>
      <c r="D230" s="98">
        <v>80.10424004298761</v>
      </c>
      <c r="E230" s="98">
        <v>79.75715934183833</v>
      </c>
      <c r="F230" s="98">
        <v>80.4513207441369</v>
      </c>
    </row>
    <row r="231" spans="1:6" s="14" customFormat="1" ht="15" customHeight="1">
      <c r="A231" s="8"/>
      <c r="B231" s="88" t="s">
        <v>36</v>
      </c>
      <c r="C231" s="88" t="s">
        <v>36</v>
      </c>
      <c r="D231" s="98">
        <v>80.35478538901043</v>
      </c>
      <c r="E231" s="98">
        <v>80.00894521906142</v>
      </c>
      <c r="F231" s="98">
        <v>80.70062555895944</v>
      </c>
    </row>
    <row r="232" spans="1:6" s="14" customFormat="1" ht="24" customHeight="1">
      <c r="A232" s="8"/>
      <c r="C232" s="88" t="s">
        <v>37</v>
      </c>
      <c r="D232" s="98">
        <v>80.39217665680046</v>
      </c>
      <c r="E232" s="98">
        <v>80.04712523954578</v>
      </c>
      <c r="F232" s="98">
        <v>80.73722807405514</v>
      </c>
    </row>
    <row r="233" spans="1:6" s="14" customFormat="1" ht="15" customHeight="1">
      <c r="A233" s="8"/>
      <c r="B233" s="88"/>
      <c r="C233" s="88" t="s">
        <v>38</v>
      </c>
      <c r="D233" s="98">
        <v>80.37552989670466</v>
      </c>
      <c r="E233" s="98">
        <v>80.03038530575002</v>
      </c>
      <c r="F233" s="98">
        <v>80.72067448765931</v>
      </c>
    </row>
    <row r="234" spans="1:6" s="14" customFormat="1" ht="15" customHeight="1">
      <c r="A234" s="8"/>
      <c r="B234" s="88"/>
      <c r="C234" s="88" t="s">
        <v>274</v>
      </c>
      <c r="D234" s="98">
        <v>80.72873087923416</v>
      </c>
      <c r="E234" s="98">
        <v>80.38807911516749</v>
      </c>
      <c r="F234" s="98">
        <v>81.06938264330084</v>
      </c>
    </row>
    <row r="235" spans="1:6" s="14" customFormat="1" ht="15" customHeight="1">
      <c r="A235" s="92"/>
      <c r="B235" s="88"/>
      <c r="C235" s="93"/>
      <c r="D235" s="95"/>
      <c r="E235" s="95"/>
      <c r="F235" s="95"/>
    </row>
    <row r="236" spans="1:6" s="14" customFormat="1" ht="24" customHeight="1">
      <c r="A236" s="8" t="s">
        <v>192</v>
      </c>
      <c r="B236" s="88"/>
      <c r="C236" s="88" t="s">
        <v>12</v>
      </c>
      <c r="D236" s="98">
        <v>76.21152280826567</v>
      </c>
      <c r="E236" s="98">
        <v>75.67520240997801</v>
      </c>
      <c r="F236" s="98">
        <v>76.74784320655333</v>
      </c>
    </row>
    <row r="237" spans="1:6" s="14" customFormat="1" ht="15" customHeight="1">
      <c r="A237" s="8"/>
      <c r="B237" s="88"/>
      <c r="C237" s="88" t="s">
        <v>13</v>
      </c>
      <c r="D237" s="98">
        <v>76.39077874971383</v>
      </c>
      <c r="E237" s="98">
        <v>75.83028098677504</v>
      </c>
      <c r="F237" s="98">
        <v>76.95127651265263</v>
      </c>
    </row>
    <row r="238" spans="1:6" s="14" customFormat="1" ht="15" customHeight="1">
      <c r="A238" s="8"/>
      <c r="B238" s="88"/>
      <c r="C238" s="88" t="s">
        <v>14</v>
      </c>
      <c r="D238" s="98">
        <v>75.96206924567888</v>
      </c>
      <c r="E238" s="98">
        <v>75.3925985084866</v>
      </c>
      <c r="F238" s="98">
        <v>76.53153998287115</v>
      </c>
    </row>
    <row r="239" spans="1:6" s="14" customFormat="1" ht="15" customHeight="1">
      <c r="A239" s="8"/>
      <c r="B239" s="88" t="s">
        <v>15</v>
      </c>
      <c r="C239" s="88" t="s">
        <v>15</v>
      </c>
      <c r="D239" s="98">
        <v>76.14551064049765</v>
      </c>
      <c r="E239" s="98">
        <v>75.56722102397072</v>
      </c>
      <c r="F239" s="98">
        <v>76.72380025702458</v>
      </c>
    </row>
    <row r="240" spans="1:6" s="14" customFormat="1" ht="15" customHeight="1">
      <c r="A240" s="8"/>
      <c r="B240" s="88"/>
      <c r="C240" s="88" t="s">
        <v>16</v>
      </c>
      <c r="D240" s="98">
        <v>76.1587546202317</v>
      </c>
      <c r="E240" s="98">
        <v>75.58250247416196</v>
      </c>
      <c r="F240" s="98">
        <v>76.73500676630145</v>
      </c>
    </row>
    <row r="241" spans="1:6" s="14" customFormat="1" ht="24" customHeight="1">
      <c r="A241" s="8"/>
      <c r="B241" s="88"/>
      <c r="C241" s="88" t="s">
        <v>17</v>
      </c>
      <c r="D241" s="98">
        <v>76.31531795016463</v>
      </c>
      <c r="E241" s="98">
        <v>75.72926091680435</v>
      </c>
      <c r="F241" s="98">
        <v>76.9013749835249</v>
      </c>
    </row>
    <row r="242" spans="1:6" s="14" customFormat="1" ht="15" customHeight="1">
      <c r="A242" s="8"/>
      <c r="B242" s="88"/>
      <c r="C242" s="88" t="s">
        <v>18</v>
      </c>
      <c r="D242" s="98">
        <v>74.74787950852254</v>
      </c>
      <c r="E242" s="98">
        <v>74.10424551930687</v>
      </c>
      <c r="F242" s="98">
        <v>75.39151349773822</v>
      </c>
    </row>
    <row r="243" spans="1:6" s="14" customFormat="1" ht="15" customHeight="1">
      <c r="A243" s="8"/>
      <c r="B243" s="88"/>
      <c r="C243" s="88" t="s">
        <v>19</v>
      </c>
      <c r="D243" s="98">
        <v>75.25801699613552</v>
      </c>
      <c r="E243" s="98">
        <v>74.62560269539189</v>
      </c>
      <c r="F243" s="98">
        <v>75.89043129687916</v>
      </c>
    </row>
    <row r="244" spans="1:6" s="14" customFormat="1" ht="15" customHeight="1">
      <c r="A244" s="8"/>
      <c r="B244" s="88"/>
      <c r="C244" s="88" t="s">
        <v>20</v>
      </c>
      <c r="D244" s="98">
        <v>75.54838296068733</v>
      </c>
      <c r="E244" s="98">
        <v>74.92588730427732</v>
      </c>
      <c r="F244" s="98">
        <v>76.17087861709734</v>
      </c>
    </row>
    <row r="245" spans="1:6" s="14" customFormat="1" ht="15" customHeight="1">
      <c r="A245" s="8"/>
      <c r="B245" s="88"/>
      <c r="C245" s="88" t="s">
        <v>21</v>
      </c>
      <c r="D245" s="98">
        <v>77.41447438491679</v>
      </c>
      <c r="E245" s="98">
        <v>76.88202535558372</v>
      </c>
      <c r="F245" s="98">
        <v>77.94692341424985</v>
      </c>
    </row>
    <row r="246" spans="1:6" s="14" customFormat="1" ht="24" customHeight="1">
      <c r="A246" s="8"/>
      <c r="B246" s="88"/>
      <c r="C246" s="88" t="s">
        <v>22</v>
      </c>
      <c r="D246" s="98">
        <v>77.1501461090797</v>
      </c>
      <c r="E246" s="98">
        <v>76.60894440699664</v>
      </c>
      <c r="F246" s="98">
        <v>77.69134781116276</v>
      </c>
    </row>
    <row r="247" spans="1:6" s="14" customFormat="1" ht="15" customHeight="1">
      <c r="A247" s="8"/>
      <c r="B247" s="88"/>
      <c r="C247" s="88" t="s">
        <v>23</v>
      </c>
      <c r="D247" s="98">
        <v>77.45383431137385</v>
      </c>
      <c r="E247" s="98">
        <v>76.91211323280216</v>
      </c>
      <c r="F247" s="98">
        <v>77.99555538994555</v>
      </c>
    </row>
    <row r="248" spans="1:6" s="14" customFormat="1" ht="15" customHeight="1">
      <c r="A248" s="8"/>
      <c r="B248" s="88"/>
      <c r="C248" s="88" t="s">
        <v>24</v>
      </c>
      <c r="D248" s="98">
        <v>78.14151807480486</v>
      </c>
      <c r="E248" s="98">
        <v>77.58123361725576</v>
      </c>
      <c r="F248" s="98">
        <v>78.70180253235397</v>
      </c>
    </row>
    <row r="249" spans="1:6" s="14" customFormat="1" ht="15" customHeight="1">
      <c r="A249" s="8"/>
      <c r="B249" s="88"/>
      <c r="C249" s="88" t="s">
        <v>25</v>
      </c>
      <c r="D249" s="98">
        <v>78.74108073183554</v>
      </c>
      <c r="E249" s="98">
        <v>78.20286092254156</v>
      </c>
      <c r="F249" s="98">
        <v>79.27930054112952</v>
      </c>
    </row>
    <row r="250" spans="1:6" s="14" customFormat="1" ht="15" customHeight="1">
      <c r="A250" s="8"/>
      <c r="B250" s="88" t="s">
        <v>26</v>
      </c>
      <c r="C250" s="88" t="s">
        <v>26</v>
      </c>
      <c r="D250" s="98">
        <v>79.11149581856586</v>
      </c>
      <c r="E250" s="98">
        <v>78.58746751857116</v>
      </c>
      <c r="F250" s="98">
        <v>79.63552411856055</v>
      </c>
    </row>
    <row r="251" spans="1:6" s="14" customFormat="1" ht="24" customHeight="1">
      <c r="A251" s="8"/>
      <c r="B251" s="88"/>
      <c r="C251" s="88" t="s">
        <v>27</v>
      </c>
      <c r="D251" s="98">
        <v>79.07551512638047</v>
      </c>
      <c r="E251" s="98">
        <v>78.57727741621646</v>
      </c>
      <c r="F251" s="98">
        <v>79.57375283654447</v>
      </c>
    </row>
    <row r="252" spans="1:6" s="14" customFormat="1" ht="15" customHeight="1">
      <c r="A252" s="8"/>
      <c r="B252" s="88"/>
      <c r="C252" s="88" t="s">
        <v>28</v>
      </c>
      <c r="D252" s="98">
        <v>79.09838698643439</v>
      </c>
      <c r="E252" s="98">
        <v>78.57919978764258</v>
      </c>
      <c r="F252" s="98">
        <v>79.6175741852262</v>
      </c>
    </row>
    <row r="253" spans="1:6" s="14" customFormat="1" ht="15" customHeight="1">
      <c r="A253" s="8"/>
      <c r="B253" s="88"/>
      <c r="C253" s="88" t="s">
        <v>29</v>
      </c>
      <c r="D253" s="98">
        <v>79.20552819857608</v>
      </c>
      <c r="E253" s="98">
        <v>78.66727141141958</v>
      </c>
      <c r="F253" s="98">
        <v>79.74378498573257</v>
      </c>
    </row>
    <row r="254" spans="1:6" s="14" customFormat="1" ht="15" customHeight="1">
      <c r="A254" s="8"/>
      <c r="B254" s="88"/>
      <c r="C254" s="88" t="s">
        <v>30</v>
      </c>
      <c r="D254" s="98">
        <v>79.62370593460325</v>
      </c>
      <c r="E254" s="98">
        <v>79.0901285031832</v>
      </c>
      <c r="F254" s="98">
        <v>80.15728336602331</v>
      </c>
    </row>
    <row r="255" spans="1:6" s="14" customFormat="1" ht="15" customHeight="1">
      <c r="A255" s="8"/>
      <c r="B255" s="88"/>
      <c r="C255" s="88" t="s">
        <v>31</v>
      </c>
      <c r="D255" s="98">
        <v>79.89122615028896</v>
      </c>
      <c r="E255" s="98">
        <v>79.35265948691327</v>
      </c>
      <c r="F255" s="98">
        <v>80.42979281366465</v>
      </c>
    </row>
    <row r="256" spans="1:6" s="14" customFormat="1" ht="24" customHeight="1">
      <c r="A256" s="8"/>
      <c r="B256" s="88"/>
      <c r="C256" s="88" t="s">
        <v>32</v>
      </c>
      <c r="D256" s="98">
        <v>79.72322197231792</v>
      </c>
      <c r="E256" s="98">
        <v>79.18674211242742</v>
      </c>
      <c r="F256" s="98">
        <v>80.2597018322084</v>
      </c>
    </row>
    <row r="257" spans="1:6" s="14" customFormat="1" ht="15" customHeight="1">
      <c r="A257" s="8"/>
      <c r="B257" s="88"/>
      <c r="C257" s="88" t="s">
        <v>33</v>
      </c>
      <c r="D257" s="98">
        <v>79.58642311013372</v>
      </c>
      <c r="E257" s="98">
        <v>79.05266872146917</v>
      </c>
      <c r="F257" s="98">
        <v>80.12017749879827</v>
      </c>
    </row>
    <row r="258" spans="1:6" s="14" customFormat="1" ht="15" customHeight="1">
      <c r="A258" s="8"/>
      <c r="B258" s="88"/>
      <c r="C258" s="88" t="s">
        <v>34</v>
      </c>
      <c r="D258" s="98">
        <v>79.84585142175281</v>
      </c>
      <c r="E258" s="98">
        <v>79.34030504675594</v>
      </c>
      <c r="F258" s="98">
        <v>80.35139779674968</v>
      </c>
    </row>
    <row r="259" spans="1:6" s="14" customFormat="1" ht="15" customHeight="1">
      <c r="A259" s="8"/>
      <c r="B259" s="88"/>
      <c r="C259" s="88" t="s">
        <v>35</v>
      </c>
      <c r="D259" s="98">
        <v>80.35199899151269</v>
      </c>
      <c r="E259" s="98">
        <v>79.8748185707941</v>
      </c>
      <c r="F259" s="98">
        <v>80.82917941223127</v>
      </c>
    </row>
    <row r="260" spans="1:6" s="14" customFormat="1" ht="15" customHeight="1">
      <c r="A260" s="8"/>
      <c r="B260" s="88" t="s">
        <v>36</v>
      </c>
      <c r="C260" s="88" t="s">
        <v>36</v>
      </c>
      <c r="D260" s="98">
        <v>80.27051773074115</v>
      </c>
      <c r="E260" s="98">
        <v>79.78126362344166</v>
      </c>
      <c r="F260" s="98">
        <v>80.75977183804063</v>
      </c>
    </row>
    <row r="261" spans="1:6" s="14" customFormat="1" ht="24" customHeight="1">
      <c r="A261" s="8"/>
      <c r="C261" s="88" t="s">
        <v>37</v>
      </c>
      <c r="D261" s="98">
        <v>80.54782599755654</v>
      </c>
      <c r="E261" s="98">
        <v>80.04216806618523</v>
      </c>
      <c r="F261" s="98">
        <v>81.05348392892786</v>
      </c>
    </row>
    <row r="262" spans="1:6" s="14" customFormat="1" ht="15" customHeight="1">
      <c r="A262" s="8"/>
      <c r="B262" s="88"/>
      <c r="C262" s="88" t="s">
        <v>38</v>
      </c>
      <c r="D262" s="98">
        <v>80.64826362710835</v>
      </c>
      <c r="E262" s="98">
        <v>80.11932657302857</v>
      </c>
      <c r="F262" s="98">
        <v>81.17720068118813</v>
      </c>
    </row>
    <row r="263" spans="1:6" s="14" customFormat="1" ht="15" customHeight="1">
      <c r="A263" s="8"/>
      <c r="B263" s="88"/>
      <c r="C263" s="88" t="s">
        <v>274</v>
      </c>
      <c r="D263" s="98">
        <v>81.50463510461907</v>
      </c>
      <c r="E263" s="98">
        <v>80.9916761365669</v>
      </c>
      <c r="F263" s="98">
        <v>82.01759407267124</v>
      </c>
    </row>
    <row r="264" spans="1:6" s="14" customFormat="1" ht="15" customHeight="1">
      <c r="A264" s="92"/>
      <c r="B264" s="88"/>
      <c r="C264" s="93"/>
      <c r="D264" s="95"/>
      <c r="E264" s="95"/>
      <c r="F264" s="95"/>
    </row>
    <row r="265" spans="1:6" s="14" customFormat="1" ht="24" customHeight="1">
      <c r="A265" s="8" t="s">
        <v>229</v>
      </c>
      <c r="B265" s="88"/>
      <c r="C265" s="88" t="s">
        <v>12</v>
      </c>
      <c r="D265" s="98">
        <v>76.29075658527977</v>
      </c>
      <c r="E265" s="98">
        <v>76.03509991462445</v>
      </c>
      <c r="F265" s="98">
        <v>76.54641325593508</v>
      </c>
    </row>
    <row r="266" spans="1:6" s="14" customFormat="1" ht="15" customHeight="1">
      <c r="A266" s="8"/>
      <c r="B266" s="88"/>
      <c r="C266" s="88" t="s">
        <v>13</v>
      </c>
      <c r="D266" s="98">
        <v>76.51566739396716</v>
      </c>
      <c r="E266" s="98">
        <v>76.25967410456929</v>
      </c>
      <c r="F266" s="98">
        <v>76.77166068336504</v>
      </c>
    </row>
    <row r="267" spans="1:6" s="14" customFormat="1" ht="15" customHeight="1">
      <c r="A267" s="8"/>
      <c r="B267" s="88"/>
      <c r="C267" s="88" t="s">
        <v>14</v>
      </c>
      <c r="D267" s="98">
        <v>76.63694423844441</v>
      </c>
      <c r="E267" s="98">
        <v>76.3787827180599</v>
      </c>
      <c r="F267" s="98">
        <v>76.89510575882893</v>
      </c>
    </row>
    <row r="268" spans="1:6" s="14" customFormat="1" ht="15" customHeight="1">
      <c r="A268" s="8"/>
      <c r="B268" s="88" t="s">
        <v>15</v>
      </c>
      <c r="C268" s="88" t="s">
        <v>15</v>
      </c>
      <c r="D268" s="98">
        <v>76.62624535889441</v>
      </c>
      <c r="E268" s="98">
        <v>76.36855284518084</v>
      </c>
      <c r="F268" s="98">
        <v>76.88393787260797</v>
      </c>
    </row>
    <row r="269" spans="1:6" s="14" customFormat="1" ht="15" customHeight="1">
      <c r="A269" s="8"/>
      <c r="B269" s="88"/>
      <c r="C269" s="88" t="s">
        <v>16</v>
      </c>
      <c r="D269" s="98">
        <v>76.88270386211356</v>
      </c>
      <c r="E269" s="98">
        <v>76.62940982941718</v>
      </c>
      <c r="F269" s="98">
        <v>77.13599789480993</v>
      </c>
    </row>
    <row r="270" spans="1:6" s="14" customFormat="1" ht="24" customHeight="1">
      <c r="A270" s="8"/>
      <c r="B270" s="88"/>
      <c r="C270" s="88" t="s">
        <v>17</v>
      </c>
      <c r="D270" s="98">
        <v>77.1124257863864</v>
      </c>
      <c r="E270" s="98">
        <v>76.86445007569468</v>
      </c>
      <c r="F270" s="98">
        <v>77.36040149707812</v>
      </c>
    </row>
    <row r="271" spans="1:6" s="14" customFormat="1" ht="15" customHeight="1">
      <c r="A271" s="8"/>
      <c r="B271" s="88"/>
      <c r="C271" s="88" t="s">
        <v>18</v>
      </c>
      <c r="D271" s="98">
        <v>77.19801629239507</v>
      </c>
      <c r="E271" s="98">
        <v>76.95584976468625</v>
      </c>
      <c r="F271" s="98">
        <v>77.44018282010389</v>
      </c>
    </row>
    <row r="272" spans="1:6" s="14" customFormat="1" ht="15" customHeight="1">
      <c r="A272" s="8"/>
      <c r="B272" s="88"/>
      <c r="C272" s="88" t="s">
        <v>19</v>
      </c>
      <c r="D272" s="98">
        <v>77.25511297364255</v>
      </c>
      <c r="E272" s="98">
        <v>77.01529803637553</v>
      </c>
      <c r="F272" s="98">
        <v>77.49492791090958</v>
      </c>
    </row>
    <row r="273" spans="1:6" s="14" customFormat="1" ht="15" customHeight="1">
      <c r="A273" s="8"/>
      <c r="B273" s="88"/>
      <c r="C273" s="88" t="s">
        <v>20</v>
      </c>
      <c r="D273" s="98">
        <v>77.3281120843952</v>
      </c>
      <c r="E273" s="98">
        <v>77.08911973307855</v>
      </c>
      <c r="F273" s="98">
        <v>77.56710443571185</v>
      </c>
    </row>
    <row r="274" spans="1:6" s="14" customFormat="1" ht="15" customHeight="1">
      <c r="A274" s="8"/>
      <c r="B274" s="88"/>
      <c r="C274" s="88" t="s">
        <v>21</v>
      </c>
      <c r="D274" s="98">
        <v>77.73397562722764</v>
      </c>
      <c r="E274" s="98">
        <v>77.49505014536065</v>
      </c>
      <c r="F274" s="98">
        <v>77.97290110909462</v>
      </c>
    </row>
    <row r="275" spans="1:6" s="14" customFormat="1" ht="24" customHeight="1">
      <c r="A275" s="8"/>
      <c r="B275" s="88"/>
      <c r="C275" s="88" t="s">
        <v>22</v>
      </c>
      <c r="D275" s="98">
        <v>77.84008460995084</v>
      </c>
      <c r="E275" s="98">
        <v>77.60488092752188</v>
      </c>
      <c r="F275" s="98">
        <v>78.0752882923798</v>
      </c>
    </row>
    <row r="276" spans="1:6" s="14" customFormat="1" ht="15" customHeight="1">
      <c r="A276" s="8"/>
      <c r="B276" s="88"/>
      <c r="C276" s="88" t="s">
        <v>23</v>
      </c>
      <c r="D276" s="98">
        <v>78.10167716469834</v>
      </c>
      <c r="E276" s="98">
        <v>77.86646466360361</v>
      </c>
      <c r="F276" s="98">
        <v>78.33688966579308</v>
      </c>
    </row>
    <row r="277" spans="1:6" s="14" customFormat="1" ht="15" customHeight="1">
      <c r="A277" s="8"/>
      <c r="B277" s="88"/>
      <c r="C277" s="88" t="s">
        <v>24</v>
      </c>
      <c r="D277" s="98">
        <v>78.16848733286324</v>
      </c>
      <c r="E277" s="98">
        <v>77.9322309077653</v>
      </c>
      <c r="F277" s="98">
        <v>78.40474375796117</v>
      </c>
    </row>
    <row r="278" spans="1:6" s="14" customFormat="1" ht="15" customHeight="1">
      <c r="A278" s="8"/>
      <c r="B278" s="88"/>
      <c r="C278" s="88" t="s">
        <v>25</v>
      </c>
      <c r="D278" s="98">
        <v>78.25186757588902</v>
      </c>
      <c r="E278" s="98">
        <v>78.01184236224614</v>
      </c>
      <c r="F278" s="98">
        <v>78.4918927895319</v>
      </c>
    </row>
    <row r="279" spans="1:6" s="14" customFormat="1" ht="15" customHeight="1">
      <c r="A279" s="8"/>
      <c r="B279" s="88" t="s">
        <v>26</v>
      </c>
      <c r="C279" s="88" t="s">
        <v>26</v>
      </c>
      <c r="D279" s="98">
        <v>78.31776360647385</v>
      </c>
      <c r="E279" s="98">
        <v>78.08057958004899</v>
      </c>
      <c r="F279" s="98">
        <v>78.5549476328987</v>
      </c>
    </row>
    <row r="280" spans="1:6" s="14" customFormat="1" ht="24" customHeight="1">
      <c r="A280" s="8"/>
      <c r="B280" s="88"/>
      <c r="C280" s="88" t="s">
        <v>27</v>
      </c>
      <c r="D280" s="98">
        <v>78.39937051670735</v>
      </c>
      <c r="E280" s="98">
        <v>78.16146265743174</v>
      </c>
      <c r="F280" s="98">
        <v>78.63727837598296</v>
      </c>
    </row>
    <row r="281" spans="1:6" s="14" customFormat="1" ht="15" customHeight="1">
      <c r="A281" s="8"/>
      <c r="B281" s="88"/>
      <c r="C281" s="88" t="s">
        <v>28</v>
      </c>
      <c r="D281" s="98">
        <v>78.60321364004896</v>
      </c>
      <c r="E281" s="98">
        <v>78.36978532401959</v>
      </c>
      <c r="F281" s="98">
        <v>78.83664195607834</v>
      </c>
    </row>
    <row r="282" spans="1:6" s="14" customFormat="1" ht="15" customHeight="1">
      <c r="A282" s="8"/>
      <c r="B282" s="88"/>
      <c r="C282" s="88" t="s">
        <v>29</v>
      </c>
      <c r="D282" s="98">
        <v>78.74860791378724</v>
      </c>
      <c r="E282" s="98">
        <v>78.51321164694946</v>
      </c>
      <c r="F282" s="98">
        <v>78.98400418062502</v>
      </c>
    </row>
    <row r="283" spans="1:6" s="14" customFormat="1" ht="15" customHeight="1">
      <c r="A283" s="8"/>
      <c r="B283" s="88"/>
      <c r="C283" s="88" t="s">
        <v>30</v>
      </c>
      <c r="D283" s="98">
        <v>79.09703487414107</v>
      </c>
      <c r="E283" s="98">
        <v>78.86500490683792</v>
      </c>
      <c r="F283" s="98">
        <v>79.32906484144422</v>
      </c>
    </row>
    <row r="284" spans="1:6" s="14" customFormat="1" ht="15" customHeight="1">
      <c r="A284" s="8"/>
      <c r="B284" s="88"/>
      <c r="C284" s="88" t="s">
        <v>31</v>
      </c>
      <c r="D284" s="98">
        <v>79.32807853906526</v>
      </c>
      <c r="E284" s="98">
        <v>79.09550534016279</v>
      </c>
      <c r="F284" s="98">
        <v>79.56065173796773</v>
      </c>
    </row>
    <row r="285" spans="1:6" s="14" customFormat="1" ht="24" customHeight="1">
      <c r="A285" s="8"/>
      <c r="B285" s="88"/>
      <c r="C285" s="88" t="s">
        <v>32</v>
      </c>
      <c r="D285" s="98">
        <v>79.52310620562396</v>
      </c>
      <c r="E285" s="98">
        <v>79.29268373363756</v>
      </c>
      <c r="F285" s="98">
        <v>79.75352867761036</v>
      </c>
    </row>
    <row r="286" spans="1:6" s="14" customFormat="1" ht="15" customHeight="1">
      <c r="A286" s="8"/>
      <c r="B286" s="88"/>
      <c r="C286" s="88" t="s">
        <v>33</v>
      </c>
      <c r="D286" s="98">
        <v>79.80897469982638</v>
      </c>
      <c r="E286" s="98">
        <v>79.58193377841427</v>
      </c>
      <c r="F286" s="98">
        <v>80.03601562123849</v>
      </c>
    </row>
    <row r="287" spans="1:6" s="14" customFormat="1" ht="15" customHeight="1">
      <c r="A287" s="8"/>
      <c r="B287" s="88"/>
      <c r="C287" s="88" t="s">
        <v>34</v>
      </c>
      <c r="D287" s="98">
        <v>80.0366239286658</v>
      </c>
      <c r="E287" s="98">
        <v>79.80979913845432</v>
      </c>
      <c r="F287" s="98">
        <v>80.26344871887729</v>
      </c>
    </row>
    <row r="288" spans="1:6" s="14" customFormat="1" ht="15" customHeight="1">
      <c r="A288" s="8"/>
      <c r="B288" s="88"/>
      <c r="C288" s="88" t="s">
        <v>35</v>
      </c>
      <c r="D288" s="98">
        <v>80.44336813144362</v>
      </c>
      <c r="E288" s="98">
        <v>80.21769822569486</v>
      </c>
      <c r="F288" s="98">
        <v>80.66903803719238</v>
      </c>
    </row>
    <row r="289" spans="1:6" s="14" customFormat="1" ht="15" customHeight="1">
      <c r="A289" s="8"/>
      <c r="B289" s="88" t="s">
        <v>36</v>
      </c>
      <c r="C289" s="88" t="s">
        <v>36</v>
      </c>
      <c r="D289" s="98">
        <v>80.52805429171487</v>
      </c>
      <c r="E289" s="98">
        <v>80.30162395185381</v>
      </c>
      <c r="F289" s="98">
        <v>80.75448463157592</v>
      </c>
    </row>
    <row r="290" spans="1:6" s="14" customFormat="1" ht="24" customHeight="1">
      <c r="A290" s="8"/>
      <c r="C290" s="88" t="s">
        <v>37</v>
      </c>
      <c r="D290" s="98">
        <v>80.9087169599563</v>
      </c>
      <c r="E290" s="98">
        <v>80.68551245291094</v>
      </c>
      <c r="F290" s="98">
        <v>81.13192146700165</v>
      </c>
    </row>
    <row r="291" spans="1:6" s="14" customFormat="1" ht="15" customHeight="1">
      <c r="A291" s="8"/>
      <c r="B291" s="88"/>
      <c r="C291" s="88" t="s">
        <v>38</v>
      </c>
      <c r="D291" s="98">
        <v>81.1129629113845</v>
      </c>
      <c r="E291" s="98">
        <v>80.89161192103431</v>
      </c>
      <c r="F291" s="98">
        <v>81.33431390173469</v>
      </c>
    </row>
    <row r="292" spans="1:6" s="14" customFormat="1" ht="15" customHeight="1">
      <c r="A292" s="8"/>
      <c r="B292" s="88"/>
      <c r="C292" s="88" t="s">
        <v>274</v>
      </c>
      <c r="D292" s="98">
        <v>81.36569277796822</v>
      </c>
      <c r="E292" s="98">
        <v>81.14560906339787</v>
      </c>
      <c r="F292" s="98">
        <v>81.58577649253857</v>
      </c>
    </row>
    <row r="293" spans="1:6" s="14" customFormat="1" ht="15" customHeight="1">
      <c r="A293" s="92"/>
      <c r="B293" s="88"/>
      <c r="C293" s="93"/>
      <c r="D293" s="95"/>
      <c r="E293" s="95"/>
      <c r="F293" s="95"/>
    </row>
    <row r="294" spans="1:6" s="14" customFormat="1" ht="24" customHeight="1">
      <c r="A294" s="8" t="s">
        <v>230</v>
      </c>
      <c r="B294" s="88"/>
      <c r="C294" s="88" t="s">
        <v>12</v>
      </c>
      <c r="D294" s="98">
        <v>76.33291713357488</v>
      </c>
      <c r="E294" s="98">
        <v>74.84272328702204</v>
      </c>
      <c r="F294" s="98">
        <v>77.82311098012772</v>
      </c>
    </row>
    <row r="295" spans="1:6" s="14" customFormat="1" ht="15" customHeight="1">
      <c r="A295" s="8"/>
      <c r="B295" s="88"/>
      <c r="C295" s="88" t="s">
        <v>13</v>
      </c>
      <c r="D295" s="98">
        <v>77.25529399827583</v>
      </c>
      <c r="E295" s="98">
        <v>75.77488844565013</v>
      </c>
      <c r="F295" s="98">
        <v>78.73569955090153</v>
      </c>
    </row>
    <row r="296" spans="1:6" s="14" customFormat="1" ht="15" customHeight="1">
      <c r="A296" s="8"/>
      <c r="B296" s="88"/>
      <c r="C296" s="88" t="s">
        <v>14</v>
      </c>
      <c r="D296" s="98">
        <v>78.47182965310942</v>
      </c>
      <c r="E296" s="98">
        <v>77.07691348135245</v>
      </c>
      <c r="F296" s="98">
        <v>79.8667458248664</v>
      </c>
    </row>
    <row r="297" spans="1:6" s="14" customFormat="1" ht="15" customHeight="1">
      <c r="A297" s="8"/>
      <c r="B297" s="88" t="s">
        <v>15</v>
      </c>
      <c r="C297" s="88" t="s">
        <v>15</v>
      </c>
      <c r="D297" s="98">
        <v>78.42384693105038</v>
      </c>
      <c r="E297" s="98">
        <v>76.96906808482886</v>
      </c>
      <c r="F297" s="98">
        <v>79.87862577727189</v>
      </c>
    </row>
    <row r="298" spans="1:6" s="14" customFormat="1" ht="15" customHeight="1">
      <c r="A298" s="8"/>
      <c r="B298" s="88"/>
      <c r="C298" s="88" t="s">
        <v>16</v>
      </c>
      <c r="D298" s="98">
        <v>78.4318934327331</v>
      </c>
      <c r="E298" s="98">
        <v>76.98386835712563</v>
      </c>
      <c r="F298" s="98">
        <v>79.87991850834058</v>
      </c>
    </row>
    <row r="299" spans="1:6" s="14" customFormat="1" ht="24" customHeight="1">
      <c r="A299" s="8"/>
      <c r="B299" s="88"/>
      <c r="C299" s="88" t="s">
        <v>17</v>
      </c>
      <c r="D299" s="98">
        <v>77.39700125804086</v>
      </c>
      <c r="E299" s="98">
        <v>75.91707646688735</v>
      </c>
      <c r="F299" s="98">
        <v>78.87692604919437</v>
      </c>
    </row>
    <row r="300" spans="1:6" s="14" customFormat="1" ht="15" customHeight="1">
      <c r="A300" s="8"/>
      <c r="B300" s="88"/>
      <c r="C300" s="88" t="s">
        <v>18</v>
      </c>
      <c r="D300" s="98">
        <v>77.66070924931675</v>
      </c>
      <c r="E300" s="98">
        <v>76.19698148003835</v>
      </c>
      <c r="F300" s="98">
        <v>79.12443701859516</v>
      </c>
    </row>
    <row r="301" spans="1:6" s="14" customFormat="1" ht="15" customHeight="1">
      <c r="A301" s="8"/>
      <c r="B301" s="88"/>
      <c r="C301" s="88" t="s">
        <v>19</v>
      </c>
      <c r="D301" s="98">
        <v>77.29557013413866</v>
      </c>
      <c r="E301" s="98">
        <v>75.89076055311318</v>
      </c>
      <c r="F301" s="98">
        <v>78.70037971516413</v>
      </c>
    </row>
    <row r="302" spans="1:6" s="14" customFormat="1" ht="15" customHeight="1">
      <c r="A302" s="8"/>
      <c r="B302" s="88"/>
      <c r="C302" s="88" t="s">
        <v>20</v>
      </c>
      <c r="D302" s="98">
        <v>78.40814201151628</v>
      </c>
      <c r="E302" s="98">
        <v>76.98800434403867</v>
      </c>
      <c r="F302" s="98">
        <v>79.82827967899388</v>
      </c>
    </row>
    <row r="303" spans="1:6" s="14" customFormat="1" ht="15" customHeight="1">
      <c r="A303" s="8"/>
      <c r="B303" s="88"/>
      <c r="C303" s="88" t="s">
        <v>21</v>
      </c>
      <c r="D303" s="98">
        <v>78.25599908845787</v>
      </c>
      <c r="E303" s="98">
        <v>76.85317433051394</v>
      </c>
      <c r="F303" s="98">
        <v>79.6588238464018</v>
      </c>
    </row>
    <row r="304" spans="1:6" s="14" customFormat="1" ht="24" customHeight="1">
      <c r="A304" s="8"/>
      <c r="B304" s="88"/>
      <c r="C304" s="88" t="s">
        <v>22</v>
      </c>
      <c r="D304" s="98">
        <v>78.14419878781861</v>
      </c>
      <c r="E304" s="98">
        <v>76.71572322382156</v>
      </c>
      <c r="F304" s="98">
        <v>79.57267435181566</v>
      </c>
    </row>
    <row r="305" spans="1:6" s="14" customFormat="1" ht="15" customHeight="1">
      <c r="A305" s="8"/>
      <c r="B305" s="88"/>
      <c r="C305" s="88" t="s">
        <v>23</v>
      </c>
      <c r="D305" s="98">
        <v>78.16807243317454</v>
      </c>
      <c r="E305" s="98">
        <v>76.78422102427558</v>
      </c>
      <c r="F305" s="98">
        <v>79.5519238420735</v>
      </c>
    </row>
    <row r="306" spans="1:6" s="14" customFormat="1" ht="15" customHeight="1">
      <c r="A306" s="8"/>
      <c r="B306" s="88"/>
      <c r="C306" s="88" t="s">
        <v>24</v>
      </c>
      <c r="D306" s="98">
        <v>79.23342474956382</v>
      </c>
      <c r="E306" s="98">
        <v>77.9271975408513</v>
      </c>
      <c r="F306" s="98">
        <v>80.53965195827635</v>
      </c>
    </row>
    <row r="307" spans="1:6" s="14" customFormat="1" ht="15" customHeight="1">
      <c r="A307" s="8"/>
      <c r="B307" s="88"/>
      <c r="C307" s="88" t="s">
        <v>25</v>
      </c>
      <c r="D307" s="98">
        <v>79.8178098653969</v>
      </c>
      <c r="E307" s="98">
        <v>78.47617676310128</v>
      </c>
      <c r="F307" s="98">
        <v>81.15944296769251</v>
      </c>
    </row>
    <row r="308" spans="1:6" s="14" customFormat="1" ht="15" customHeight="1">
      <c r="A308" s="8"/>
      <c r="B308" s="88" t="s">
        <v>26</v>
      </c>
      <c r="C308" s="88" t="s">
        <v>26</v>
      </c>
      <c r="D308" s="98">
        <v>79.29711927246527</v>
      </c>
      <c r="E308" s="98">
        <v>77.88956295636194</v>
      </c>
      <c r="F308" s="98">
        <v>80.70467558856859</v>
      </c>
    </row>
    <row r="309" spans="1:6" s="14" customFormat="1" ht="24" customHeight="1">
      <c r="A309" s="8"/>
      <c r="B309" s="88"/>
      <c r="C309" s="88" t="s">
        <v>27</v>
      </c>
      <c r="D309" s="98">
        <v>78.94519213319367</v>
      </c>
      <c r="E309" s="98">
        <v>77.5210581353254</v>
      </c>
      <c r="F309" s="98">
        <v>80.36932613106194</v>
      </c>
    </row>
    <row r="310" spans="1:6" s="14" customFormat="1" ht="15" customHeight="1">
      <c r="A310" s="8"/>
      <c r="B310" s="88"/>
      <c r="C310" s="88" t="s">
        <v>28</v>
      </c>
      <c r="D310" s="98">
        <v>79.5380494918777</v>
      </c>
      <c r="E310" s="98">
        <v>77.98424125942228</v>
      </c>
      <c r="F310" s="98">
        <v>81.09185772433312</v>
      </c>
    </row>
    <row r="311" spans="1:6" s="14" customFormat="1" ht="15" customHeight="1">
      <c r="A311" s="8"/>
      <c r="B311" s="88"/>
      <c r="C311" s="88" t="s">
        <v>29</v>
      </c>
      <c r="D311" s="98">
        <v>81.48106282124672</v>
      </c>
      <c r="E311" s="98">
        <v>80.0316975037079</v>
      </c>
      <c r="F311" s="98">
        <v>82.93042813878554</v>
      </c>
    </row>
    <row r="312" spans="1:6" s="14" customFormat="1" ht="15" customHeight="1">
      <c r="A312" s="8"/>
      <c r="B312" s="88"/>
      <c r="C312" s="88" t="s">
        <v>30</v>
      </c>
      <c r="D312" s="98">
        <v>81.78630503480474</v>
      </c>
      <c r="E312" s="98">
        <v>80.23447826505362</v>
      </c>
      <c r="F312" s="98">
        <v>83.33813180455586</v>
      </c>
    </row>
    <row r="313" spans="1:6" s="14" customFormat="1" ht="15" customHeight="1">
      <c r="A313" s="8"/>
      <c r="B313" s="88"/>
      <c r="C313" s="88" t="s">
        <v>31</v>
      </c>
      <c r="D313" s="98">
        <v>81.68538085138746</v>
      </c>
      <c r="E313" s="98">
        <v>80.38977588620885</v>
      </c>
      <c r="F313" s="98">
        <v>82.98098581656608</v>
      </c>
    </row>
    <row r="314" spans="1:6" s="14" customFormat="1" ht="24" customHeight="1">
      <c r="A314" s="8"/>
      <c r="B314" s="88"/>
      <c r="C314" s="88" t="s">
        <v>32</v>
      </c>
      <c r="D314" s="98">
        <v>81.03427369996221</v>
      </c>
      <c r="E314" s="98">
        <v>79.6043841927975</v>
      </c>
      <c r="F314" s="98">
        <v>82.46416320712693</v>
      </c>
    </row>
    <row r="315" spans="1:6" s="14" customFormat="1" ht="15" customHeight="1">
      <c r="A315" s="8"/>
      <c r="B315" s="88"/>
      <c r="C315" s="88" t="s">
        <v>33</v>
      </c>
      <c r="D315" s="98">
        <v>80.52394431799215</v>
      </c>
      <c r="E315" s="98">
        <v>78.99340257618643</v>
      </c>
      <c r="F315" s="98">
        <v>82.05448605979787</v>
      </c>
    </row>
    <row r="316" spans="1:6" s="14" customFormat="1" ht="15" customHeight="1">
      <c r="A316" s="8"/>
      <c r="B316" s="88"/>
      <c r="C316" s="88" t="s">
        <v>34</v>
      </c>
      <c r="D316" s="98">
        <v>81.3936281101567</v>
      </c>
      <c r="E316" s="98">
        <v>79.78688816976916</v>
      </c>
      <c r="F316" s="98">
        <v>83.00036805054424</v>
      </c>
    </row>
    <row r="317" spans="1:6" s="14" customFormat="1" ht="15" customHeight="1">
      <c r="A317" s="8"/>
      <c r="B317" s="88"/>
      <c r="C317" s="88" t="s">
        <v>35</v>
      </c>
      <c r="D317" s="98">
        <v>81.04994776037447</v>
      </c>
      <c r="E317" s="98">
        <v>79.537624534634</v>
      </c>
      <c r="F317" s="98">
        <v>82.56227098611492</v>
      </c>
    </row>
    <row r="318" spans="1:6" s="14" customFormat="1" ht="15" customHeight="1">
      <c r="A318" s="8"/>
      <c r="B318" s="88" t="s">
        <v>36</v>
      </c>
      <c r="C318" s="88" t="s">
        <v>36</v>
      </c>
      <c r="D318" s="98">
        <v>81.50950422771973</v>
      </c>
      <c r="E318" s="98">
        <v>80.20178391760676</v>
      </c>
      <c r="F318" s="98">
        <v>82.8172245378327</v>
      </c>
    </row>
    <row r="319" spans="1:6" s="14" customFormat="1" ht="24" customHeight="1">
      <c r="A319" s="8"/>
      <c r="C319" s="88" t="s">
        <v>37</v>
      </c>
      <c r="D319" s="98">
        <v>81.42359821666705</v>
      </c>
      <c r="E319" s="98">
        <v>80.24246298784806</v>
      </c>
      <c r="F319" s="98">
        <v>82.60473344548603</v>
      </c>
    </row>
    <row r="320" spans="1:6" s="14" customFormat="1" ht="15" customHeight="1">
      <c r="A320" s="8"/>
      <c r="B320" s="88"/>
      <c r="C320" s="88" t="s">
        <v>38</v>
      </c>
      <c r="D320" s="98">
        <v>81.71904344958088</v>
      </c>
      <c r="E320" s="98">
        <v>80.52297061642126</v>
      </c>
      <c r="F320" s="98">
        <v>82.9151162827405</v>
      </c>
    </row>
    <row r="321" spans="1:6" s="14" customFormat="1" ht="15" customHeight="1">
      <c r="A321" s="8"/>
      <c r="B321" s="88"/>
      <c r="C321" s="88" t="s">
        <v>274</v>
      </c>
      <c r="D321" s="98">
        <v>81.38893813819243</v>
      </c>
      <c r="E321" s="98">
        <v>80.02079237125415</v>
      </c>
      <c r="F321" s="98">
        <v>82.75708390513071</v>
      </c>
    </row>
    <row r="322" spans="1:6" s="14" customFormat="1" ht="15" customHeight="1">
      <c r="A322" s="92"/>
      <c r="B322" s="88"/>
      <c r="C322" s="93"/>
      <c r="D322" s="95"/>
      <c r="E322" s="95"/>
      <c r="F322" s="95"/>
    </row>
    <row r="323" spans="1:6" s="14" customFormat="1" ht="24" customHeight="1">
      <c r="A323" s="8" t="s">
        <v>231</v>
      </c>
      <c r="B323" s="88"/>
      <c r="C323" s="88" t="s">
        <v>12</v>
      </c>
      <c r="D323" s="98">
        <v>76.49778997606514</v>
      </c>
      <c r="E323" s="98">
        <v>75.05098377408416</v>
      </c>
      <c r="F323" s="98">
        <v>77.94459617804611</v>
      </c>
    </row>
    <row r="324" spans="1:6" s="14" customFormat="1" ht="15" customHeight="1">
      <c r="A324" s="8"/>
      <c r="B324" s="88"/>
      <c r="C324" s="88" t="s">
        <v>13</v>
      </c>
      <c r="D324" s="98">
        <v>76.63750932615056</v>
      </c>
      <c r="E324" s="98">
        <v>75.20096276131862</v>
      </c>
      <c r="F324" s="98">
        <v>78.0740558909825</v>
      </c>
    </row>
    <row r="325" spans="1:6" s="14" customFormat="1" ht="15" customHeight="1">
      <c r="A325" s="8"/>
      <c r="B325" s="88"/>
      <c r="C325" s="88" t="s">
        <v>14</v>
      </c>
      <c r="D325" s="98">
        <v>76.7699450318221</v>
      </c>
      <c r="E325" s="98">
        <v>75.2232579392323</v>
      </c>
      <c r="F325" s="98">
        <v>78.31663212441191</v>
      </c>
    </row>
    <row r="326" spans="1:6" s="14" customFormat="1" ht="15" customHeight="1">
      <c r="A326" s="8"/>
      <c r="B326" s="88" t="s">
        <v>15</v>
      </c>
      <c r="C326" s="88" t="s">
        <v>15</v>
      </c>
      <c r="D326" s="98">
        <v>77.06387977177124</v>
      </c>
      <c r="E326" s="98">
        <v>75.56421559139136</v>
      </c>
      <c r="F326" s="98">
        <v>78.56354395215112</v>
      </c>
    </row>
    <row r="327" spans="1:6" s="14" customFormat="1" ht="15" customHeight="1">
      <c r="A327" s="8"/>
      <c r="B327" s="88"/>
      <c r="C327" s="88" t="s">
        <v>16</v>
      </c>
      <c r="D327" s="98">
        <v>78.24594452108998</v>
      </c>
      <c r="E327" s="98">
        <v>76.83459210719187</v>
      </c>
      <c r="F327" s="98">
        <v>79.6572969349881</v>
      </c>
    </row>
    <row r="328" spans="1:6" s="14" customFormat="1" ht="24" customHeight="1">
      <c r="A328" s="8"/>
      <c r="B328" s="88"/>
      <c r="C328" s="88" t="s">
        <v>17</v>
      </c>
      <c r="D328" s="98">
        <v>78.1435729000359</v>
      </c>
      <c r="E328" s="98">
        <v>76.80643661975823</v>
      </c>
      <c r="F328" s="98">
        <v>79.48070918031358</v>
      </c>
    </row>
    <row r="329" spans="1:6" s="14" customFormat="1" ht="15" customHeight="1">
      <c r="A329" s="8"/>
      <c r="B329" s="88"/>
      <c r="C329" s="88" t="s">
        <v>18</v>
      </c>
      <c r="D329" s="98">
        <v>78.61524010530488</v>
      </c>
      <c r="E329" s="98">
        <v>77.2533618921334</v>
      </c>
      <c r="F329" s="98">
        <v>79.97711831847636</v>
      </c>
    </row>
    <row r="330" spans="1:6" s="14" customFormat="1" ht="15" customHeight="1">
      <c r="A330" s="8"/>
      <c r="B330" s="88"/>
      <c r="C330" s="88" t="s">
        <v>19</v>
      </c>
      <c r="D330" s="98">
        <v>78.43376812843874</v>
      </c>
      <c r="E330" s="98">
        <v>77.080977625471</v>
      </c>
      <c r="F330" s="98">
        <v>79.78655863140649</v>
      </c>
    </row>
    <row r="331" spans="1:6" s="14" customFormat="1" ht="15" customHeight="1">
      <c r="A331" s="8"/>
      <c r="B331" s="88"/>
      <c r="C331" s="88" t="s">
        <v>20</v>
      </c>
      <c r="D331" s="98">
        <v>79.02885391447685</v>
      </c>
      <c r="E331" s="98">
        <v>77.66665273125366</v>
      </c>
      <c r="F331" s="98">
        <v>80.39105509770005</v>
      </c>
    </row>
    <row r="332" spans="1:6" s="14" customFormat="1" ht="15" customHeight="1">
      <c r="A332" s="8"/>
      <c r="B332" s="88"/>
      <c r="C332" s="88" t="s">
        <v>21</v>
      </c>
      <c r="D332" s="98">
        <v>79.0355938507333</v>
      </c>
      <c r="E332" s="98">
        <v>77.75443571841284</v>
      </c>
      <c r="F332" s="98">
        <v>80.31675198305378</v>
      </c>
    </row>
    <row r="333" spans="1:6" s="14" customFormat="1" ht="24" customHeight="1">
      <c r="A333" s="8"/>
      <c r="B333" s="88"/>
      <c r="C333" s="88" t="s">
        <v>22</v>
      </c>
      <c r="D333" s="98">
        <v>78.53740554109802</v>
      </c>
      <c r="E333" s="98">
        <v>77.1646039348925</v>
      </c>
      <c r="F333" s="98">
        <v>79.91020714730355</v>
      </c>
    </row>
    <row r="334" spans="1:6" s="14" customFormat="1" ht="15" customHeight="1">
      <c r="A334" s="8"/>
      <c r="B334" s="88"/>
      <c r="C334" s="88" t="s">
        <v>23</v>
      </c>
      <c r="D334" s="98">
        <v>77.66897198416413</v>
      </c>
      <c r="E334" s="98">
        <v>76.24350592394597</v>
      </c>
      <c r="F334" s="98">
        <v>79.09443804438229</v>
      </c>
    </row>
    <row r="335" spans="1:6" s="14" customFormat="1" ht="15" customHeight="1">
      <c r="A335" s="8"/>
      <c r="B335" s="88"/>
      <c r="C335" s="88" t="s">
        <v>24</v>
      </c>
      <c r="D335" s="98">
        <v>78.54078491319498</v>
      </c>
      <c r="E335" s="98">
        <v>77.16242418937593</v>
      </c>
      <c r="F335" s="98">
        <v>79.91914563701404</v>
      </c>
    </row>
    <row r="336" spans="1:6" s="14" customFormat="1" ht="15" customHeight="1">
      <c r="A336" s="8"/>
      <c r="B336" s="88"/>
      <c r="C336" s="88" t="s">
        <v>25</v>
      </c>
      <c r="D336" s="98">
        <v>79.18403936876602</v>
      </c>
      <c r="E336" s="98">
        <v>77.8388278934592</v>
      </c>
      <c r="F336" s="98">
        <v>80.52925084407285</v>
      </c>
    </row>
    <row r="337" spans="1:6" s="14" customFormat="1" ht="15" customHeight="1">
      <c r="A337" s="8"/>
      <c r="B337" s="88" t="s">
        <v>26</v>
      </c>
      <c r="C337" s="88" t="s">
        <v>26</v>
      </c>
      <c r="D337" s="98">
        <v>80.06638661490106</v>
      </c>
      <c r="E337" s="98">
        <v>78.7764001991458</v>
      </c>
      <c r="F337" s="98">
        <v>81.35637303065633</v>
      </c>
    </row>
    <row r="338" spans="1:6" s="14" customFormat="1" ht="24" customHeight="1">
      <c r="A338" s="8"/>
      <c r="B338" s="88"/>
      <c r="C338" s="88" t="s">
        <v>27</v>
      </c>
      <c r="D338" s="98">
        <v>79.50406050818141</v>
      </c>
      <c r="E338" s="98">
        <v>78.13270234204022</v>
      </c>
      <c r="F338" s="98">
        <v>80.8754186743226</v>
      </c>
    </row>
    <row r="339" spans="1:6" s="14" customFormat="1" ht="15" customHeight="1">
      <c r="A339" s="8"/>
      <c r="B339" s="88"/>
      <c r="C339" s="88" t="s">
        <v>28</v>
      </c>
      <c r="D339" s="98">
        <v>79.82561939123418</v>
      </c>
      <c r="E339" s="98">
        <v>78.43480313913051</v>
      </c>
      <c r="F339" s="98">
        <v>81.21643564333786</v>
      </c>
    </row>
    <row r="340" spans="1:6" s="14" customFormat="1" ht="15" customHeight="1">
      <c r="A340" s="8"/>
      <c r="B340" s="88"/>
      <c r="C340" s="88" t="s">
        <v>29</v>
      </c>
      <c r="D340" s="98">
        <v>80.82530368447811</v>
      </c>
      <c r="E340" s="98">
        <v>79.46372435323755</v>
      </c>
      <c r="F340" s="98">
        <v>82.18688301571868</v>
      </c>
    </row>
    <row r="341" spans="1:6" s="14" customFormat="1" ht="15" customHeight="1">
      <c r="A341" s="8"/>
      <c r="B341" s="88"/>
      <c r="C341" s="88" t="s">
        <v>30</v>
      </c>
      <c r="D341" s="98">
        <v>81.15992742623415</v>
      </c>
      <c r="E341" s="98">
        <v>79.7736204883051</v>
      </c>
      <c r="F341" s="98">
        <v>82.5462343641632</v>
      </c>
    </row>
    <row r="342" spans="1:6" s="14" customFormat="1" ht="15" customHeight="1">
      <c r="A342" s="8"/>
      <c r="B342" s="88"/>
      <c r="C342" s="88" t="s">
        <v>31</v>
      </c>
      <c r="D342" s="98">
        <v>81.42684878473355</v>
      </c>
      <c r="E342" s="98">
        <v>80.11922308979496</v>
      </c>
      <c r="F342" s="98">
        <v>82.73447447967214</v>
      </c>
    </row>
    <row r="343" spans="1:6" s="14" customFormat="1" ht="24" customHeight="1">
      <c r="A343" s="8"/>
      <c r="B343" s="88"/>
      <c r="C343" s="88" t="s">
        <v>32</v>
      </c>
      <c r="D343" s="98">
        <v>80.64343086838772</v>
      </c>
      <c r="E343" s="98">
        <v>79.2999436907506</v>
      </c>
      <c r="F343" s="98">
        <v>81.98691804602485</v>
      </c>
    </row>
    <row r="344" spans="1:6" s="14" customFormat="1" ht="15" customHeight="1">
      <c r="A344" s="8"/>
      <c r="B344" s="88"/>
      <c r="C344" s="88" t="s">
        <v>33</v>
      </c>
      <c r="D344" s="98">
        <v>80.27009093275454</v>
      </c>
      <c r="E344" s="98">
        <v>78.79624965448323</v>
      </c>
      <c r="F344" s="98">
        <v>81.74393221102585</v>
      </c>
    </row>
    <row r="345" spans="1:6" s="14" customFormat="1" ht="15" customHeight="1">
      <c r="A345" s="8"/>
      <c r="B345" s="88"/>
      <c r="C345" s="88" t="s">
        <v>34</v>
      </c>
      <c r="D345" s="98">
        <v>80.98054168530287</v>
      </c>
      <c r="E345" s="98">
        <v>79.39436997417725</v>
      </c>
      <c r="F345" s="98">
        <v>82.56671339642848</v>
      </c>
    </row>
    <row r="346" spans="1:6" s="14" customFormat="1" ht="15" customHeight="1">
      <c r="A346" s="8"/>
      <c r="B346" s="88"/>
      <c r="C346" s="88" t="s">
        <v>35</v>
      </c>
      <c r="D346" s="98">
        <v>81.4641673861003</v>
      </c>
      <c r="E346" s="98">
        <v>79.87933069275452</v>
      </c>
      <c r="F346" s="98">
        <v>83.04900407944608</v>
      </c>
    </row>
    <row r="347" spans="1:6" s="14" customFormat="1" ht="15" customHeight="1">
      <c r="A347" s="8"/>
      <c r="B347" s="88" t="s">
        <v>36</v>
      </c>
      <c r="C347" s="88" t="s">
        <v>36</v>
      </c>
      <c r="D347" s="98">
        <v>82.60762723539911</v>
      </c>
      <c r="E347" s="98">
        <v>81.18031864166315</v>
      </c>
      <c r="F347" s="98">
        <v>84.03493582913507</v>
      </c>
    </row>
    <row r="348" spans="1:6" s="14" customFormat="1" ht="24" customHeight="1">
      <c r="A348" s="8"/>
      <c r="C348" s="88" t="s">
        <v>37</v>
      </c>
      <c r="D348" s="98">
        <v>81.47552004863918</v>
      </c>
      <c r="E348" s="98">
        <v>79.83941838764217</v>
      </c>
      <c r="F348" s="98">
        <v>83.1116217096362</v>
      </c>
    </row>
    <row r="349" spans="1:6" s="14" customFormat="1" ht="15" customHeight="1">
      <c r="A349" s="8"/>
      <c r="B349" s="88"/>
      <c r="C349" s="88" t="s">
        <v>38</v>
      </c>
      <c r="D349" s="98">
        <v>81.83369583633055</v>
      </c>
      <c r="E349" s="98">
        <v>80.22420764234181</v>
      </c>
      <c r="F349" s="98">
        <v>83.44318403031929</v>
      </c>
    </row>
    <row r="350" spans="1:6" s="14" customFormat="1" ht="15" customHeight="1">
      <c r="A350" s="8"/>
      <c r="B350" s="88"/>
      <c r="C350" s="88" t="s">
        <v>274</v>
      </c>
      <c r="D350" s="98">
        <v>80.65376143138948</v>
      </c>
      <c r="E350" s="98">
        <v>78.99322560080324</v>
      </c>
      <c r="F350" s="98">
        <v>82.31429726197572</v>
      </c>
    </row>
    <row r="351" spans="1:6" s="14" customFormat="1" ht="15" customHeight="1">
      <c r="A351" s="92"/>
      <c r="B351" s="88"/>
      <c r="C351" s="93"/>
      <c r="D351" s="95"/>
      <c r="E351" s="95"/>
      <c r="F351" s="95"/>
    </row>
    <row r="352" spans="1:6" s="14" customFormat="1" ht="24" customHeight="1">
      <c r="A352" s="8" t="s">
        <v>226</v>
      </c>
      <c r="B352" s="88"/>
      <c r="C352" s="88" t="s">
        <v>12</v>
      </c>
      <c r="D352" s="98">
        <v>76.59947996828578</v>
      </c>
      <c r="E352" s="98">
        <v>76.29741680883093</v>
      </c>
      <c r="F352" s="98">
        <v>76.90154312774062</v>
      </c>
    </row>
    <row r="353" spans="1:6" s="14" customFormat="1" ht="15" customHeight="1">
      <c r="A353" s="8"/>
      <c r="B353" s="88"/>
      <c r="C353" s="88" t="s">
        <v>13</v>
      </c>
      <c r="D353" s="98">
        <v>76.59637000587007</v>
      </c>
      <c r="E353" s="98">
        <v>76.29037596028479</v>
      </c>
      <c r="F353" s="98">
        <v>76.90236405145535</v>
      </c>
    </row>
    <row r="354" spans="1:6" s="14" customFormat="1" ht="15" customHeight="1">
      <c r="A354" s="8"/>
      <c r="B354" s="88"/>
      <c r="C354" s="88" t="s">
        <v>14</v>
      </c>
      <c r="D354" s="98">
        <v>76.59091782298347</v>
      </c>
      <c r="E354" s="98">
        <v>76.28127997895129</v>
      </c>
      <c r="F354" s="98">
        <v>76.90055566701565</v>
      </c>
    </row>
    <row r="355" spans="1:6" s="14" customFormat="1" ht="15" customHeight="1">
      <c r="A355" s="8"/>
      <c r="B355" s="88" t="s">
        <v>15</v>
      </c>
      <c r="C355" s="88" t="s">
        <v>15</v>
      </c>
      <c r="D355" s="98">
        <v>76.83357443762824</v>
      </c>
      <c r="E355" s="98">
        <v>76.52391028303367</v>
      </c>
      <c r="F355" s="98">
        <v>77.14323859222281</v>
      </c>
    </row>
    <row r="356" spans="1:6" s="14" customFormat="1" ht="15" customHeight="1">
      <c r="A356" s="8"/>
      <c r="B356" s="88"/>
      <c r="C356" s="88" t="s">
        <v>16</v>
      </c>
      <c r="D356" s="98">
        <v>77.04580537053312</v>
      </c>
      <c r="E356" s="98">
        <v>76.73996924700046</v>
      </c>
      <c r="F356" s="98">
        <v>77.35164149406577</v>
      </c>
    </row>
    <row r="357" spans="1:6" s="14" customFormat="1" ht="24" customHeight="1">
      <c r="A357" s="8"/>
      <c r="B357" s="88"/>
      <c r="C357" s="88" t="s">
        <v>17</v>
      </c>
      <c r="D357" s="98">
        <v>77.51869312041703</v>
      </c>
      <c r="E357" s="98">
        <v>77.21709999702601</v>
      </c>
      <c r="F357" s="98">
        <v>77.82028624380804</v>
      </c>
    </row>
    <row r="358" spans="1:6" s="14" customFormat="1" ht="15" customHeight="1">
      <c r="A358" s="8"/>
      <c r="B358" s="88"/>
      <c r="C358" s="88" t="s">
        <v>18</v>
      </c>
      <c r="D358" s="98">
        <v>77.49491430777344</v>
      </c>
      <c r="E358" s="98">
        <v>77.19527122196891</v>
      </c>
      <c r="F358" s="98">
        <v>77.79455739357797</v>
      </c>
    </row>
    <row r="359" spans="1:6" s="14" customFormat="1" ht="15" customHeight="1">
      <c r="A359" s="8"/>
      <c r="B359" s="88"/>
      <c r="C359" s="88" t="s">
        <v>19</v>
      </c>
      <c r="D359" s="98">
        <v>77.70818572401596</v>
      </c>
      <c r="E359" s="98">
        <v>77.41479687896408</v>
      </c>
      <c r="F359" s="98">
        <v>78.00157456906784</v>
      </c>
    </row>
    <row r="360" spans="1:6" s="14" customFormat="1" ht="15" customHeight="1">
      <c r="A360" s="8"/>
      <c r="B360" s="88"/>
      <c r="C360" s="88" t="s">
        <v>20</v>
      </c>
      <c r="D360" s="98">
        <v>78.00120678717485</v>
      </c>
      <c r="E360" s="98">
        <v>77.71134460849856</v>
      </c>
      <c r="F360" s="98">
        <v>78.29106896585114</v>
      </c>
    </row>
    <row r="361" spans="1:6" s="14" customFormat="1" ht="15" customHeight="1">
      <c r="A361" s="8"/>
      <c r="B361" s="88"/>
      <c r="C361" s="88" t="s">
        <v>21</v>
      </c>
      <c r="D361" s="98">
        <v>78.47817952777997</v>
      </c>
      <c r="E361" s="98">
        <v>78.18929178042063</v>
      </c>
      <c r="F361" s="98">
        <v>78.76706727513931</v>
      </c>
    </row>
    <row r="362" spans="1:6" s="14" customFormat="1" ht="24" customHeight="1">
      <c r="A362" s="8"/>
      <c r="B362" s="88"/>
      <c r="C362" s="88" t="s">
        <v>22</v>
      </c>
      <c r="D362" s="98">
        <v>78.3558920621106</v>
      </c>
      <c r="E362" s="98">
        <v>78.0721209094158</v>
      </c>
      <c r="F362" s="98">
        <v>78.6396632148054</v>
      </c>
    </row>
    <row r="363" spans="1:6" s="14" customFormat="1" ht="15" customHeight="1">
      <c r="A363" s="8"/>
      <c r="B363" s="88"/>
      <c r="C363" s="88" t="s">
        <v>23</v>
      </c>
      <c r="D363" s="98">
        <v>78.35151761833406</v>
      </c>
      <c r="E363" s="98">
        <v>78.06598894226582</v>
      </c>
      <c r="F363" s="98">
        <v>78.6370462944023</v>
      </c>
    </row>
    <row r="364" spans="1:6" s="14" customFormat="1" ht="15" customHeight="1">
      <c r="A364" s="8"/>
      <c r="B364" s="88"/>
      <c r="C364" s="88" t="s">
        <v>24</v>
      </c>
      <c r="D364" s="98">
        <v>78.47263352888466</v>
      </c>
      <c r="E364" s="98">
        <v>78.18941059487355</v>
      </c>
      <c r="F364" s="98">
        <v>78.75585646289576</v>
      </c>
    </row>
    <row r="365" spans="1:6" s="14" customFormat="1" ht="15" customHeight="1">
      <c r="A365" s="8"/>
      <c r="B365" s="88"/>
      <c r="C365" s="88" t="s">
        <v>25</v>
      </c>
      <c r="D365" s="98">
        <v>79.19494691616312</v>
      </c>
      <c r="E365" s="98">
        <v>78.90791558577612</v>
      </c>
      <c r="F365" s="98">
        <v>79.48197824655011</v>
      </c>
    </row>
    <row r="366" spans="1:6" s="14" customFormat="1" ht="15" customHeight="1">
      <c r="A366" s="8"/>
      <c r="B366" s="88" t="s">
        <v>26</v>
      </c>
      <c r="C366" s="88" t="s">
        <v>26</v>
      </c>
      <c r="D366" s="98">
        <v>79.53464482763981</v>
      </c>
      <c r="E366" s="98">
        <v>79.25190418323946</v>
      </c>
      <c r="F366" s="98">
        <v>79.81738547204016</v>
      </c>
    </row>
    <row r="367" spans="1:6" s="14" customFormat="1" ht="24" customHeight="1">
      <c r="A367" s="8"/>
      <c r="B367" s="88"/>
      <c r="C367" s="88" t="s">
        <v>27</v>
      </c>
      <c r="D367" s="98">
        <v>79.81764354595262</v>
      </c>
      <c r="E367" s="98">
        <v>79.5372177702187</v>
      </c>
      <c r="F367" s="98">
        <v>80.09806932168654</v>
      </c>
    </row>
    <row r="368" spans="1:6" s="14" customFormat="1" ht="15" customHeight="1">
      <c r="A368" s="8"/>
      <c r="B368" s="88"/>
      <c r="C368" s="88" t="s">
        <v>28</v>
      </c>
      <c r="D368" s="98">
        <v>79.61985107530415</v>
      </c>
      <c r="E368" s="98">
        <v>79.34097371498875</v>
      </c>
      <c r="F368" s="98">
        <v>79.89872843561956</v>
      </c>
    </row>
    <row r="369" spans="1:6" s="14" customFormat="1" ht="15" customHeight="1">
      <c r="A369" s="8"/>
      <c r="B369" s="88"/>
      <c r="C369" s="88" t="s">
        <v>29</v>
      </c>
      <c r="D369" s="98">
        <v>79.6090752147317</v>
      </c>
      <c r="E369" s="98">
        <v>79.33047402351582</v>
      </c>
      <c r="F369" s="98">
        <v>79.88767640594759</v>
      </c>
    </row>
    <row r="370" spans="1:6" s="14" customFormat="1" ht="15" customHeight="1">
      <c r="A370" s="8"/>
      <c r="B370" s="88"/>
      <c r="C370" s="88" t="s">
        <v>30</v>
      </c>
      <c r="D370" s="98">
        <v>79.76161551381942</v>
      </c>
      <c r="E370" s="98">
        <v>79.4779863011808</v>
      </c>
      <c r="F370" s="98">
        <v>80.04524472645804</v>
      </c>
    </row>
    <row r="371" spans="1:6" s="14" customFormat="1" ht="15" customHeight="1">
      <c r="A371" s="8"/>
      <c r="B371" s="88"/>
      <c r="C371" s="88" t="s">
        <v>31</v>
      </c>
      <c r="D371" s="98">
        <v>80.14908896477411</v>
      </c>
      <c r="E371" s="98">
        <v>79.86647473834881</v>
      </c>
      <c r="F371" s="98">
        <v>80.4317031911994</v>
      </c>
    </row>
    <row r="372" spans="1:6" s="14" customFormat="1" ht="24" customHeight="1">
      <c r="A372" s="8"/>
      <c r="B372" s="88"/>
      <c r="C372" s="88" t="s">
        <v>32</v>
      </c>
      <c r="D372" s="98">
        <v>80.36908037005446</v>
      </c>
      <c r="E372" s="98">
        <v>80.0889349511929</v>
      </c>
      <c r="F372" s="98">
        <v>80.64922578891603</v>
      </c>
    </row>
    <row r="373" spans="1:6" s="14" customFormat="1" ht="15" customHeight="1">
      <c r="A373" s="8"/>
      <c r="B373" s="88"/>
      <c r="C373" s="88" t="s">
        <v>33</v>
      </c>
      <c r="D373" s="98">
        <v>80.37854645352654</v>
      </c>
      <c r="E373" s="98">
        <v>80.10446092755888</v>
      </c>
      <c r="F373" s="98">
        <v>80.6526319794942</v>
      </c>
    </row>
    <row r="374" spans="1:6" s="14" customFormat="1" ht="15" customHeight="1">
      <c r="A374" s="8"/>
      <c r="B374" s="88"/>
      <c r="C374" s="88" t="s">
        <v>34</v>
      </c>
      <c r="D374" s="98">
        <v>80.44265262657224</v>
      </c>
      <c r="E374" s="98">
        <v>80.16427218904136</v>
      </c>
      <c r="F374" s="98">
        <v>80.72103306410312</v>
      </c>
    </row>
    <row r="375" spans="1:6" s="14" customFormat="1" ht="15" customHeight="1">
      <c r="A375" s="8"/>
      <c r="B375" s="88"/>
      <c r="C375" s="88" t="s">
        <v>35</v>
      </c>
      <c r="D375" s="98">
        <v>80.56216251183592</v>
      </c>
      <c r="E375" s="98">
        <v>80.28331966392972</v>
      </c>
      <c r="F375" s="98">
        <v>80.84100535974213</v>
      </c>
    </row>
    <row r="376" spans="1:6" s="14" customFormat="1" ht="15" customHeight="1">
      <c r="A376" s="8"/>
      <c r="B376" s="88" t="s">
        <v>36</v>
      </c>
      <c r="C376" s="88" t="s">
        <v>36</v>
      </c>
      <c r="D376" s="98">
        <v>80.71551835017118</v>
      </c>
      <c r="E376" s="98">
        <v>80.43839634393827</v>
      </c>
      <c r="F376" s="98">
        <v>80.9926403564041</v>
      </c>
    </row>
    <row r="377" spans="1:6" s="14" customFormat="1" ht="24" customHeight="1">
      <c r="A377" s="8"/>
      <c r="C377" s="88" t="s">
        <v>37</v>
      </c>
      <c r="D377" s="98">
        <v>80.74758799332163</v>
      </c>
      <c r="E377" s="98">
        <v>80.47657456121692</v>
      </c>
      <c r="F377" s="98">
        <v>81.01860142542634</v>
      </c>
    </row>
    <row r="378" spans="1:6" s="14" customFormat="1" ht="15" customHeight="1">
      <c r="A378" s="8"/>
      <c r="B378" s="88"/>
      <c r="C378" s="88" t="s">
        <v>38</v>
      </c>
      <c r="D378" s="98">
        <v>81.06322666526856</v>
      </c>
      <c r="E378" s="98">
        <v>80.79818015523998</v>
      </c>
      <c r="F378" s="98">
        <v>81.32827317529714</v>
      </c>
    </row>
    <row r="379" spans="1:6" s="14" customFormat="1" ht="15" customHeight="1">
      <c r="A379" s="8"/>
      <c r="B379" s="88"/>
      <c r="C379" s="88" t="s">
        <v>274</v>
      </c>
      <c r="D379" s="98">
        <v>81.29669124504088</v>
      </c>
      <c r="E379" s="98">
        <v>81.03426121573426</v>
      </c>
      <c r="F379" s="98">
        <v>81.55912127434749</v>
      </c>
    </row>
    <row r="380" spans="1:6" s="14" customFormat="1" ht="15" customHeight="1">
      <c r="A380" s="92"/>
      <c r="B380" s="88"/>
      <c r="C380" s="93"/>
      <c r="D380" s="95"/>
      <c r="E380" s="95"/>
      <c r="F380" s="95"/>
    </row>
    <row r="381" spans="1:6" ht="24" customHeight="1">
      <c r="A381" s="8" t="s">
        <v>232</v>
      </c>
      <c r="C381" s="88" t="s">
        <v>12</v>
      </c>
      <c r="D381" s="98">
        <v>76.64060896220849</v>
      </c>
      <c r="E381" s="98">
        <v>76.30860724234645</v>
      </c>
      <c r="F381" s="98">
        <v>76.97261068207052</v>
      </c>
    </row>
    <row r="382" spans="1:6" ht="15" customHeight="1">
      <c r="A382" s="8"/>
      <c r="C382" s="88" t="s">
        <v>13</v>
      </c>
      <c r="D382" s="98">
        <v>76.49944097351478</v>
      </c>
      <c r="E382" s="98">
        <v>76.17030168702338</v>
      </c>
      <c r="F382" s="98">
        <v>76.82858026000618</v>
      </c>
    </row>
    <row r="383" spans="1:6" ht="15" customHeight="1">
      <c r="A383" s="8"/>
      <c r="C383" s="88" t="s">
        <v>14</v>
      </c>
      <c r="D383" s="98">
        <v>76.79897911508642</v>
      </c>
      <c r="E383" s="98">
        <v>76.47731808441708</v>
      </c>
      <c r="F383" s="98">
        <v>77.12064014575577</v>
      </c>
    </row>
    <row r="384" spans="1:6" ht="15" customHeight="1">
      <c r="A384" s="8"/>
      <c r="B384" s="88" t="s">
        <v>15</v>
      </c>
      <c r="C384" s="88" t="s">
        <v>15</v>
      </c>
      <c r="D384" s="98">
        <v>76.81376603167516</v>
      </c>
      <c r="E384" s="98">
        <v>76.49274534167176</v>
      </c>
      <c r="F384" s="98">
        <v>77.13478672167855</v>
      </c>
    </row>
    <row r="385" spans="1:6" ht="15" customHeight="1">
      <c r="A385" s="8"/>
      <c r="C385" s="88" t="s">
        <v>16</v>
      </c>
      <c r="D385" s="98">
        <v>76.70516590008378</v>
      </c>
      <c r="E385" s="98">
        <v>76.38093751416636</v>
      </c>
      <c r="F385" s="98">
        <v>77.0293942860012</v>
      </c>
    </row>
    <row r="386" spans="1:6" ht="24" customHeight="1">
      <c r="A386" s="8"/>
      <c r="C386" s="88" t="s">
        <v>17</v>
      </c>
      <c r="D386" s="98">
        <v>77.02109781999728</v>
      </c>
      <c r="E386" s="98">
        <v>76.69962118168743</v>
      </c>
      <c r="F386" s="98">
        <v>77.34257445830713</v>
      </c>
    </row>
    <row r="387" spans="1:6" ht="15" customHeight="1">
      <c r="A387" s="8"/>
      <c r="C387" s="88" t="s">
        <v>18</v>
      </c>
      <c r="D387" s="98">
        <v>77.18681956841715</v>
      </c>
      <c r="E387" s="98">
        <v>76.86394554658531</v>
      </c>
      <c r="F387" s="98">
        <v>77.50969359024899</v>
      </c>
    </row>
    <row r="388" spans="1:6" ht="15" customHeight="1">
      <c r="A388" s="8"/>
      <c r="C388" s="88" t="s">
        <v>19</v>
      </c>
      <c r="D388" s="98">
        <v>77.48166350941905</v>
      </c>
      <c r="E388" s="98">
        <v>77.16226228920122</v>
      </c>
      <c r="F388" s="98">
        <v>77.80106472963688</v>
      </c>
    </row>
    <row r="389" spans="1:6" ht="15" customHeight="1">
      <c r="A389" s="8"/>
      <c r="C389" s="88" t="s">
        <v>20</v>
      </c>
      <c r="D389" s="98">
        <v>77.67388628788251</v>
      </c>
      <c r="E389" s="98">
        <v>77.34752392929937</v>
      </c>
      <c r="F389" s="98">
        <v>78.00024864646565</v>
      </c>
    </row>
    <row r="390" spans="1:6" ht="15" customHeight="1">
      <c r="A390" s="8"/>
      <c r="C390" s="88" t="s">
        <v>21</v>
      </c>
      <c r="D390" s="98">
        <v>77.59861443327299</v>
      </c>
      <c r="E390" s="98">
        <v>77.26892578379685</v>
      </c>
      <c r="F390" s="98">
        <v>77.92830308274912</v>
      </c>
    </row>
    <row r="391" spans="1:6" ht="24" customHeight="1">
      <c r="A391" s="8"/>
      <c r="C391" s="88" t="s">
        <v>22</v>
      </c>
      <c r="D391" s="98">
        <v>77.41566787649843</v>
      </c>
      <c r="E391" s="98">
        <v>77.0820441484215</v>
      </c>
      <c r="F391" s="98">
        <v>77.74929160457536</v>
      </c>
    </row>
    <row r="392" spans="1:6" ht="15" customHeight="1">
      <c r="A392" s="8"/>
      <c r="C392" s="88" t="s">
        <v>23</v>
      </c>
      <c r="D392" s="98">
        <v>77.5042315938399</v>
      </c>
      <c r="E392" s="98">
        <v>77.17502032216238</v>
      </c>
      <c r="F392" s="98">
        <v>77.83344286551743</v>
      </c>
    </row>
    <row r="393" spans="1:6" ht="15" customHeight="1">
      <c r="A393" s="8"/>
      <c r="C393" s="88" t="s">
        <v>24</v>
      </c>
      <c r="D393" s="98">
        <v>77.83523923405275</v>
      </c>
      <c r="E393" s="98">
        <v>77.5099498806938</v>
      </c>
      <c r="F393" s="98">
        <v>78.1605285874117</v>
      </c>
    </row>
    <row r="394" spans="1:6" ht="15" customHeight="1">
      <c r="A394" s="8"/>
      <c r="C394" s="88" t="s">
        <v>25</v>
      </c>
      <c r="D394" s="98">
        <v>78.23774346563098</v>
      </c>
      <c r="E394" s="98">
        <v>77.91682758850193</v>
      </c>
      <c r="F394" s="98">
        <v>78.55865934276004</v>
      </c>
    </row>
    <row r="395" spans="1:6" ht="15" customHeight="1">
      <c r="A395" s="8"/>
      <c r="B395" s="88" t="s">
        <v>26</v>
      </c>
      <c r="C395" s="88" t="s">
        <v>26</v>
      </c>
      <c r="D395" s="98">
        <v>78.34857660213528</v>
      </c>
      <c r="E395" s="98">
        <v>78.02334449753623</v>
      </c>
      <c r="F395" s="98">
        <v>78.67380870673433</v>
      </c>
    </row>
    <row r="396" spans="1:6" ht="24" customHeight="1">
      <c r="A396" s="8"/>
      <c r="C396" s="88" t="s">
        <v>27</v>
      </c>
      <c r="D396" s="98">
        <v>78.41203338881336</v>
      </c>
      <c r="E396" s="98">
        <v>78.08357581021916</v>
      </c>
      <c r="F396" s="98">
        <v>78.74049096740755</v>
      </c>
    </row>
    <row r="397" spans="1:6" ht="15" customHeight="1">
      <c r="A397" s="8"/>
      <c r="C397" s="88" t="s">
        <v>28</v>
      </c>
      <c r="D397" s="98">
        <v>78.58931795331507</v>
      </c>
      <c r="E397" s="98">
        <v>78.2637482219975</v>
      </c>
      <c r="F397" s="98">
        <v>78.91488768463265</v>
      </c>
    </row>
    <row r="398" spans="1:6" ht="15" customHeight="1">
      <c r="A398" s="8"/>
      <c r="C398" s="88" t="s">
        <v>29</v>
      </c>
      <c r="D398" s="98">
        <v>78.89876179459175</v>
      </c>
      <c r="E398" s="98">
        <v>78.58123872807217</v>
      </c>
      <c r="F398" s="98">
        <v>79.21628486111133</v>
      </c>
    </row>
    <row r="399" spans="1:6" ht="15" customHeight="1">
      <c r="A399" s="8"/>
      <c r="C399" s="88" t="s">
        <v>30</v>
      </c>
      <c r="D399" s="98">
        <v>79.18032067060126</v>
      </c>
      <c r="E399" s="98">
        <v>78.8608700263605</v>
      </c>
      <c r="F399" s="98">
        <v>79.49977131484202</v>
      </c>
    </row>
    <row r="400" spans="1:6" ht="15" customHeight="1">
      <c r="A400" s="8"/>
      <c r="C400" s="88" t="s">
        <v>31</v>
      </c>
      <c r="D400" s="98">
        <v>79.4172873154339</v>
      </c>
      <c r="E400" s="98">
        <v>79.09549449064481</v>
      </c>
      <c r="F400" s="98">
        <v>79.73908014022298</v>
      </c>
    </row>
    <row r="401" spans="1:6" ht="24" customHeight="1">
      <c r="A401" s="8"/>
      <c r="C401" s="88" t="s">
        <v>32</v>
      </c>
      <c r="D401" s="98">
        <v>79.18427155301373</v>
      </c>
      <c r="E401" s="98">
        <v>78.85430699277101</v>
      </c>
      <c r="F401" s="98">
        <v>79.51423611325644</v>
      </c>
    </row>
    <row r="402" spans="1:6" ht="15" customHeight="1">
      <c r="A402" s="8"/>
      <c r="C402" s="88" t="s">
        <v>33</v>
      </c>
      <c r="D402" s="98">
        <v>79.37170829957938</v>
      </c>
      <c r="E402" s="98">
        <v>79.04698571173842</v>
      </c>
      <c r="F402" s="98">
        <v>79.69643088742035</v>
      </c>
    </row>
    <row r="403" spans="1:6" ht="15" customHeight="1">
      <c r="A403" s="8"/>
      <c r="C403" s="88" t="s">
        <v>34</v>
      </c>
      <c r="D403" s="98">
        <v>79.50083841915861</v>
      </c>
      <c r="E403" s="98">
        <v>79.17240405458074</v>
      </c>
      <c r="F403" s="98">
        <v>79.82927278373649</v>
      </c>
    </row>
    <row r="404" spans="1:6" ht="15" customHeight="1">
      <c r="A404" s="8"/>
      <c r="C404" s="88" t="s">
        <v>35</v>
      </c>
      <c r="D404" s="98">
        <v>80.11816484271463</v>
      </c>
      <c r="E404" s="98">
        <v>79.79302027326466</v>
      </c>
      <c r="F404" s="98">
        <v>80.44330941216461</v>
      </c>
    </row>
    <row r="405" spans="1:6" ht="15" customHeight="1">
      <c r="A405" s="8"/>
      <c r="B405" s="88" t="s">
        <v>36</v>
      </c>
      <c r="C405" s="88" t="s">
        <v>36</v>
      </c>
      <c r="D405" s="98">
        <v>80.40075610746467</v>
      </c>
      <c r="E405" s="98">
        <v>80.07281404181019</v>
      </c>
      <c r="F405" s="98">
        <v>80.72869817311916</v>
      </c>
    </row>
    <row r="406" spans="1:6" ht="24" customHeight="1">
      <c r="A406" s="8"/>
      <c r="C406" s="88" t="s">
        <v>37</v>
      </c>
      <c r="D406" s="98">
        <v>80.65927796854758</v>
      </c>
      <c r="E406" s="98">
        <v>80.33984658752392</v>
      </c>
      <c r="F406" s="98">
        <v>80.97870934957125</v>
      </c>
    </row>
    <row r="407" spans="1:6" ht="15" customHeight="1">
      <c r="A407" s="8"/>
      <c r="C407" s="88" t="s">
        <v>38</v>
      </c>
      <c r="D407" s="98">
        <v>80.64578475476027</v>
      </c>
      <c r="E407" s="98">
        <v>80.31848906483577</v>
      </c>
      <c r="F407" s="98">
        <v>80.97308044468477</v>
      </c>
    </row>
    <row r="408" spans="1:6" ht="15" customHeight="1">
      <c r="A408" s="8"/>
      <c r="C408" s="88" t="s">
        <v>274</v>
      </c>
      <c r="D408" s="98">
        <v>80.6772450274776</v>
      </c>
      <c r="E408" s="98">
        <v>80.34941465632147</v>
      </c>
      <c r="F408" s="98">
        <v>81.00507539863372</v>
      </c>
    </row>
    <row r="409" spans="1:6" s="14" customFormat="1" ht="15" customHeight="1">
      <c r="A409" s="92"/>
      <c r="B409" s="88"/>
      <c r="C409" s="93"/>
      <c r="D409" s="95"/>
      <c r="E409" s="95"/>
      <c r="F409" s="95"/>
    </row>
    <row r="410" spans="1:6" ht="24" customHeight="1">
      <c r="A410" s="8" t="s">
        <v>233</v>
      </c>
      <c r="C410" s="88" t="s">
        <v>12</v>
      </c>
      <c r="D410" s="98">
        <v>76.99721244726659</v>
      </c>
      <c r="E410" s="98">
        <v>75.81818855491815</v>
      </c>
      <c r="F410" s="98">
        <v>78.17623633961503</v>
      </c>
    </row>
    <row r="411" spans="1:6" ht="15" customHeight="1">
      <c r="A411" s="8"/>
      <c r="C411" s="88" t="s">
        <v>13</v>
      </c>
      <c r="D411" s="98">
        <v>77.31072669527063</v>
      </c>
      <c r="E411" s="98">
        <v>76.11484810254578</v>
      </c>
      <c r="F411" s="98">
        <v>78.50660528799548</v>
      </c>
    </row>
    <row r="412" spans="1:6" ht="15" customHeight="1">
      <c r="A412" s="8"/>
      <c r="C412" s="88" t="s">
        <v>14</v>
      </c>
      <c r="D412" s="98">
        <v>77.49550421711575</v>
      </c>
      <c r="E412" s="98">
        <v>76.23725177158161</v>
      </c>
      <c r="F412" s="98">
        <v>78.75375666264989</v>
      </c>
    </row>
    <row r="413" spans="1:6" ht="15" customHeight="1">
      <c r="A413" s="8"/>
      <c r="B413" s="88" t="s">
        <v>15</v>
      </c>
      <c r="C413" s="88" t="s">
        <v>15</v>
      </c>
      <c r="D413" s="98">
        <v>77.33611575101511</v>
      </c>
      <c r="E413" s="98">
        <v>76.05522355442348</v>
      </c>
      <c r="F413" s="98">
        <v>78.61700794760675</v>
      </c>
    </row>
    <row r="414" spans="1:6" ht="15" customHeight="1">
      <c r="A414" s="8"/>
      <c r="C414" s="88" t="s">
        <v>16</v>
      </c>
      <c r="D414" s="98">
        <v>77.83494479729009</v>
      </c>
      <c r="E414" s="98">
        <v>76.64808790390137</v>
      </c>
      <c r="F414" s="98">
        <v>79.02180169067881</v>
      </c>
    </row>
    <row r="415" spans="1:6" ht="24" customHeight="1">
      <c r="A415" s="8"/>
      <c r="C415" s="88" t="s">
        <v>17</v>
      </c>
      <c r="D415" s="98">
        <v>77.51481664947296</v>
      </c>
      <c r="E415" s="98">
        <v>76.35554655458188</v>
      </c>
      <c r="F415" s="98">
        <v>78.67408674436405</v>
      </c>
    </row>
    <row r="416" spans="1:6" ht="15" customHeight="1">
      <c r="A416" s="8"/>
      <c r="C416" s="88" t="s">
        <v>18</v>
      </c>
      <c r="D416" s="98">
        <v>78.39413931453304</v>
      </c>
      <c r="E416" s="98">
        <v>77.31117877519361</v>
      </c>
      <c r="F416" s="98">
        <v>79.47709985387246</v>
      </c>
    </row>
    <row r="417" spans="1:6" ht="15" customHeight="1">
      <c r="A417" s="8"/>
      <c r="C417" s="88" t="s">
        <v>19</v>
      </c>
      <c r="D417" s="98">
        <v>78.09157500955884</v>
      </c>
      <c r="E417" s="98">
        <v>76.92488969242434</v>
      </c>
      <c r="F417" s="98">
        <v>79.25826032669333</v>
      </c>
    </row>
    <row r="418" spans="1:6" ht="15" customHeight="1">
      <c r="A418" s="8"/>
      <c r="C418" s="88" t="s">
        <v>20</v>
      </c>
      <c r="D418" s="98">
        <v>78.5389586935074</v>
      </c>
      <c r="E418" s="98">
        <v>77.31334329704745</v>
      </c>
      <c r="F418" s="98">
        <v>79.76457408996734</v>
      </c>
    </row>
    <row r="419" spans="1:6" ht="15" customHeight="1">
      <c r="A419" s="8"/>
      <c r="C419" s="88" t="s">
        <v>21</v>
      </c>
      <c r="D419" s="98">
        <v>79.14090445691143</v>
      </c>
      <c r="E419" s="98">
        <v>77.93222751444135</v>
      </c>
      <c r="F419" s="98">
        <v>80.3495813993815</v>
      </c>
    </row>
    <row r="420" spans="1:6" ht="24" customHeight="1">
      <c r="A420" s="8"/>
      <c r="C420" s="88" t="s">
        <v>22</v>
      </c>
      <c r="D420" s="98">
        <v>78.78808003733467</v>
      </c>
      <c r="E420" s="98">
        <v>77.57100639951629</v>
      </c>
      <c r="F420" s="98">
        <v>80.00515367515304</v>
      </c>
    </row>
    <row r="421" spans="1:6" ht="15" customHeight="1">
      <c r="A421" s="8"/>
      <c r="C421" s="88" t="s">
        <v>23</v>
      </c>
      <c r="D421" s="98">
        <v>78.48777035087834</v>
      </c>
      <c r="E421" s="98">
        <v>77.25780434111567</v>
      </c>
      <c r="F421" s="98">
        <v>79.717736360641</v>
      </c>
    </row>
    <row r="422" spans="1:6" ht="15" customHeight="1">
      <c r="A422" s="8"/>
      <c r="C422" s="88" t="s">
        <v>24</v>
      </c>
      <c r="D422" s="98">
        <v>78.20653829405833</v>
      </c>
      <c r="E422" s="98">
        <v>76.98151211691618</v>
      </c>
      <c r="F422" s="98">
        <v>79.43156447120049</v>
      </c>
    </row>
    <row r="423" spans="1:6" ht="15" customHeight="1">
      <c r="A423" s="8"/>
      <c r="C423" s="88" t="s">
        <v>25</v>
      </c>
      <c r="D423" s="98">
        <v>78.68123085273938</v>
      </c>
      <c r="E423" s="98">
        <v>77.48749396464177</v>
      </c>
      <c r="F423" s="98">
        <v>79.87496774083698</v>
      </c>
    </row>
    <row r="424" spans="1:6" ht="15" customHeight="1">
      <c r="A424" s="8"/>
      <c r="B424" s="88" t="s">
        <v>26</v>
      </c>
      <c r="C424" s="88" t="s">
        <v>26</v>
      </c>
      <c r="D424" s="98">
        <v>78.66632102843127</v>
      </c>
      <c r="E424" s="98">
        <v>77.42069960477536</v>
      </c>
      <c r="F424" s="98">
        <v>79.91194245208717</v>
      </c>
    </row>
    <row r="425" spans="1:6" ht="24" customHeight="1">
      <c r="A425" s="8"/>
      <c r="C425" s="88" t="s">
        <v>27</v>
      </c>
      <c r="D425" s="98">
        <v>78.8608165766264</v>
      </c>
      <c r="E425" s="98">
        <v>77.57211644834253</v>
      </c>
      <c r="F425" s="98">
        <v>80.14951670491028</v>
      </c>
    </row>
    <row r="426" spans="1:6" ht="15" customHeight="1">
      <c r="A426" s="8"/>
      <c r="C426" s="88" t="s">
        <v>28</v>
      </c>
      <c r="D426" s="98">
        <v>79.50606299372913</v>
      </c>
      <c r="E426" s="98">
        <v>78.24297444680627</v>
      </c>
      <c r="F426" s="98">
        <v>80.76915154065199</v>
      </c>
    </row>
    <row r="427" spans="1:6" ht="15" customHeight="1">
      <c r="A427" s="8"/>
      <c r="C427" s="88" t="s">
        <v>29</v>
      </c>
      <c r="D427" s="98">
        <v>80.29277283071906</v>
      </c>
      <c r="E427" s="98">
        <v>79.21535254587425</v>
      </c>
      <c r="F427" s="98">
        <v>81.37019311556386</v>
      </c>
    </row>
    <row r="428" spans="1:6" ht="15" customHeight="1">
      <c r="A428" s="8"/>
      <c r="C428" s="88" t="s">
        <v>30</v>
      </c>
      <c r="D428" s="98">
        <v>80.14598794780187</v>
      </c>
      <c r="E428" s="98">
        <v>78.88426717319312</v>
      </c>
      <c r="F428" s="98">
        <v>81.40770872241062</v>
      </c>
    </row>
    <row r="429" spans="1:6" ht="15" customHeight="1">
      <c r="A429" s="8"/>
      <c r="C429" s="88" t="s">
        <v>31</v>
      </c>
      <c r="D429" s="98">
        <v>79.94148087780492</v>
      </c>
      <c r="E429" s="98">
        <v>78.56794488065476</v>
      </c>
      <c r="F429" s="98">
        <v>81.31501687495508</v>
      </c>
    </row>
    <row r="430" spans="1:6" ht="24" customHeight="1">
      <c r="A430" s="8"/>
      <c r="C430" s="88" t="s">
        <v>32</v>
      </c>
      <c r="D430" s="98">
        <v>79.59803066171037</v>
      </c>
      <c r="E430" s="98">
        <v>78.12480323928857</v>
      </c>
      <c r="F430" s="98">
        <v>81.07125808413217</v>
      </c>
    </row>
    <row r="431" spans="1:6" ht="15" customHeight="1">
      <c r="A431" s="8"/>
      <c r="C431" s="88" t="s">
        <v>33</v>
      </c>
      <c r="D431" s="98">
        <v>79.90019128784914</v>
      </c>
      <c r="E431" s="98">
        <v>78.51627340100559</v>
      </c>
      <c r="F431" s="98">
        <v>81.28410917469269</v>
      </c>
    </row>
    <row r="432" spans="1:6" ht="15" customHeight="1">
      <c r="A432" s="8"/>
      <c r="C432" s="88" t="s">
        <v>34</v>
      </c>
      <c r="D432" s="98">
        <v>79.51270569378228</v>
      </c>
      <c r="E432" s="98">
        <v>78.08082355359767</v>
      </c>
      <c r="F432" s="98">
        <v>80.94458783396689</v>
      </c>
    </row>
    <row r="433" spans="1:6" ht="15" customHeight="1">
      <c r="A433" s="8"/>
      <c r="C433" s="88" t="s">
        <v>35</v>
      </c>
      <c r="D433" s="98">
        <v>79.88927861720668</v>
      </c>
      <c r="E433" s="98">
        <v>78.48891372742565</v>
      </c>
      <c r="F433" s="98">
        <v>81.28964350698772</v>
      </c>
    </row>
    <row r="434" spans="1:6" ht="15" customHeight="1">
      <c r="A434" s="8"/>
      <c r="B434" s="88" t="s">
        <v>36</v>
      </c>
      <c r="C434" s="88" t="s">
        <v>36</v>
      </c>
      <c r="D434" s="98">
        <v>80.15746720351156</v>
      </c>
      <c r="E434" s="98">
        <v>78.85403014282518</v>
      </c>
      <c r="F434" s="98">
        <v>81.46090426419794</v>
      </c>
    </row>
    <row r="435" spans="1:6" ht="24" customHeight="1">
      <c r="A435" s="8"/>
      <c r="C435" s="88" t="s">
        <v>37</v>
      </c>
      <c r="D435" s="98">
        <v>81.35873415049683</v>
      </c>
      <c r="E435" s="98">
        <v>80.19420484182456</v>
      </c>
      <c r="F435" s="98">
        <v>82.5232634591691</v>
      </c>
    </row>
    <row r="436" spans="1:6" ht="15" customHeight="1">
      <c r="A436" s="8"/>
      <c r="C436" s="88" t="s">
        <v>38</v>
      </c>
      <c r="D436" s="98">
        <v>81.9671522334314</v>
      </c>
      <c r="E436" s="98">
        <v>80.8156861199299</v>
      </c>
      <c r="F436" s="98">
        <v>83.11861834693292</v>
      </c>
    </row>
    <row r="437" spans="1:6" ht="15" customHeight="1">
      <c r="A437" s="8"/>
      <c r="C437" s="88" t="s">
        <v>274</v>
      </c>
      <c r="D437" s="98">
        <v>81.99035593230037</v>
      </c>
      <c r="E437" s="98">
        <v>80.79901069408056</v>
      </c>
      <c r="F437" s="98">
        <v>83.18170117052018</v>
      </c>
    </row>
    <row r="465" spans="1:6" ht="12.75">
      <c r="A465" s="8"/>
      <c r="D465" s="98"/>
      <c r="E465" s="98"/>
      <c r="F465" s="98"/>
    </row>
    <row r="466" spans="1:6" ht="12.75">
      <c r="A466" s="8"/>
      <c r="C466" s="8"/>
      <c r="D466" s="8"/>
      <c r="E466" s="8"/>
      <c r="F466" s="8"/>
    </row>
    <row r="467" spans="1:6" ht="12.75">
      <c r="A467" s="8"/>
      <c r="C467" s="8"/>
      <c r="D467" s="8"/>
      <c r="E467" s="8"/>
      <c r="F467" s="8"/>
    </row>
    <row r="468" spans="1:6" ht="12.75">
      <c r="A468" s="8"/>
      <c r="C468" s="8"/>
      <c r="D468" s="8"/>
      <c r="E468" s="8"/>
      <c r="F468" s="8"/>
    </row>
    <row r="469" spans="1:6" ht="12.75">
      <c r="A469" s="8"/>
      <c r="C469" s="8"/>
      <c r="D469" s="8"/>
      <c r="E469" s="8"/>
      <c r="F469" s="8"/>
    </row>
    <row r="470" spans="1:6" ht="12.75">
      <c r="A470" s="8"/>
      <c r="C470" s="8"/>
      <c r="D470" s="8"/>
      <c r="E470" s="8"/>
      <c r="F470" s="8"/>
    </row>
    <row r="471" spans="1:6" ht="12.75">
      <c r="A471" s="8"/>
      <c r="C471" s="8"/>
      <c r="D471" s="8"/>
      <c r="E471" s="8"/>
      <c r="F471" s="8"/>
    </row>
    <row r="472" spans="1:6" ht="12.75">
      <c r="A472" s="8"/>
      <c r="C472" s="8"/>
      <c r="D472" s="8"/>
      <c r="E472" s="8"/>
      <c r="F472" s="8"/>
    </row>
    <row r="473" spans="1:6" ht="12.75">
      <c r="A473" s="8"/>
      <c r="C473" s="8"/>
      <c r="D473" s="8"/>
      <c r="E473" s="8"/>
      <c r="F473" s="8"/>
    </row>
    <row r="474" spans="1:6" ht="12.75">
      <c r="A474" s="8"/>
      <c r="C474" s="8"/>
      <c r="D474" s="8"/>
      <c r="E474" s="8"/>
      <c r="F474" s="8"/>
    </row>
    <row r="475" spans="1:6" ht="12.75">
      <c r="A475" s="8"/>
      <c r="C475" s="8"/>
      <c r="D475" s="8"/>
      <c r="E475" s="8"/>
      <c r="F475" s="8"/>
    </row>
    <row r="476" spans="1:6" ht="12.75">
      <c r="A476" s="8"/>
      <c r="C476" s="8"/>
      <c r="D476" s="8"/>
      <c r="E476" s="8"/>
      <c r="F476" s="8"/>
    </row>
    <row r="477" spans="1:6" ht="12.75">
      <c r="A477" s="8"/>
      <c r="C477" s="8"/>
      <c r="D477" s="8"/>
      <c r="E477" s="8"/>
      <c r="F477" s="8"/>
    </row>
    <row r="478" spans="1:6" ht="12.75">
      <c r="A478" s="8"/>
      <c r="C478" s="8"/>
      <c r="D478" s="8"/>
      <c r="E478" s="8"/>
      <c r="F478" s="8"/>
    </row>
    <row r="479" spans="1:6" ht="12.75">
      <c r="A479" s="8"/>
      <c r="C479" s="8"/>
      <c r="D479" s="8"/>
      <c r="E479" s="8"/>
      <c r="F479" s="8"/>
    </row>
    <row r="480" spans="1:6" ht="12.75">
      <c r="A480" s="8"/>
      <c r="C480" s="8"/>
      <c r="D480" s="8"/>
      <c r="E480" s="8"/>
      <c r="F480" s="8"/>
    </row>
    <row r="481" spans="1:6" ht="12.75">
      <c r="A481" s="8"/>
      <c r="C481" s="8"/>
      <c r="D481" s="8"/>
      <c r="E481" s="8"/>
      <c r="F481" s="8"/>
    </row>
    <row r="482" spans="1:6" ht="12.75">
      <c r="A482" s="8"/>
      <c r="C482" s="8"/>
      <c r="D482" s="8"/>
      <c r="E482" s="8"/>
      <c r="F482" s="8"/>
    </row>
    <row r="483" spans="1:6" ht="12.75">
      <c r="A483" s="8"/>
      <c r="C483" s="8"/>
      <c r="D483" s="8"/>
      <c r="E483" s="8"/>
      <c r="F483" s="8"/>
    </row>
    <row r="484" spans="1:6" ht="12.75">
      <c r="A484" s="8"/>
      <c r="C484" s="8"/>
      <c r="D484" s="8"/>
      <c r="E484" s="8"/>
      <c r="F484" s="8"/>
    </row>
    <row r="485" spans="1:6" ht="12.75">
      <c r="A485" s="8"/>
      <c r="C485" s="8"/>
      <c r="D485" s="8"/>
      <c r="E485" s="8"/>
      <c r="F485" s="8"/>
    </row>
    <row r="486" spans="1:6" ht="12.75">
      <c r="A486" s="8"/>
      <c r="C486" s="8"/>
      <c r="D486" s="8"/>
      <c r="E486" s="8"/>
      <c r="F486" s="8"/>
    </row>
    <row r="487" spans="1:6" ht="12.75">
      <c r="A487" s="8"/>
      <c r="C487" s="8"/>
      <c r="D487" s="8"/>
      <c r="E487" s="8"/>
      <c r="F487" s="8"/>
    </row>
    <row r="488" spans="1:6" ht="12.75">
      <c r="A488" s="8"/>
      <c r="C488" s="8"/>
      <c r="D488" s="8"/>
      <c r="E488" s="8"/>
      <c r="F488" s="8"/>
    </row>
    <row r="489" spans="1:6" ht="12.75">
      <c r="A489" s="8"/>
      <c r="C489" s="8"/>
      <c r="D489" s="8"/>
      <c r="E489" s="8"/>
      <c r="F489" s="8"/>
    </row>
    <row r="490" spans="1:6" ht="12.75">
      <c r="A490" s="8"/>
      <c r="C490" s="8"/>
      <c r="D490" s="8"/>
      <c r="E490" s="8"/>
      <c r="F490" s="8"/>
    </row>
    <row r="491" spans="1:6" ht="12.75">
      <c r="A491" s="8"/>
      <c r="C491" s="8"/>
      <c r="D491" s="8"/>
      <c r="E491" s="8"/>
      <c r="F491" s="8"/>
    </row>
    <row r="492" spans="1:6" ht="12.75">
      <c r="A492" s="8"/>
      <c r="C492" s="8"/>
      <c r="D492" s="8"/>
      <c r="E492" s="8"/>
      <c r="F492" s="8"/>
    </row>
    <row r="493" spans="1:6" ht="12.75">
      <c r="A493" s="8"/>
      <c r="D493" s="98"/>
      <c r="E493" s="98"/>
      <c r="F493" s="98"/>
    </row>
    <row r="521" spans="1:6" ht="12.75">
      <c r="A521" s="8"/>
      <c r="D521" s="98"/>
      <c r="E521" s="98"/>
      <c r="F521" s="98"/>
    </row>
    <row r="549" spans="1:6" ht="12.75">
      <c r="A549" s="8"/>
      <c r="D549" s="98"/>
      <c r="E549" s="98"/>
      <c r="F549" s="98"/>
    </row>
    <row r="577" spans="1:6" ht="12.75">
      <c r="A577" s="8"/>
      <c r="D577" s="98"/>
      <c r="E577" s="98"/>
      <c r="F577" s="98"/>
    </row>
  </sheetData>
  <hyperlinks>
    <hyperlink ref="J3" location="Contents!A1" display="Back to contents page "/>
  </hyperlinks>
  <printOptions/>
  <pageMargins left="0.49" right="0.4" top="0.29" bottom="0.39" header="0.22" footer="0.19"/>
  <pageSetup fitToHeight="2" horizontalDpi="600" verticalDpi="600" orientation="portrait" paperSize="9" scale="74" r:id="rId2"/>
  <headerFooter alignWithMargins="0">
    <oddFooter>&amp;R&amp;9&amp;D  &amp;F 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E35" sqref="E35"/>
    </sheetView>
  </sheetViews>
  <sheetFormatPr defaultColWidth="9.140625" defaultRowHeight="12.75"/>
  <cols>
    <col min="1" max="1" width="9.140625" style="7" customWidth="1"/>
    <col min="2" max="3" width="10.7109375" style="7" customWidth="1"/>
    <col min="4" max="16384" width="9.140625" style="7" customWidth="1"/>
  </cols>
  <sheetData>
    <row r="1" ht="15.75">
      <c r="A1" s="31" t="s">
        <v>347</v>
      </c>
    </row>
    <row r="2" ht="15">
      <c r="A2" s="9" t="s">
        <v>10</v>
      </c>
    </row>
    <row r="4" spans="1:3" ht="12.75">
      <c r="A4" s="130"/>
      <c r="B4" s="131" t="s">
        <v>40</v>
      </c>
      <c r="C4" s="131" t="s">
        <v>91</v>
      </c>
    </row>
    <row r="5" spans="1:7" ht="24" customHeight="1">
      <c r="A5" s="8" t="s">
        <v>94</v>
      </c>
      <c r="B5" s="99">
        <v>69.31791919068907</v>
      </c>
      <c r="C5" s="99">
        <v>75.49035054878577</v>
      </c>
      <c r="E5" s="99"/>
      <c r="F5" s="99"/>
      <c r="G5" s="99"/>
    </row>
    <row r="6" spans="1:3" ht="15" customHeight="1">
      <c r="A6" s="8" t="s">
        <v>95</v>
      </c>
      <c r="B6" s="99">
        <v>69.56590643321144</v>
      </c>
      <c r="C6" s="99">
        <v>75.63660642358305</v>
      </c>
    </row>
    <row r="7" spans="1:3" ht="15" customHeight="1">
      <c r="A7" s="8" t="s">
        <v>96</v>
      </c>
      <c r="B7" s="99">
        <v>69.8388254277375</v>
      </c>
      <c r="C7" s="99">
        <v>75.83156414862435</v>
      </c>
    </row>
    <row r="8" spans="1:3" ht="15" customHeight="1">
      <c r="A8" s="8" t="s">
        <v>97</v>
      </c>
      <c r="B8" s="99">
        <v>69.98764350654001</v>
      </c>
      <c r="C8" s="99">
        <v>76.02399514421596</v>
      </c>
    </row>
    <row r="9" spans="1:3" ht="15" customHeight="1">
      <c r="A9" s="8" t="s">
        <v>98</v>
      </c>
      <c r="B9" s="99">
        <v>70.19086825392435</v>
      </c>
      <c r="C9" s="99">
        <v>76.25905118535785</v>
      </c>
    </row>
    <row r="10" spans="1:3" ht="24" customHeight="1">
      <c r="A10" s="8" t="s">
        <v>99</v>
      </c>
      <c r="B10" s="99">
        <v>70.33659007257397</v>
      </c>
      <c r="C10" s="99">
        <v>76.56224461799977</v>
      </c>
    </row>
    <row r="11" spans="1:3" ht="15" customHeight="1">
      <c r="A11" s="8" t="s">
        <v>100</v>
      </c>
      <c r="B11" s="99">
        <v>70.52508593563094</v>
      </c>
      <c r="C11" s="99">
        <v>76.50847905958277</v>
      </c>
    </row>
    <row r="12" spans="1:3" ht="15" customHeight="1">
      <c r="A12" s="8" t="s">
        <v>101</v>
      </c>
      <c r="B12" s="99">
        <v>70.74111818351295</v>
      </c>
      <c r="C12" s="99">
        <v>76.62592776967932</v>
      </c>
    </row>
    <row r="13" spans="1:3" ht="15" customHeight="1">
      <c r="A13" s="8" t="s">
        <v>102</v>
      </c>
      <c r="B13" s="99">
        <v>71.0469613861646</v>
      </c>
      <c r="C13" s="99">
        <v>76.76978849911231</v>
      </c>
    </row>
    <row r="14" spans="1:3" ht="15" customHeight="1">
      <c r="A14" s="8" t="s">
        <v>103</v>
      </c>
      <c r="B14" s="99">
        <v>71.38347712908372</v>
      </c>
      <c r="C14" s="99">
        <v>77.17970218304734</v>
      </c>
    </row>
    <row r="15" spans="1:3" ht="24" customHeight="1">
      <c r="A15" s="8" t="s">
        <v>104</v>
      </c>
      <c r="B15" s="99">
        <v>71.46597493074096</v>
      </c>
      <c r="C15" s="99">
        <v>77.16574836567774</v>
      </c>
    </row>
    <row r="16" spans="1:3" ht="15" customHeight="1">
      <c r="A16" s="8" t="s">
        <v>105</v>
      </c>
      <c r="B16" s="99">
        <v>71.69974797887325</v>
      </c>
      <c r="C16" s="99">
        <v>77.34818238891894</v>
      </c>
    </row>
    <row r="17" spans="1:3" ht="15" customHeight="1">
      <c r="A17" s="8" t="s">
        <v>106</v>
      </c>
      <c r="B17" s="99">
        <v>71.87484420646133</v>
      </c>
      <c r="C17" s="99">
        <v>77.4653225600039</v>
      </c>
    </row>
    <row r="18" spans="1:3" ht="15" customHeight="1">
      <c r="A18" s="8" t="s">
        <v>107</v>
      </c>
      <c r="B18" s="99">
        <v>72.09680757176524</v>
      </c>
      <c r="C18" s="99">
        <v>77.77077437949475</v>
      </c>
    </row>
    <row r="19" spans="1:3" ht="15" customHeight="1">
      <c r="A19" s="8" t="s">
        <v>108</v>
      </c>
      <c r="B19" s="99">
        <v>72.25616479300813</v>
      </c>
      <c r="C19" s="99">
        <v>77.89581820366021</v>
      </c>
    </row>
    <row r="20" spans="1:3" ht="24" customHeight="1">
      <c r="A20" s="8" t="s">
        <v>109</v>
      </c>
      <c r="B20" s="99">
        <v>72.42588428823923</v>
      </c>
      <c r="C20" s="99">
        <v>78.0647045301215</v>
      </c>
    </row>
    <row r="21" spans="1:3" ht="15" customHeight="1">
      <c r="A21" s="8" t="s">
        <v>110</v>
      </c>
      <c r="B21" s="99">
        <v>72.65566107608485</v>
      </c>
      <c r="C21" s="99">
        <v>78.18610901420044</v>
      </c>
    </row>
    <row r="22" spans="1:3" ht="15" customHeight="1">
      <c r="A22" s="8" t="s">
        <v>111</v>
      </c>
      <c r="B22" s="99">
        <v>72.86423107098749</v>
      </c>
      <c r="C22" s="99">
        <v>78.3617084590253</v>
      </c>
    </row>
    <row r="23" spans="1:3" ht="15" customHeight="1">
      <c r="A23" s="8" t="s">
        <v>112</v>
      </c>
      <c r="B23" s="99">
        <v>73.11915668985563</v>
      </c>
      <c r="C23" s="99">
        <v>78.57749963325398</v>
      </c>
    </row>
    <row r="24" spans="1:3" ht="15" customHeight="1">
      <c r="A24" s="8" t="s">
        <v>113</v>
      </c>
      <c r="B24" s="99">
        <v>73.34450418476811</v>
      </c>
      <c r="C24" s="99">
        <v>78.8106070869853</v>
      </c>
    </row>
    <row r="25" spans="1:3" ht="24" customHeight="1">
      <c r="A25" s="8" t="s">
        <v>114</v>
      </c>
      <c r="B25" s="99">
        <v>73.50674665386529</v>
      </c>
      <c r="C25" s="99">
        <v>78.86268089335994</v>
      </c>
    </row>
    <row r="26" spans="1:3" ht="15" customHeight="1">
      <c r="A26" s="8" t="s">
        <v>115</v>
      </c>
      <c r="B26" s="99">
        <v>73.78681004067018</v>
      </c>
      <c r="C26" s="99">
        <v>79.02720714063949</v>
      </c>
    </row>
    <row r="27" spans="1:3" ht="15" customHeight="1">
      <c r="A27" s="8" t="s">
        <v>116</v>
      </c>
      <c r="B27" s="99">
        <v>74.23910828065144</v>
      </c>
      <c r="C27" s="99">
        <v>79.23062045509047</v>
      </c>
    </row>
    <row r="28" spans="1:3" ht="15" customHeight="1">
      <c r="A28" s="8" t="s">
        <v>117</v>
      </c>
      <c r="B28" s="99">
        <v>74.6363228355884</v>
      </c>
      <c r="C28" s="99">
        <v>79.57428372029334</v>
      </c>
    </row>
    <row r="29" spans="1:3" ht="15" customHeight="1">
      <c r="A29" s="8" t="s">
        <v>118</v>
      </c>
      <c r="B29" s="99">
        <v>74.84591260054302</v>
      </c>
      <c r="C29" s="99">
        <v>79.745873244147</v>
      </c>
    </row>
    <row r="30" spans="1:3" ht="24" customHeight="1">
      <c r="A30" s="8" t="s">
        <v>119</v>
      </c>
      <c r="B30" s="99">
        <v>75.04270147220494</v>
      </c>
      <c r="C30" s="99">
        <v>79.91631589912808</v>
      </c>
    </row>
    <row r="31" spans="1:3" ht="15" customHeight="1">
      <c r="A31" s="8" t="s">
        <v>120</v>
      </c>
      <c r="B31" s="99">
        <v>75.39478672278186</v>
      </c>
      <c r="C31" s="99">
        <v>80.14882214748442</v>
      </c>
    </row>
    <row r="32" spans="1:3" ht="15" customHeight="1">
      <c r="A32" s="132" t="s">
        <v>276</v>
      </c>
      <c r="B32" s="133">
        <v>75.84557827649233</v>
      </c>
      <c r="C32" s="133">
        <v>80.43269286567434</v>
      </c>
    </row>
    <row r="34" ht="12.75">
      <c r="A34" s="11" t="s">
        <v>275</v>
      </c>
    </row>
  </sheetData>
  <hyperlinks>
    <hyperlink ref="A2" location="Contents!A1" display="Back to contents page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1"/>
  <sheetViews>
    <sheetView zoomScale="70" zoomScaleNormal="70" workbookViewId="0" topLeftCell="A43">
      <selection activeCell="C85" sqref="C85"/>
    </sheetView>
  </sheetViews>
  <sheetFormatPr defaultColWidth="9.140625" defaultRowHeight="12.75"/>
  <cols>
    <col min="1" max="1" width="33.140625" style="12" customWidth="1"/>
    <col min="2" max="55" width="13.7109375" style="8" customWidth="1"/>
    <col min="56" max="16384" width="9.140625" style="8" customWidth="1"/>
  </cols>
  <sheetData>
    <row r="1" spans="1:53" ht="12.75">
      <c r="A1" s="5" t="s">
        <v>343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BA1" s="7"/>
    </row>
    <row r="2" spans="1:53" ht="15">
      <c r="A2" s="9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BA2" s="7"/>
    </row>
    <row r="3" spans="1:53" ht="4.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BA3" s="7"/>
    </row>
    <row r="4" spans="1:53" s="12" customFormat="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BA4" s="11"/>
    </row>
    <row r="5" spans="1:55" s="12" customFormat="1" ht="12.75" customHeight="1">
      <c r="A5" s="13" t="s">
        <v>11</v>
      </c>
      <c r="B5" s="134" t="s">
        <v>22</v>
      </c>
      <c r="C5" s="134"/>
      <c r="D5" s="134"/>
      <c r="E5" s="134" t="s">
        <v>23</v>
      </c>
      <c r="F5" s="134"/>
      <c r="G5" s="134"/>
      <c r="H5" s="134" t="s">
        <v>24</v>
      </c>
      <c r="I5" s="134"/>
      <c r="J5" s="134"/>
      <c r="K5" s="134" t="s">
        <v>25</v>
      </c>
      <c r="L5" s="134"/>
      <c r="M5" s="134"/>
      <c r="N5" s="134" t="s">
        <v>26</v>
      </c>
      <c r="O5" s="134"/>
      <c r="P5" s="134"/>
      <c r="Q5" s="134" t="s">
        <v>27</v>
      </c>
      <c r="R5" s="134"/>
      <c r="S5" s="134"/>
      <c r="T5" s="134" t="s">
        <v>28</v>
      </c>
      <c r="U5" s="134"/>
      <c r="V5" s="134"/>
      <c r="W5" s="134" t="s">
        <v>29</v>
      </c>
      <c r="X5" s="134"/>
      <c r="Y5" s="134"/>
      <c r="Z5" s="134" t="s">
        <v>30</v>
      </c>
      <c r="AA5" s="134"/>
      <c r="AB5" s="134"/>
      <c r="AC5" s="134" t="s">
        <v>31</v>
      </c>
      <c r="AD5" s="134"/>
      <c r="AE5" s="134"/>
      <c r="AF5" s="134" t="s">
        <v>32</v>
      </c>
      <c r="AG5" s="134"/>
      <c r="AH5" s="134"/>
      <c r="AI5" s="134" t="s">
        <v>33</v>
      </c>
      <c r="AJ5" s="134"/>
      <c r="AK5" s="134"/>
      <c r="AL5" s="134" t="s">
        <v>34</v>
      </c>
      <c r="AM5" s="134"/>
      <c r="AN5" s="134"/>
      <c r="AO5" s="134" t="s">
        <v>35</v>
      </c>
      <c r="AP5" s="134"/>
      <c r="AQ5" s="134"/>
      <c r="AR5" s="134" t="s">
        <v>36</v>
      </c>
      <c r="AS5" s="134"/>
      <c r="AT5" s="134"/>
      <c r="AU5" s="134" t="s">
        <v>37</v>
      </c>
      <c r="AV5" s="134"/>
      <c r="AW5" s="134"/>
      <c r="AX5" s="134" t="s">
        <v>38</v>
      </c>
      <c r="AY5" s="134"/>
      <c r="AZ5" s="134"/>
      <c r="BA5" s="134" t="s">
        <v>274</v>
      </c>
      <c r="BB5" s="134"/>
      <c r="BC5" s="134"/>
    </row>
    <row r="6" spans="1:55" s="12" customFormat="1" ht="12.75" customHeight="1">
      <c r="A6" s="14"/>
      <c r="B6" s="135" t="s">
        <v>39</v>
      </c>
      <c r="C6" s="135"/>
      <c r="D6" s="135"/>
      <c r="E6" s="135" t="s">
        <v>39</v>
      </c>
      <c r="F6" s="135"/>
      <c r="G6" s="135"/>
      <c r="H6" s="135" t="s">
        <v>39</v>
      </c>
      <c r="I6" s="135"/>
      <c r="J6" s="135"/>
      <c r="K6" s="135" t="s">
        <v>39</v>
      </c>
      <c r="L6" s="135"/>
      <c r="M6" s="135"/>
      <c r="N6" s="135" t="s">
        <v>39</v>
      </c>
      <c r="O6" s="135"/>
      <c r="P6" s="135"/>
      <c r="Q6" s="135" t="s">
        <v>39</v>
      </c>
      <c r="R6" s="135"/>
      <c r="S6" s="135"/>
      <c r="T6" s="135" t="s">
        <v>39</v>
      </c>
      <c r="U6" s="135"/>
      <c r="V6" s="135"/>
      <c r="W6" s="135" t="s">
        <v>39</v>
      </c>
      <c r="X6" s="135"/>
      <c r="Y6" s="135"/>
      <c r="Z6" s="135" t="s">
        <v>39</v>
      </c>
      <c r="AA6" s="135"/>
      <c r="AB6" s="135"/>
      <c r="AC6" s="135" t="s">
        <v>39</v>
      </c>
      <c r="AD6" s="135"/>
      <c r="AE6" s="135"/>
      <c r="AF6" s="135" t="s">
        <v>39</v>
      </c>
      <c r="AG6" s="135"/>
      <c r="AH6" s="135"/>
      <c r="AI6" s="135" t="s">
        <v>39</v>
      </c>
      <c r="AJ6" s="135"/>
      <c r="AK6" s="135"/>
      <c r="AL6" s="135" t="s">
        <v>39</v>
      </c>
      <c r="AM6" s="135"/>
      <c r="AN6" s="135"/>
      <c r="AO6" s="135" t="s">
        <v>39</v>
      </c>
      <c r="AP6" s="135"/>
      <c r="AQ6" s="135"/>
      <c r="AR6" s="135" t="s">
        <v>39</v>
      </c>
      <c r="AS6" s="135"/>
      <c r="AT6" s="135"/>
      <c r="AU6" s="135" t="s">
        <v>39</v>
      </c>
      <c r="AV6" s="135"/>
      <c r="AW6" s="135"/>
      <c r="AX6" s="135" t="s">
        <v>39</v>
      </c>
      <c r="AY6" s="135"/>
      <c r="AZ6" s="135"/>
      <c r="BA6" s="135" t="s">
        <v>39</v>
      </c>
      <c r="BB6" s="135"/>
      <c r="BC6" s="135"/>
    </row>
    <row r="7" spans="1:55" s="12" customFormat="1" ht="12.75" customHeight="1">
      <c r="A7" s="15"/>
      <c r="B7" s="16" t="s">
        <v>40</v>
      </c>
      <c r="C7" s="16" t="s">
        <v>41</v>
      </c>
      <c r="D7" s="16" t="s">
        <v>42</v>
      </c>
      <c r="E7" s="16" t="s">
        <v>40</v>
      </c>
      <c r="F7" s="16" t="s">
        <v>41</v>
      </c>
      <c r="G7" s="16" t="s">
        <v>42</v>
      </c>
      <c r="H7" s="16" t="s">
        <v>40</v>
      </c>
      <c r="I7" s="16" t="s">
        <v>41</v>
      </c>
      <c r="J7" s="16" t="s">
        <v>42</v>
      </c>
      <c r="K7" s="16" t="s">
        <v>40</v>
      </c>
      <c r="L7" s="16" t="s">
        <v>41</v>
      </c>
      <c r="M7" s="16" t="s">
        <v>42</v>
      </c>
      <c r="N7" s="16" t="s">
        <v>40</v>
      </c>
      <c r="O7" s="16" t="s">
        <v>41</v>
      </c>
      <c r="P7" s="16" t="s">
        <v>42</v>
      </c>
      <c r="Q7" s="16" t="s">
        <v>40</v>
      </c>
      <c r="R7" s="16" t="s">
        <v>41</v>
      </c>
      <c r="S7" s="16" t="s">
        <v>42</v>
      </c>
      <c r="T7" s="16" t="s">
        <v>40</v>
      </c>
      <c r="U7" s="16" t="s">
        <v>41</v>
      </c>
      <c r="V7" s="16" t="s">
        <v>42</v>
      </c>
      <c r="W7" s="16" t="s">
        <v>40</v>
      </c>
      <c r="X7" s="16" t="s">
        <v>41</v>
      </c>
      <c r="Y7" s="16" t="s">
        <v>42</v>
      </c>
      <c r="Z7" s="16" t="s">
        <v>40</v>
      </c>
      <c r="AA7" s="16" t="s">
        <v>41</v>
      </c>
      <c r="AB7" s="16" t="s">
        <v>42</v>
      </c>
      <c r="AC7" s="16" t="s">
        <v>40</v>
      </c>
      <c r="AD7" s="16" t="s">
        <v>41</v>
      </c>
      <c r="AE7" s="16" t="s">
        <v>42</v>
      </c>
      <c r="AF7" s="16" t="s">
        <v>40</v>
      </c>
      <c r="AG7" s="16" t="s">
        <v>41</v>
      </c>
      <c r="AH7" s="16" t="s">
        <v>42</v>
      </c>
      <c r="AI7" s="16" t="s">
        <v>40</v>
      </c>
      <c r="AJ7" s="16" t="s">
        <v>41</v>
      </c>
      <c r="AK7" s="16" t="s">
        <v>42</v>
      </c>
      <c r="AL7" s="16" t="s">
        <v>40</v>
      </c>
      <c r="AM7" s="16" t="s">
        <v>41</v>
      </c>
      <c r="AN7" s="16" t="s">
        <v>42</v>
      </c>
      <c r="AO7" s="16" t="s">
        <v>40</v>
      </c>
      <c r="AP7" s="16" t="s">
        <v>41</v>
      </c>
      <c r="AQ7" s="16" t="s">
        <v>42</v>
      </c>
      <c r="AR7" s="16" t="s">
        <v>40</v>
      </c>
      <c r="AS7" s="16" t="s">
        <v>41</v>
      </c>
      <c r="AT7" s="16" t="s">
        <v>42</v>
      </c>
      <c r="AU7" s="16" t="s">
        <v>40</v>
      </c>
      <c r="AV7" s="16" t="s">
        <v>41</v>
      </c>
      <c r="AW7" s="16" t="s">
        <v>42</v>
      </c>
      <c r="AX7" s="16" t="s">
        <v>40</v>
      </c>
      <c r="AY7" s="16" t="s">
        <v>41</v>
      </c>
      <c r="AZ7" s="16" t="s">
        <v>42</v>
      </c>
      <c r="BA7" s="16" t="s">
        <v>40</v>
      </c>
      <c r="BB7" s="16" t="s">
        <v>41</v>
      </c>
      <c r="BC7" s="16" t="s">
        <v>42</v>
      </c>
    </row>
    <row r="8" spans="1:55" s="14" customFormat="1" ht="12.75" customHeight="1">
      <c r="A8" s="17" t="s">
        <v>43</v>
      </c>
      <c r="B8" s="17">
        <v>71.46597493074096</v>
      </c>
      <c r="C8" s="17">
        <v>71.37</v>
      </c>
      <c r="D8" s="17">
        <v>71.56</v>
      </c>
      <c r="E8" s="17">
        <v>71.69974797887325</v>
      </c>
      <c r="F8" s="17">
        <v>71.6</v>
      </c>
      <c r="G8" s="17">
        <v>71.8</v>
      </c>
      <c r="H8" s="17">
        <v>71.87484420646133</v>
      </c>
      <c r="I8" s="17">
        <v>71.78</v>
      </c>
      <c r="J8" s="17">
        <v>71.97</v>
      </c>
      <c r="K8" s="17">
        <v>72.09680757176524</v>
      </c>
      <c r="L8" s="17">
        <v>72</v>
      </c>
      <c r="M8" s="17">
        <v>72.19</v>
      </c>
      <c r="N8" s="17">
        <v>72.25616479300813</v>
      </c>
      <c r="O8" s="17">
        <v>72.16</v>
      </c>
      <c r="P8" s="17">
        <v>72.35</v>
      </c>
      <c r="Q8" s="17">
        <v>72.42588428823923</v>
      </c>
      <c r="R8" s="17">
        <v>72.33</v>
      </c>
      <c r="S8" s="17">
        <v>72.52</v>
      </c>
      <c r="T8" s="17">
        <v>72.65566107608485</v>
      </c>
      <c r="U8" s="17">
        <v>72.56</v>
      </c>
      <c r="V8" s="17">
        <v>72.75</v>
      </c>
      <c r="W8" s="17">
        <v>72.86423107098749</v>
      </c>
      <c r="X8" s="17">
        <v>72.77</v>
      </c>
      <c r="Y8" s="17">
        <v>72.96</v>
      </c>
      <c r="Z8" s="17">
        <v>73.11915668985563</v>
      </c>
      <c r="AA8" s="17">
        <v>73.02</v>
      </c>
      <c r="AB8" s="17">
        <v>73.22</v>
      </c>
      <c r="AC8" s="17">
        <v>73.34450418476811</v>
      </c>
      <c r="AD8" s="17">
        <v>73.24</v>
      </c>
      <c r="AE8" s="17">
        <v>73.45</v>
      </c>
      <c r="AF8" s="17">
        <v>73.50674665386529</v>
      </c>
      <c r="AG8" s="17">
        <v>73.41</v>
      </c>
      <c r="AH8" s="17">
        <v>73.61</v>
      </c>
      <c r="AI8" s="17">
        <v>73.78681004067018</v>
      </c>
      <c r="AJ8" s="17">
        <v>73.69</v>
      </c>
      <c r="AK8" s="17">
        <v>73.89</v>
      </c>
      <c r="AL8" s="17">
        <v>74.23910828065144</v>
      </c>
      <c r="AM8" s="17">
        <v>74.14</v>
      </c>
      <c r="AN8" s="17">
        <v>74.34</v>
      </c>
      <c r="AO8" s="17">
        <v>74.6363228355884</v>
      </c>
      <c r="AP8" s="17">
        <v>74.54</v>
      </c>
      <c r="AQ8" s="17">
        <v>74.74</v>
      </c>
      <c r="AR8" s="17">
        <v>74.84591260054302</v>
      </c>
      <c r="AS8" s="17">
        <v>74.75</v>
      </c>
      <c r="AT8" s="17">
        <v>74.95</v>
      </c>
      <c r="AU8" s="17">
        <v>75.04270147220494</v>
      </c>
      <c r="AV8" s="17">
        <v>74.94</v>
      </c>
      <c r="AW8" s="17">
        <v>75.14</v>
      </c>
      <c r="AX8" s="17">
        <v>75.39478672278186</v>
      </c>
      <c r="AY8" s="17">
        <v>75.29620454847067</v>
      </c>
      <c r="AZ8" s="17">
        <v>75.49336889709305</v>
      </c>
      <c r="BA8" s="17">
        <v>75.84557827649233</v>
      </c>
      <c r="BB8" s="17">
        <v>75.74793386923083</v>
      </c>
      <c r="BC8" s="17">
        <v>75.94322268375383</v>
      </c>
    </row>
    <row r="9" spans="1:55" ht="24" customHeight="1">
      <c r="A9" s="18" t="s">
        <v>44</v>
      </c>
      <c r="B9" s="18">
        <v>72.65224180598435</v>
      </c>
      <c r="C9" s="18">
        <v>72.2</v>
      </c>
      <c r="D9" s="18">
        <v>73.1</v>
      </c>
      <c r="E9" s="18">
        <v>73.22282717035812</v>
      </c>
      <c r="F9" s="18">
        <v>72.8</v>
      </c>
      <c r="G9" s="18">
        <v>73.7</v>
      </c>
      <c r="H9" s="18">
        <v>73.18691023331418</v>
      </c>
      <c r="I9" s="18">
        <v>72.7</v>
      </c>
      <c r="J9" s="18">
        <v>73.6</v>
      </c>
      <c r="K9" s="18">
        <v>72.86063625639667</v>
      </c>
      <c r="L9" s="18">
        <v>72.4</v>
      </c>
      <c r="M9" s="18">
        <v>73.3</v>
      </c>
      <c r="N9" s="18">
        <v>72.81462814685347</v>
      </c>
      <c r="O9" s="18">
        <v>72.3</v>
      </c>
      <c r="P9" s="18">
        <v>73.3</v>
      </c>
      <c r="Q9" s="18">
        <v>73.23808610427973</v>
      </c>
      <c r="R9" s="18">
        <v>72.8</v>
      </c>
      <c r="S9" s="18">
        <v>73.7</v>
      </c>
      <c r="T9" s="18">
        <v>73.68426077331625</v>
      </c>
      <c r="U9" s="18">
        <v>73.2</v>
      </c>
      <c r="V9" s="18">
        <v>74.2</v>
      </c>
      <c r="W9" s="18">
        <v>73.83800160011148</v>
      </c>
      <c r="X9" s="18">
        <v>73.4</v>
      </c>
      <c r="Y9" s="18">
        <v>74.3</v>
      </c>
      <c r="Z9" s="18">
        <v>73.73791669869706</v>
      </c>
      <c r="AA9" s="18">
        <v>73.3</v>
      </c>
      <c r="AB9" s="18">
        <v>74.2</v>
      </c>
      <c r="AC9" s="18">
        <v>73.85184948131823</v>
      </c>
      <c r="AD9" s="18">
        <v>73.4</v>
      </c>
      <c r="AE9" s="18">
        <v>74.3</v>
      </c>
      <c r="AF9" s="18">
        <v>74.1410816505577</v>
      </c>
      <c r="AG9" s="18">
        <v>73.6</v>
      </c>
      <c r="AH9" s="18">
        <v>74.6</v>
      </c>
      <c r="AI9" s="18">
        <v>74.38275826841563</v>
      </c>
      <c r="AJ9" s="18">
        <v>73.9</v>
      </c>
      <c r="AK9" s="18">
        <v>74.9</v>
      </c>
      <c r="AL9" s="18">
        <v>74.95105177748201</v>
      </c>
      <c r="AM9" s="18">
        <v>74.5</v>
      </c>
      <c r="AN9" s="18">
        <v>75.4</v>
      </c>
      <c r="AO9" s="18">
        <v>74.90316225573257</v>
      </c>
      <c r="AP9" s="18">
        <v>74.4</v>
      </c>
      <c r="AQ9" s="18">
        <v>75.4</v>
      </c>
      <c r="AR9" s="18">
        <v>75.20120226098734</v>
      </c>
      <c r="AS9" s="18">
        <v>74.7</v>
      </c>
      <c r="AT9" s="18">
        <v>75.7</v>
      </c>
      <c r="AU9" s="18">
        <v>75.40916164375837</v>
      </c>
      <c r="AV9" s="18">
        <v>74.9</v>
      </c>
      <c r="AW9" s="18">
        <v>75.9</v>
      </c>
      <c r="AX9" s="18">
        <v>75.72566687332872</v>
      </c>
      <c r="AY9" s="18">
        <v>75.2545297544126</v>
      </c>
      <c r="AZ9" s="18">
        <v>76.19680399224484</v>
      </c>
      <c r="BA9" s="18">
        <v>76.29883769530663</v>
      </c>
      <c r="BB9" s="18">
        <v>75.82075396891402</v>
      </c>
      <c r="BC9" s="18">
        <v>76.77692142169924</v>
      </c>
    </row>
    <row r="10" spans="1:55" ht="12.75" customHeight="1">
      <c r="A10" s="18" t="s">
        <v>45</v>
      </c>
      <c r="B10" s="18">
        <v>73.863327107771</v>
      </c>
      <c r="C10" s="18">
        <v>73.4</v>
      </c>
      <c r="D10" s="18">
        <v>74.3</v>
      </c>
      <c r="E10" s="18">
        <v>73.90323683129873</v>
      </c>
      <c r="F10" s="18">
        <v>73.4</v>
      </c>
      <c r="G10" s="18">
        <v>74.4</v>
      </c>
      <c r="H10" s="18">
        <v>74.3072352627002</v>
      </c>
      <c r="I10" s="18">
        <v>73.9</v>
      </c>
      <c r="J10" s="18">
        <v>74.8</v>
      </c>
      <c r="K10" s="18">
        <v>74.8665579910594</v>
      </c>
      <c r="L10" s="18">
        <v>74.4</v>
      </c>
      <c r="M10" s="18">
        <v>75.3</v>
      </c>
      <c r="N10" s="18">
        <v>75.12834347692302</v>
      </c>
      <c r="O10" s="18">
        <v>74.7</v>
      </c>
      <c r="P10" s="18">
        <v>75.6</v>
      </c>
      <c r="Q10" s="18">
        <v>75.07506910257784</v>
      </c>
      <c r="R10" s="18">
        <v>74.6</v>
      </c>
      <c r="S10" s="18">
        <v>75.5</v>
      </c>
      <c r="T10" s="18">
        <v>75.05139228805066</v>
      </c>
      <c r="U10" s="18">
        <v>74.6</v>
      </c>
      <c r="V10" s="18">
        <v>75.5</v>
      </c>
      <c r="W10" s="18">
        <v>75.1806473838008</v>
      </c>
      <c r="X10" s="18">
        <v>74.7</v>
      </c>
      <c r="Y10" s="18">
        <v>75.7</v>
      </c>
      <c r="Z10" s="18">
        <v>75.54512853133963</v>
      </c>
      <c r="AA10" s="18">
        <v>75.1</v>
      </c>
      <c r="AB10" s="18">
        <v>76</v>
      </c>
      <c r="AC10" s="18">
        <v>75.97632026464832</v>
      </c>
      <c r="AD10" s="18">
        <v>75.5</v>
      </c>
      <c r="AE10" s="18">
        <v>76.4</v>
      </c>
      <c r="AF10" s="18">
        <v>76.1011976515167</v>
      </c>
      <c r="AG10" s="18">
        <v>75.6</v>
      </c>
      <c r="AH10" s="18">
        <v>76.6</v>
      </c>
      <c r="AI10" s="18">
        <v>76.29605666681644</v>
      </c>
      <c r="AJ10" s="18">
        <v>75.8</v>
      </c>
      <c r="AK10" s="18">
        <v>76.8</v>
      </c>
      <c r="AL10" s="18">
        <v>76.6814460699122</v>
      </c>
      <c r="AM10" s="18">
        <v>76.2</v>
      </c>
      <c r="AN10" s="18">
        <v>77.2</v>
      </c>
      <c r="AO10" s="18">
        <v>76.9595307389202</v>
      </c>
      <c r="AP10" s="18">
        <v>76.5</v>
      </c>
      <c r="AQ10" s="18">
        <v>77.4</v>
      </c>
      <c r="AR10" s="18">
        <v>77.49787517827555</v>
      </c>
      <c r="AS10" s="18">
        <v>77</v>
      </c>
      <c r="AT10" s="18">
        <v>78</v>
      </c>
      <c r="AU10" s="18">
        <v>77.45547283999638</v>
      </c>
      <c r="AV10" s="18">
        <v>77</v>
      </c>
      <c r="AW10" s="18">
        <v>77.9</v>
      </c>
      <c r="AX10" s="18">
        <v>77.9899298549088</v>
      </c>
      <c r="AY10" s="18">
        <v>77.54341719170829</v>
      </c>
      <c r="AZ10" s="18">
        <v>78.4364425181093</v>
      </c>
      <c r="BA10" s="18">
        <v>78.15098588147875</v>
      </c>
      <c r="BB10" s="18">
        <v>77.70363654804946</v>
      </c>
      <c r="BC10" s="18">
        <v>78.59833521490803</v>
      </c>
    </row>
    <row r="11" spans="1:55" ht="12.75" customHeight="1">
      <c r="A11" s="18" t="s">
        <v>46</v>
      </c>
      <c r="B11" s="18">
        <v>73.40457480060547</v>
      </c>
      <c r="C11" s="18">
        <v>72.8</v>
      </c>
      <c r="D11" s="18">
        <v>74</v>
      </c>
      <c r="E11" s="18">
        <v>73.30879617450722</v>
      </c>
      <c r="F11" s="18">
        <v>72.7</v>
      </c>
      <c r="G11" s="18">
        <v>73.9</v>
      </c>
      <c r="H11" s="18">
        <v>73.54870586196284</v>
      </c>
      <c r="I11" s="18">
        <v>72.9</v>
      </c>
      <c r="J11" s="18">
        <v>74.2</v>
      </c>
      <c r="K11" s="18">
        <v>73.48217510972454</v>
      </c>
      <c r="L11" s="18">
        <v>72.9</v>
      </c>
      <c r="M11" s="18">
        <v>74.1</v>
      </c>
      <c r="N11" s="18">
        <v>74.13504256136554</v>
      </c>
      <c r="O11" s="18">
        <v>73.5</v>
      </c>
      <c r="P11" s="18">
        <v>74.8</v>
      </c>
      <c r="Q11" s="18">
        <v>74.61363715552821</v>
      </c>
      <c r="R11" s="18">
        <v>74</v>
      </c>
      <c r="S11" s="18">
        <v>75.2</v>
      </c>
      <c r="T11" s="18">
        <v>75.01810830928207</v>
      </c>
      <c r="U11" s="18">
        <v>74.4</v>
      </c>
      <c r="V11" s="18">
        <v>75.6</v>
      </c>
      <c r="W11" s="18">
        <v>74.73131301859118</v>
      </c>
      <c r="X11" s="18">
        <v>74.1</v>
      </c>
      <c r="Y11" s="18">
        <v>75.4</v>
      </c>
      <c r="Z11" s="18">
        <v>74.65345271155157</v>
      </c>
      <c r="AA11" s="18">
        <v>74</v>
      </c>
      <c r="AB11" s="18">
        <v>75.3</v>
      </c>
      <c r="AC11" s="18">
        <v>74.69439097448122</v>
      </c>
      <c r="AD11" s="18">
        <v>74</v>
      </c>
      <c r="AE11" s="18">
        <v>75.4</v>
      </c>
      <c r="AF11" s="18">
        <v>75.27021403790573</v>
      </c>
      <c r="AG11" s="18">
        <v>74.6</v>
      </c>
      <c r="AH11" s="18">
        <v>76</v>
      </c>
      <c r="AI11" s="18">
        <v>75.74237139651225</v>
      </c>
      <c r="AJ11" s="18">
        <v>75.1</v>
      </c>
      <c r="AK11" s="18">
        <v>76.4</v>
      </c>
      <c r="AL11" s="18">
        <v>75.73625688624898</v>
      </c>
      <c r="AM11" s="18">
        <v>75.1</v>
      </c>
      <c r="AN11" s="18">
        <v>76.4</v>
      </c>
      <c r="AO11" s="18">
        <v>76.16076544197757</v>
      </c>
      <c r="AP11" s="18">
        <v>75.5</v>
      </c>
      <c r="AQ11" s="18">
        <v>76.8</v>
      </c>
      <c r="AR11" s="18">
        <v>75.97723738807451</v>
      </c>
      <c r="AS11" s="18">
        <v>75.3</v>
      </c>
      <c r="AT11" s="18">
        <v>76.7</v>
      </c>
      <c r="AU11" s="18">
        <v>76.76382749880636</v>
      </c>
      <c r="AV11" s="18">
        <v>76</v>
      </c>
      <c r="AW11" s="18">
        <v>77.5</v>
      </c>
      <c r="AX11" s="18">
        <v>76.93073637170501</v>
      </c>
      <c r="AY11" s="18">
        <v>76.18884866884191</v>
      </c>
      <c r="AZ11" s="18">
        <v>77.6726240745681</v>
      </c>
      <c r="BA11" s="18">
        <v>77.5876067715036</v>
      </c>
      <c r="BB11" s="18">
        <v>76.8679766317614</v>
      </c>
      <c r="BC11" s="18">
        <v>78.30723691124581</v>
      </c>
    </row>
    <row r="12" spans="1:55" ht="12.75" customHeight="1">
      <c r="A12" s="18" t="s">
        <v>47</v>
      </c>
      <c r="B12" s="18">
        <v>71.95824346210516</v>
      </c>
      <c r="C12" s="18">
        <v>71.2</v>
      </c>
      <c r="D12" s="18">
        <v>72.7</v>
      </c>
      <c r="E12" s="18">
        <v>71.4550608771604</v>
      </c>
      <c r="F12" s="18">
        <v>70.7</v>
      </c>
      <c r="G12" s="18">
        <v>72.2</v>
      </c>
      <c r="H12" s="18">
        <v>71.60792993206195</v>
      </c>
      <c r="I12" s="18">
        <v>70.9</v>
      </c>
      <c r="J12" s="18">
        <v>72.3</v>
      </c>
      <c r="K12" s="18">
        <v>72.185610049756</v>
      </c>
      <c r="L12" s="18">
        <v>71.4</v>
      </c>
      <c r="M12" s="18">
        <v>72.9</v>
      </c>
      <c r="N12" s="18">
        <v>72.89370432971056</v>
      </c>
      <c r="O12" s="18">
        <v>72.2</v>
      </c>
      <c r="P12" s="18">
        <v>73.6</v>
      </c>
      <c r="Q12" s="18">
        <v>72.93347847210501</v>
      </c>
      <c r="R12" s="18">
        <v>72.2</v>
      </c>
      <c r="S12" s="18">
        <v>73.7</v>
      </c>
      <c r="T12" s="18">
        <v>72.7659217532038</v>
      </c>
      <c r="U12" s="18">
        <v>72</v>
      </c>
      <c r="V12" s="18">
        <v>73.5</v>
      </c>
      <c r="W12" s="18">
        <v>73.10708440581456</v>
      </c>
      <c r="X12" s="18">
        <v>72.4</v>
      </c>
      <c r="Y12" s="18">
        <v>73.9</v>
      </c>
      <c r="Z12" s="18">
        <v>73.55405997212969</v>
      </c>
      <c r="AA12" s="18">
        <v>72.8</v>
      </c>
      <c r="AB12" s="18">
        <v>74.3</v>
      </c>
      <c r="AC12" s="18">
        <v>74.45967814495087</v>
      </c>
      <c r="AD12" s="18">
        <v>73.7</v>
      </c>
      <c r="AE12" s="18">
        <v>75.2</v>
      </c>
      <c r="AF12" s="18">
        <v>74.79002579754179</v>
      </c>
      <c r="AG12" s="18">
        <v>74.1</v>
      </c>
      <c r="AH12" s="18">
        <v>75.5</v>
      </c>
      <c r="AI12" s="18">
        <v>74.77530517144821</v>
      </c>
      <c r="AJ12" s="18">
        <v>74</v>
      </c>
      <c r="AK12" s="18">
        <v>75.5</v>
      </c>
      <c r="AL12" s="18">
        <v>75.08418112184137</v>
      </c>
      <c r="AM12" s="18">
        <v>74.3</v>
      </c>
      <c r="AN12" s="18">
        <v>75.8</v>
      </c>
      <c r="AO12" s="18">
        <v>75.77389121270427</v>
      </c>
      <c r="AP12" s="18">
        <v>75</v>
      </c>
      <c r="AQ12" s="18">
        <v>76.5</v>
      </c>
      <c r="AR12" s="18">
        <v>76.17201200769681</v>
      </c>
      <c r="AS12" s="18">
        <v>75.4</v>
      </c>
      <c r="AT12" s="18">
        <v>76.9</v>
      </c>
      <c r="AU12" s="18">
        <v>76.26920753029587</v>
      </c>
      <c r="AV12" s="18">
        <v>75.5</v>
      </c>
      <c r="AW12" s="18">
        <v>77</v>
      </c>
      <c r="AX12" s="18">
        <v>76.53062055038707</v>
      </c>
      <c r="AY12" s="18">
        <v>75.78817770342208</v>
      </c>
      <c r="AZ12" s="18">
        <v>77.27306339735206</v>
      </c>
      <c r="BA12" s="18">
        <v>77.0331754270153</v>
      </c>
      <c r="BB12" s="18">
        <v>76.3245461730518</v>
      </c>
      <c r="BC12" s="18">
        <v>77.74180468097879</v>
      </c>
    </row>
    <row r="13" spans="1:55" ht="20.25" customHeight="1">
      <c r="A13" s="18" t="s">
        <v>48</v>
      </c>
      <c r="B13" s="18">
        <v>71.52642256954225</v>
      </c>
      <c r="C13" s="18">
        <v>70.5</v>
      </c>
      <c r="D13" s="18">
        <v>72.5</v>
      </c>
      <c r="E13" s="18">
        <v>72.05804031486515</v>
      </c>
      <c r="F13" s="18">
        <v>71.1</v>
      </c>
      <c r="G13" s="18">
        <v>73.1</v>
      </c>
      <c r="H13" s="18">
        <v>72.98860038933041</v>
      </c>
      <c r="I13" s="18">
        <v>72</v>
      </c>
      <c r="J13" s="18">
        <v>74</v>
      </c>
      <c r="K13" s="18">
        <v>72.99669735488165</v>
      </c>
      <c r="L13" s="18">
        <v>72</v>
      </c>
      <c r="M13" s="18">
        <v>74</v>
      </c>
      <c r="N13" s="18">
        <v>72.6848095725776</v>
      </c>
      <c r="O13" s="18">
        <v>71.7</v>
      </c>
      <c r="P13" s="18">
        <v>73.6</v>
      </c>
      <c r="Q13" s="18">
        <v>72.6847959879714</v>
      </c>
      <c r="R13" s="18">
        <v>71.7</v>
      </c>
      <c r="S13" s="18">
        <v>73.7</v>
      </c>
      <c r="T13" s="18">
        <v>72.71448713330591</v>
      </c>
      <c r="U13" s="18">
        <v>71.7</v>
      </c>
      <c r="V13" s="18">
        <v>73.7</v>
      </c>
      <c r="W13" s="18">
        <v>73.20522478464964</v>
      </c>
      <c r="X13" s="18">
        <v>72.2</v>
      </c>
      <c r="Y13" s="18">
        <v>74.2</v>
      </c>
      <c r="Z13" s="18">
        <v>73.24834951031885</v>
      </c>
      <c r="AA13" s="18">
        <v>72.2</v>
      </c>
      <c r="AB13" s="18">
        <v>74.2</v>
      </c>
      <c r="AC13" s="18">
        <v>73.38068182013309</v>
      </c>
      <c r="AD13" s="18">
        <v>72.4</v>
      </c>
      <c r="AE13" s="18">
        <v>74.4</v>
      </c>
      <c r="AF13" s="18">
        <v>73.53201041407756</v>
      </c>
      <c r="AG13" s="18">
        <v>72.5</v>
      </c>
      <c r="AH13" s="18">
        <v>74.6</v>
      </c>
      <c r="AI13" s="18">
        <v>73.15208909808553</v>
      </c>
      <c r="AJ13" s="18">
        <v>72.1</v>
      </c>
      <c r="AK13" s="18">
        <v>74.2</v>
      </c>
      <c r="AL13" s="18">
        <v>73.19992051002782</v>
      </c>
      <c r="AM13" s="18">
        <v>72.1</v>
      </c>
      <c r="AN13" s="18">
        <v>74.3</v>
      </c>
      <c r="AO13" s="18">
        <v>73.16698698297547</v>
      </c>
      <c r="AP13" s="18">
        <v>72.1</v>
      </c>
      <c r="AQ13" s="18">
        <v>74.3</v>
      </c>
      <c r="AR13" s="18">
        <v>74.05481437684033</v>
      </c>
      <c r="AS13" s="18">
        <v>73</v>
      </c>
      <c r="AT13" s="18">
        <v>75.1</v>
      </c>
      <c r="AU13" s="18">
        <v>74.50383642331757</v>
      </c>
      <c r="AV13" s="18">
        <v>73.5</v>
      </c>
      <c r="AW13" s="18">
        <v>75.5</v>
      </c>
      <c r="AX13" s="18">
        <v>74.9688834316082</v>
      </c>
      <c r="AY13" s="18">
        <v>74.00268377998384</v>
      </c>
      <c r="AZ13" s="18">
        <v>75.93508308323257</v>
      </c>
      <c r="BA13" s="18">
        <v>75.6152784709537</v>
      </c>
      <c r="BB13" s="18">
        <v>74.64596814121015</v>
      </c>
      <c r="BC13" s="18">
        <v>76.58458880069725</v>
      </c>
    </row>
    <row r="14" spans="1:55" ht="12.75" customHeight="1">
      <c r="A14" s="18" t="s">
        <v>49</v>
      </c>
      <c r="B14" s="18">
        <v>72.54162421477045</v>
      </c>
      <c r="C14" s="18">
        <v>72</v>
      </c>
      <c r="D14" s="18">
        <v>73.1</v>
      </c>
      <c r="E14" s="18">
        <v>72.97765245193048</v>
      </c>
      <c r="F14" s="18">
        <v>72.4</v>
      </c>
      <c r="G14" s="18">
        <v>73.5</v>
      </c>
      <c r="H14" s="18">
        <v>73.3286207968092</v>
      </c>
      <c r="I14" s="18">
        <v>72.8</v>
      </c>
      <c r="J14" s="18">
        <v>73.9</v>
      </c>
      <c r="K14" s="18">
        <v>73.66925476081147</v>
      </c>
      <c r="L14" s="18">
        <v>73.1</v>
      </c>
      <c r="M14" s="18">
        <v>74.2</v>
      </c>
      <c r="N14" s="18">
        <v>73.85154571372158</v>
      </c>
      <c r="O14" s="18">
        <v>73.3</v>
      </c>
      <c r="P14" s="18">
        <v>74.4</v>
      </c>
      <c r="Q14" s="18">
        <v>74.06191580220327</v>
      </c>
      <c r="R14" s="18">
        <v>73.5</v>
      </c>
      <c r="S14" s="18">
        <v>74.6</v>
      </c>
      <c r="T14" s="18">
        <v>74.33902705322201</v>
      </c>
      <c r="U14" s="18">
        <v>73.8</v>
      </c>
      <c r="V14" s="18">
        <v>74.9</v>
      </c>
      <c r="W14" s="18">
        <v>74.88624518569313</v>
      </c>
      <c r="X14" s="18">
        <v>74.3</v>
      </c>
      <c r="Y14" s="18">
        <v>75.4</v>
      </c>
      <c r="Z14" s="18">
        <v>74.92693206059685</v>
      </c>
      <c r="AA14" s="18">
        <v>74.3</v>
      </c>
      <c r="AB14" s="18">
        <v>75.5</v>
      </c>
      <c r="AC14" s="18">
        <v>75.1775036736567</v>
      </c>
      <c r="AD14" s="18">
        <v>74.6</v>
      </c>
      <c r="AE14" s="18">
        <v>75.8</v>
      </c>
      <c r="AF14" s="18">
        <v>74.80406215780728</v>
      </c>
      <c r="AG14" s="18">
        <v>74.2</v>
      </c>
      <c r="AH14" s="18">
        <v>75.4</v>
      </c>
      <c r="AI14" s="18">
        <v>75.42203567567813</v>
      </c>
      <c r="AJ14" s="18">
        <v>74.8</v>
      </c>
      <c r="AK14" s="18">
        <v>76</v>
      </c>
      <c r="AL14" s="18">
        <v>75.67110988331073</v>
      </c>
      <c r="AM14" s="18">
        <v>75.1</v>
      </c>
      <c r="AN14" s="18">
        <v>76.3</v>
      </c>
      <c r="AO14" s="18">
        <v>76.07445006909721</v>
      </c>
      <c r="AP14" s="18">
        <v>75.5</v>
      </c>
      <c r="AQ14" s="18">
        <v>76.7</v>
      </c>
      <c r="AR14" s="18">
        <v>76.1793600348711</v>
      </c>
      <c r="AS14" s="18">
        <v>75.6</v>
      </c>
      <c r="AT14" s="18">
        <v>76.8</v>
      </c>
      <c r="AU14" s="18">
        <v>76.41714063526453</v>
      </c>
      <c r="AV14" s="18">
        <v>75.8</v>
      </c>
      <c r="AW14" s="18">
        <v>77</v>
      </c>
      <c r="AX14" s="18">
        <v>76.79690598745125</v>
      </c>
      <c r="AY14" s="18">
        <v>76.19820363378079</v>
      </c>
      <c r="AZ14" s="18">
        <v>77.39560834112172</v>
      </c>
      <c r="BA14" s="18">
        <v>76.70175471065869</v>
      </c>
      <c r="BB14" s="18">
        <v>76.1034239862902</v>
      </c>
      <c r="BC14" s="18">
        <v>77.30008543502719</v>
      </c>
    </row>
    <row r="15" spans="1:55" ht="12.75" customHeight="1">
      <c r="A15" s="18" t="s">
        <v>50</v>
      </c>
      <c r="B15" s="18">
        <v>71.09114054049653</v>
      </c>
      <c r="C15" s="18">
        <v>70.5</v>
      </c>
      <c r="D15" s="18">
        <v>71.6</v>
      </c>
      <c r="E15" s="18">
        <v>70.91564495620592</v>
      </c>
      <c r="F15" s="18">
        <v>70.3</v>
      </c>
      <c r="G15" s="18">
        <v>71.5</v>
      </c>
      <c r="H15" s="18">
        <v>71.05851094933847</v>
      </c>
      <c r="I15" s="18">
        <v>70.5</v>
      </c>
      <c r="J15" s="18">
        <v>71.7</v>
      </c>
      <c r="K15" s="18">
        <v>71.30970721193023</v>
      </c>
      <c r="L15" s="18">
        <v>70.7</v>
      </c>
      <c r="M15" s="18">
        <v>71.9</v>
      </c>
      <c r="N15" s="18">
        <v>71.51466872563499</v>
      </c>
      <c r="O15" s="18">
        <v>70.9</v>
      </c>
      <c r="P15" s="18">
        <v>72.1</v>
      </c>
      <c r="Q15" s="18">
        <v>71.70973048727856</v>
      </c>
      <c r="R15" s="18">
        <v>71.1</v>
      </c>
      <c r="S15" s="18">
        <v>72.3</v>
      </c>
      <c r="T15" s="18">
        <v>71.69178088089411</v>
      </c>
      <c r="U15" s="18">
        <v>71.1</v>
      </c>
      <c r="V15" s="18">
        <v>72.3</v>
      </c>
      <c r="W15" s="18">
        <v>71.86139937223703</v>
      </c>
      <c r="X15" s="18">
        <v>71.3</v>
      </c>
      <c r="Y15" s="18">
        <v>72.5</v>
      </c>
      <c r="Z15" s="18">
        <v>71.75324393182886</v>
      </c>
      <c r="AA15" s="18">
        <v>71.1</v>
      </c>
      <c r="AB15" s="18">
        <v>72.4</v>
      </c>
      <c r="AC15" s="18">
        <v>72.05685034797153</v>
      </c>
      <c r="AD15" s="18">
        <v>71.4</v>
      </c>
      <c r="AE15" s="18">
        <v>72.7</v>
      </c>
      <c r="AF15" s="18">
        <v>71.98134449398052</v>
      </c>
      <c r="AG15" s="18">
        <v>71.3</v>
      </c>
      <c r="AH15" s="18">
        <v>72.6</v>
      </c>
      <c r="AI15" s="18">
        <v>72.45124829987273</v>
      </c>
      <c r="AJ15" s="18">
        <v>71.8</v>
      </c>
      <c r="AK15" s="18">
        <v>73.1</v>
      </c>
      <c r="AL15" s="18">
        <v>72.97460942616559</v>
      </c>
      <c r="AM15" s="18">
        <v>72.4</v>
      </c>
      <c r="AN15" s="18">
        <v>73.6</v>
      </c>
      <c r="AO15" s="18">
        <v>73.60855827306814</v>
      </c>
      <c r="AP15" s="18">
        <v>73</v>
      </c>
      <c r="AQ15" s="18">
        <v>74.2</v>
      </c>
      <c r="AR15" s="18">
        <v>73.75359983203604</v>
      </c>
      <c r="AS15" s="18">
        <v>73.1</v>
      </c>
      <c r="AT15" s="18">
        <v>74.4</v>
      </c>
      <c r="AU15" s="18">
        <v>73.74385529386811</v>
      </c>
      <c r="AV15" s="18">
        <v>73.1</v>
      </c>
      <c r="AW15" s="18">
        <v>74.4</v>
      </c>
      <c r="AX15" s="18">
        <v>73.70431422851574</v>
      </c>
      <c r="AY15" s="18">
        <v>73.03955965521612</v>
      </c>
      <c r="AZ15" s="18">
        <v>74.36906880181536</v>
      </c>
      <c r="BA15" s="18">
        <v>73.8503682568713</v>
      </c>
      <c r="BB15" s="18">
        <v>73.18047450912951</v>
      </c>
      <c r="BC15" s="18">
        <v>74.5202620046131</v>
      </c>
    </row>
    <row r="16" spans="1:55" ht="12.75" customHeight="1">
      <c r="A16" s="18" t="s">
        <v>51</v>
      </c>
      <c r="B16" s="18">
        <v>71.52387253999203</v>
      </c>
      <c r="C16" s="18">
        <v>70.9</v>
      </c>
      <c r="D16" s="18">
        <v>72.1</v>
      </c>
      <c r="E16" s="18">
        <v>71.32922959339389</v>
      </c>
      <c r="F16" s="18">
        <v>70.7</v>
      </c>
      <c r="G16" s="18">
        <v>71.9</v>
      </c>
      <c r="H16" s="18">
        <v>71.40428051259215</v>
      </c>
      <c r="I16" s="18">
        <v>70.8</v>
      </c>
      <c r="J16" s="18">
        <v>72</v>
      </c>
      <c r="K16" s="18">
        <v>72.06782151738491</v>
      </c>
      <c r="L16" s="18">
        <v>71.4</v>
      </c>
      <c r="M16" s="18">
        <v>72.7</v>
      </c>
      <c r="N16" s="18">
        <v>72.3925711048891</v>
      </c>
      <c r="O16" s="18">
        <v>71.8</v>
      </c>
      <c r="P16" s="18">
        <v>73</v>
      </c>
      <c r="Q16" s="18">
        <v>73.04923460778238</v>
      </c>
      <c r="R16" s="18">
        <v>72.5</v>
      </c>
      <c r="S16" s="18">
        <v>73.6</v>
      </c>
      <c r="T16" s="18">
        <v>72.61114227677739</v>
      </c>
      <c r="U16" s="18">
        <v>72</v>
      </c>
      <c r="V16" s="18">
        <v>73.2</v>
      </c>
      <c r="W16" s="18">
        <v>72.98665887325907</v>
      </c>
      <c r="X16" s="18">
        <v>72.4</v>
      </c>
      <c r="Y16" s="18">
        <v>73.6</v>
      </c>
      <c r="Z16" s="18">
        <v>72.49604864886157</v>
      </c>
      <c r="AA16" s="18">
        <v>71.8</v>
      </c>
      <c r="AB16" s="18">
        <v>73.2</v>
      </c>
      <c r="AC16" s="18">
        <v>72.78951868314923</v>
      </c>
      <c r="AD16" s="18">
        <v>72.1</v>
      </c>
      <c r="AE16" s="18">
        <v>73.5</v>
      </c>
      <c r="AF16" s="18">
        <v>72.5160588393732</v>
      </c>
      <c r="AG16" s="18">
        <v>71.8</v>
      </c>
      <c r="AH16" s="18">
        <v>73.2</v>
      </c>
      <c r="AI16" s="18">
        <v>73.48289773583011</v>
      </c>
      <c r="AJ16" s="18">
        <v>72.8</v>
      </c>
      <c r="AK16" s="18">
        <v>74.2</v>
      </c>
      <c r="AL16" s="18">
        <v>73.68814594887901</v>
      </c>
      <c r="AM16" s="18">
        <v>73</v>
      </c>
      <c r="AN16" s="18">
        <v>74.4</v>
      </c>
      <c r="AO16" s="18">
        <v>74.45501138834435</v>
      </c>
      <c r="AP16" s="18">
        <v>73.8</v>
      </c>
      <c r="AQ16" s="18">
        <v>75.1</v>
      </c>
      <c r="AR16" s="18">
        <v>74.01402635609257</v>
      </c>
      <c r="AS16" s="18">
        <v>73.3</v>
      </c>
      <c r="AT16" s="18">
        <v>74.7</v>
      </c>
      <c r="AU16" s="18">
        <v>74.5513649183824</v>
      </c>
      <c r="AV16" s="18">
        <v>73.9</v>
      </c>
      <c r="AW16" s="18">
        <v>75.2</v>
      </c>
      <c r="AX16" s="18">
        <v>74.55282651969506</v>
      </c>
      <c r="AY16" s="18">
        <v>73.8964755454945</v>
      </c>
      <c r="AZ16" s="18">
        <v>75.20917749389562</v>
      </c>
      <c r="BA16" s="18">
        <v>75.38974283549473</v>
      </c>
      <c r="BB16" s="18">
        <v>74.75439622693258</v>
      </c>
      <c r="BC16" s="18">
        <v>76.02508944405687</v>
      </c>
    </row>
    <row r="17" spans="1:55" ht="24" customHeight="1">
      <c r="A17" s="18" t="s">
        <v>52</v>
      </c>
      <c r="B17" s="18">
        <v>74.03871573406617</v>
      </c>
      <c r="C17" s="18">
        <v>73.4</v>
      </c>
      <c r="D17" s="18">
        <v>74.7</v>
      </c>
      <c r="E17" s="18">
        <v>74.26876010939553</v>
      </c>
      <c r="F17" s="18">
        <v>73.6</v>
      </c>
      <c r="G17" s="18">
        <v>74.9</v>
      </c>
      <c r="H17" s="18">
        <v>74.89383351145196</v>
      </c>
      <c r="I17" s="18">
        <v>74.3</v>
      </c>
      <c r="J17" s="18">
        <v>75.5</v>
      </c>
      <c r="K17" s="18">
        <v>74.7689335264419</v>
      </c>
      <c r="L17" s="18">
        <v>74.1</v>
      </c>
      <c r="M17" s="18">
        <v>75.4</v>
      </c>
      <c r="N17" s="18">
        <v>75.03339651354327</v>
      </c>
      <c r="O17" s="18">
        <v>74.4</v>
      </c>
      <c r="P17" s="18">
        <v>75.7</v>
      </c>
      <c r="Q17" s="18">
        <v>74.80993352123122</v>
      </c>
      <c r="R17" s="18">
        <v>74.2</v>
      </c>
      <c r="S17" s="18">
        <v>75.5</v>
      </c>
      <c r="T17" s="18">
        <v>75.78382653902061</v>
      </c>
      <c r="U17" s="18">
        <v>75.2</v>
      </c>
      <c r="V17" s="18">
        <v>76.4</v>
      </c>
      <c r="W17" s="18">
        <v>75.86878468360881</v>
      </c>
      <c r="X17" s="18">
        <v>75.2</v>
      </c>
      <c r="Y17" s="18">
        <v>76.5</v>
      </c>
      <c r="Z17" s="18">
        <v>76.5253340873989</v>
      </c>
      <c r="AA17" s="18">
        <v>75.9</v>
      </c>
      <c r="AB17" s="18">
        <v>77.2</v>
      </c>
      <c r="AC17" s="18">
        <v>76.53469993563151</v>
      </c>
      <c r="AD17" s="18">
        <v>75.9</v>
      </c>
      <c r="AE17" s="18">
        <v>77.2</v>
      </c>
      <c r="AF17" s="18">
        <v>77.1814802553993</v>
      </c>
      <c r="AG17" s="18">
        <v>76.5</v>
      </c>
      <c r="AH17" s="18">
        <v>77.8</v>
      </c>
      <c r="AI17" s="18">
        <v>77.0077812237382</v>
      </c>
      <c r="AJ17" s="18">
        <v>76.3</v>
      </c>
      <c r="AK17" s="18">
        <v>77.7</v>
      </c>
      <c r="AL17" s="18">
        <v>77.6601055456133</v>
      </c>
      <c r="AM17" s="18">
        <v>77</v>
      </c>
      <c r="AN17" s="18">
        <v>78.3</v>
      </c>
      <c r="AO17" s="18">
        <v>77.97900056849359</v>
      </c>
      <c r="AP17" s="18">
        <v>77.3</v>
      </c>
      <c r="AQ17" s="18">
        <v>78.6</v>
      </c>
      <c r="AR17" s="18">
        <v>77.99915801397358</v>
      </c>
      <c r="AS17" s="18">
        <v>77.4</v>
      </c>
      <c r="AT17" s="18">
        <v>78.6</v>
      </c>
      <c r="AU17" s="18">
        <v>78.00180339499849</v>
      </c>
      <c r="AV17" s="18">
        <v>77.3</v>
      </c>
      <c r="AW17" s="18">
        <v>78.7</v>
      </c>
      <c r="AX17" s="18">
        <v>78.30162179201322</v>
      </c>
      <c r="AY17" s="18">
        <v>77.61637765309735</v>
      </c>
      <c r="AZ17" s="18">
        <v>78.9868659309291</v>
      </c>
      <c r="BA17" s="18">
        <v>79.39201674616336</v>
      </c>
      <c r="BB17" s="18">
        <v>78.73290186305874</v>
      </c>
      <c r="BC17" s="18">
        <v>80.05113162926799</v>
      </c>
    </row>
    <row r="18" spans="1:55" ht="12.75" customHeight="1">
      <c r="A18" s="18" t="s">
        <v>53</v>
      </c>
      <c r="B18" s="18">
        <v>73.19618457358688</v>
      </c>
      <c r="C18" s="18">
        <v>72.5</v>
      </c>
      <c r="D18" s="18">
        <v>73.9</v>
      </c>
      <c r="E18" s="18">
        <v>73.43931943265642</v>
      </c>
      <c r="F18" s="18">
        <v>72.7</v>
      </c>
      <c r="G18" s="18">
        <v>74.2</v>
      </c>
      <c r="H18" s="18">
        <v>73.4236257983979</v>
      </c>
      <c r="I18" s="18">
        <v>72.7</v>
      </c>
      <c r="J18" s="18">
        <v>74.2</v>
      </c>
      <c r="K18" s="18">
        <v>73.77397195953668</v>
      </c>
      <c r="L18" s="18">
        <v>73</v>
      </c>
      <c r="M18" s="18">
        <v>74.5</v>
      </c>
      <c r="N18" s="18">
        <v>73.98307506360092</v>
      </c>
      <c r="O18" s="18">
        <v>73.3</v>
      </c>
      <c r="P18" s="18">
        <v>74.7</v>
      </c>
      <c r="Q18" s="18">
        <v>73.95043684164091</v>
      </c>
      <c r="R18" s="18">
        <v>73.2</v>
      </c>
      <c r="S18" s="18">
        <v>74.7</v>
      </c>
      <c r="T18" s="18">
        <v>74.27398107522745</v>
      </c>
      <c r="U18" s="18">
        <v>73.6</v>
      </c>
      <c r="V18" s="18">
        <v>75</v>
      </c>
      <c r="W18" s="18">
        <v>74.63891745704683</v>
      </c>
      <c r="X18" s="18">
        <v>73.9</v>
      </c>
      <c r="Y18" s="18">
        <v>75.4</v>
      </c>
      <c r="Z18" s="18">
        <v>75.58359621125538</v>
      </c>
      <c r="AA18" s="18">
        <v>74.9</v>
      </c>
      <c r="AB18" s="18">
        <v>76.3</v>
      </c>
      <c r="AC18" s="18">
        <v>75.66183575400059</v>
      </c>
      <c r="AD18" s="18">
        <v>74.9</v>
      </c>
      <c r="AE18" s="18">
        <v>76.4</v>
      </c>
      <c r="AF18" s="18">
        <v>75.62566227648915</v>
      </c>
      <c r="AG18" s="18">
        <v>74.9</v>
      </c>
      <c r="AH18" s="18">
        <v>76.4</v>
      </c>
      <c r="AI18" s="18">
        <v>75.58433683581656</v>
      </c>
      <c r="AJ18" s="18">
        <v>74.8</v>
      </c>
      <c r="AK18" s="18">
        <v>76.3</v>
      </c>
      <c r="AL18" s="18">
        <v>76.07417056424082</v>
      </c>
      <c r="AM18" s="18">
        <v>75.4</v>
      </c>
      <c r="AN18" s="18">
        <v>76.8</v>
      </c>
      <c r="AO18" s="18">
        <v>76.28069236846063</v>
      </c>
      <c r="AP18" s="18">
        <v>75.6</v>
      </c>
      <c r="AQ18" s="18">
        <v>77</v>
      </c>
      <c r="AR18" s="18">
        <v>76.15576574335918</v>
      </c>
      <c r="AS18" s="18">
        <v>75.4</v>
      </c>
      <c r="AT18" s="18">
        <v>76.9</v>
      </c>
      <c r="AU18" s="18">
        <v>76.60201272565824</v>
      </c>
      <c r="AV18" s="18">
        <v>75.9</v>
      </c>
      <c r="AW18" s="18">
        <v>77.3</v>
      </c>
      <c r="AX18" s="18">
        <v>76.70192848883455</v>
      </c>
      <c r="AY18" s="18">
        <v>75.97649141302122</v>
      </c>
      <c r="AZ18" s="18">
        <v>77.42736556464789</v>
      </c>
      <c r="BA18" s="18">
        <v>77.2623318340508</v>
      </c>
      <c r="BB18" s="18">
        <v>76.53683838800279</v>
      </c>
      <c r="BC18" s="18">
        <v>77.9878252800988</v>
      </c>
    </row>
    <row r="19" spans="1:55" ht="12.75" customHeight="1">
      <c r="A19" s="18" t="s">
        <v>54</v>
      </c>
      <c r="B19" s="18">
        <v>74.6551007765225</v>
      </c>
      <c r="C19" s="18">
        <v>73.9</v>
      </c>
      <c r="D19" s="18">
        <v>75.4</v>
      </c>
      <c r="E19" s="18">
        <v>75.03027912867235</v>
      </c>
      <c r="F19" s="18">
        <v>74.3</v>
      </c>
      <c r="G19" s="18">
        <v>75.7</v>
      </c>
      <c r="H19" s="18">
        <v>74.88787436409817</v>
      </c>
      <c r="I19" s="18">
        <v>74.2</v>
      </c>
      <c r="J19" s="18">
        <v>75.6</v>
      </c>
      <c r="K19" s="18">
        <v>75.46136031179165</v>
      </c>
      <c r="L19" s="18">
        <v>74.7</v>
      </c>
      <c r="M19" s="18">
        <v>76.2</v>
      </c>
      <c r="N19" s="18">
        <v>75.6634059822854</v>
      </c>
      <c r="O19" s="18">
        <v>74.9</v>
      </c>
      <c r="P19" s="18">
        <v>76.4</v>
      </c>
      <c r="Q19" s="18">
        <v>75.93840791939712</v>
      </c>
      <c r="R19" s="18">
        <v>75.2</v>
      </c>
      <c r="S19" s="18">
        <v>76.6</v>
      </c>
      <c r="T19" s="18">
        <v>76.307899838478</v>
      </c>
      <c r="U19" s="18">
        <v>75.6</v>
      </c>
      <c r="V19" s="18">
        <v>77</v>
      </c>
      <c r="W19" s="18">
        <v>75.9204282611121</v>
      </c>
      <c r="X19" s="18">
        <v>75.2</v>
      </c>
      <c r="Y19" s="18">
        <v>76.7</v>
      </c>
      <c r="Z19" s="18">
        <v>76.0527821804364</v>
      </c>
      <c r="AA19" s="18">
        <v>75.3</v>
      </c>
      <c r="AB19" s="18">
        <v>76.8</v>
      </c>
      <c r="AC19" s="18">
        <v>75.70915046536703</v>
      </c>
      <c r="AD19" s="18">
        <v>74.9</v>
      </c>
      <c r="AE19" s="18">
        <v>76.5</v>
      </c>
      <c r="AF19" s="18">
        <v>75.9520445728313</v>
      </c>
      <c r="AG19" s="18">
        <v>75.2</v>
      </c>
      <c r="AH19" s="18">
        <v>76.7</v>
      </c>
      <c r="AI19" s="18">
        <v>76.39601992845202</v>
      </c>
      <c r="AJ19" s="18">
        <v>75.7</v>
      </c>
      <c r="AK19" s="18">
        <v>77.1</v>
      </c>
      <c r="AL19" s="18">
        <v>76.80488375352647</v>
      </c>
      <c r="AM19" s="18">
        <v>76.1</v>
      </c>
      <c r="AN19" s="18">
        <v>77.5</v>
      </c>
      <c r="AO19" s="18">
        <v>77.23481266106242</v>
      </c>
      <c r="AP19" s="18">
        <v>76.5</v>
      </c>
      <c r="AQ19" s="18">
        <v>78</v>
      </c>
      <c r="AR19" s="18">
        <v>77.38146004975926</v>
      </c>
      <c r="AS19" s="18">
        <v>76.6</v>
      </c>
      <c r="AT19" s="18">
        <v>78.1</v>
      </c>
      <c r="AU19" s="18">
        <v>77.42166130037586</v>
      </c>
      <c r="AV19" s="18">
        <v>76.7</v>
      </c>
      <c r="AW19" s="18">
        <v>78.2</v>
      </c>
      <c r="AX19" s="18">
        <v>77.83125364396314</v>
      </c>
      <c r="AY19" s="18">
        <v>77.06536949654507</v>
      </c>
      <c r="AZ19" s="18">
        <v>78.5971377913812</v>
      </c>
      <c r="BA19" s="18">
        <v>78.27202003791733</v>
      </c>
      <c r="BB19" s="18">
        <v>77.51206037883225</v>
      </c>
      <c r="BC19" s="18">
        <v>79.03197969700241</v>
      </c>
    </row>
    <row r="20" spans="1:55" ht="12.75" customHeight="1">
      <c r="A20" s="18" t="s">
        <v>55</v>
      </c>
      <c r="B20" s="18">
        <v>71.71644353610819</v>
      </c>
      <c r="C20" s="18">
        <v>71.4</v>
      </c>
      <c r="D20" s="18">
        <v>72.1</v>
      </c>
      <c r="E20" s="18">
        <v>72.07166835532016</v>
      </c>
      <c r="F20" s="18">
        <v>71.7</v>
      </c>
      <c r="G20" s="18">
        <v>72.4</v>
      </c>
      <c r="H20" s="18">
        <v>72.46272936985233</v>
      </c>
      <c r="I20" s="18">
        <v>72.1</v>
      </c>
      <c r="J20" s="18">
        <v>72.8</v>
      </c>
      <c r="K20" s="18">
        <v>72.61685470438573</v>
      </c>
      <c r="L20" s="18">
        <v>72.3</v>
      </c>
      <c r="M20" s="18">
        <v>73</v>
      </c>
      <c r="N20" s="18">
        <v>72.80305691115743</v>
      </c>
      <c r="O20" s="18">
        <v>72.5</v>
      </c>
      <c r="P20" s="18">
        <v>73.1</v>
      </c>
      <c r="Q20" s="18">
        <v>73.21933846842248</v>
      </c>
      <c r="R20" s="18">
        <v>72.9</v>
      </c>
      <c r="S20" s="18">
        <v>73.6</v>
      </c>
      <c r="T20" s="18">
        <v>73.63504481233754</v>
      </c>
      <c r="U20" s="18">
        <v>73.3</v>
      </c>
      <c r="V20" s="18">
        <v>74</v>
      </c>
      <c r="W20" s="18">
        <v>73.91139610490956</v>
      </c>
      <c r="X20" s="18">
        <v>73.6</v>
      </c>
      <c r="Y20" s="18">
        <v>74.3</v>
      </c>
      <c r="Z20" s="18">
        <v>73.91214962079984</v>
      </c>
      <c r="AA20" s="18">
        <v>73.6</v>
      </c>
      <c r="AB20" s="18">
        <v>74.3</v>
      </c>
      <c r="AC20" s="18">
        <v>74.38946863913091</v>
      </c>
      <c r="AD20" s="18">
        <v>74</v>
      </c>
      <c r="AE20" s="18">
        <v>74.7</v>
      </c>
      <c r="AF20" s="18">
        <v>74.83549916395674</v>
      </c>
      <c r="AG20" s="18">
        <v>74.5</v>
      </c>
      <c r="AH20" s="18">
        <v>75.2</v>
      </c>
      <c r="AI20" s="18">
        <v>75.31282924683362</v>
      </c>
      <c r="AJ20" s="18">
        <v>75</v>
      </c>
      <c r="AK20" s="18">
        <v>75.6</v>
      </c>
      <c r="AL20" s="18">
        <v>75.45581534610587</v>
      </c>
      <c r="AM20" s="18">
        <v>75.1</v>
      </c>
      <c r="AN20" s="18">
        <v>75.8</v>
      </c>
      <c r="AO20" s="18">
        <v>75.80700863565824</v>
      </c>
      <c r="AP20" s="18">
        <v>75.5</v>
      </c>
      <c r="AQ20" s="18">
        <v>76.1</v>
      </c>
      <c r="AR20" s="18">
        <v>76.15868269702926</v>
      </c>
      <c r="AS20" s="18">
        <v>75.8</v>
      </c>
      <c r="AT20" s="18">
        <v>76.5</v>
      </c>
      <c r="AU20" s="18">
        <v>76.45523965700347</v>
      </c>
      <c r="AV20" s="18">
        <v>76.1</v>
      </c>
      <c r="AW20" s="18">
        <v>76.8</v>
      </c>
      <c r="AX20" s="18">
        <v>76.85510198815308</v>
      </c>
      <c r="AY20" s="18">
        <v>76.51833635270386</v>
      </c>
      <c r="AZ20" s="18">
        <v>77.1918676236023</v>
      </c>
      <c r="BA20" s="18">
        <v>77.16578695974759</v>
      </c>
      <c r="BB20" s="18">
        <v>76.83597765003343</v>
      </c>
      <c r="BC20" s="18">
        <v>77.49559626946176</v>
      </c>
    </row>
    <row r="21" spans="1:55" ht="20.25" customHeight="1">
      <c r="A21" s="18" t="s">
        <v>56</v>
      </c>
      <c r="B21" s="18">
        <v>70.62743711487167</v>
      </c>
      <c r="C21" s="18">
        <v>69.3</v>
      </c>
      <c r="D21" s="18">
        <v>71.9</v>
      </c>
      <c r="E21" s="18">
        <v>71.30288240658311</v>
      </c>
      <c r="F21" s="18">
        <v>70</v>
      </c>
      <c r="G21" s="18">
        <v>72.6</v>
      </c>
      <c r="H21" s="18">
        <v>71.31997852550917</v>
      </c>
      <c r="I21" s="18">
        <v>70</v>
      </c>
      <c r="J21" s="18">
        <v>72.6</v>
      </c>
      <c r="K21" s="18">
        <v>70.99029431135757</v>
      </c>
      <c r="L21" s="18">
        <v>69.6</v>
      </c>
      <c r="M21" s="18">
        <v>72.3</v>
      </c>
      <c r="N21" s="18">
        <v>70.3948568767911</v>
      </c>
      <c r="O21" s="18">
        <v>69</v>
      </c>
      <c r="P21" s="18">
        <v>71.8</v>
      </c>
      <c r="Q21" s="18">
        <v>70.4440934144353</v>
      </c>
      <c r="R21" s="18">
        <v>69</v>
      </c>
      <c r="S21" s="18">
        <v>71.9</v>
      </c>
      <c r="T21" s="18">
        <v>70.9114872583372</v>
      </c>
      <c r="U21" s="18">
        <v>69.5</v>
      </c>
      <c r="V21" s="18">
        <v>72.4</v>
      </c>
      <c r="W21" s="18">
        <v>71.7338041515979</v>
      </c>
      <c r="X21" s="18">
        <v>70.4</v>
      </c>
      <c r="Y21" s="18">
        <v>73.1</v>
      </c>
      <c r="Z21" s="18">
        <v>72.25750849801423</v>
      </c>
      <c r="AA21" s="18">
        <v>70.9</v>
      </c>
      <c r="AB21" s="18">
        <v>73.6</v>
      </c>
      <c r="AC21" s="18">
        <v>72.32641572489133</v>
      </c>
      <c r="AD21" s="18">
        <v>71</v>
      </c>
      <c r="AE21" s="18">
        <v>73.6</v>
      </c>
      <c r="AF21" s="18">
        <v>71.64987033115654</v>
      </c>
      <c r="AG21" s="18">
        <v>70.2</v>
      </c>
      <c r="AH21" s="18">
        <v>73.1</v>
      </c>
      <c r="AI21" s="18">
        <v>72.22710681728078</v>
      </c>
      <c r="AJ21" s="18">
        <v>70.9</v>
      </c>
      <c r="AK21" s="18">
        <v>73.6</v>
      </c>
      <c r="AL21" s="18">
        <v>72.06284116172654</v>
      </c>
      <c r="AM21" s="18">
        <v>70.6</v>
      </c>
      <c r="AN21" s="18">
        <v>73.5</v>
      </c>
      <c r="AO21" s="18">
        <v>72.9568618629173</v>
      </c>
      <c r="AP21" s="18">
        <v>71.4</v>
      </c>
      <c r="AQ21" s="18">
        <v>74.5</v>
      </c>
      <c r="AR21" s="18">
        <v>72.92637514905205</v>
      </c>
      <c r="AS21" s="18">
        <v>71.3</v>
      </c>
      <c r="AT21" s="18">
        <v>74.5</v>
      </c>
      <c r="AU21" s="18">
        <v>73.5149929038001</v>
      </c>
      <c r="AV21" s="18">
        <v>72</v>
      </c>
      <c r="AW21" s="18">
        <v>75</v>
      </c>
      <c r="AX21" s="18">
        <v>73.49656985759698</v>
      </c>
      <c r="AY21" s="18">
        <v>72.06017564828755</v>
      </c>
      <c r="AZ21" s="18">
        <v>74.93296406690641</v>
      </c>
      <c r="BA21" s="18">
        <v>73.97458031553795</v>
      </c>
      <c r="BB21" s="18">
        <v>72.57900636958209</v>
      </c>
      <c r="BC21" s="18">
        <v>75.37015426149381</v>
      </c>
    </row>
    <row r="22" spans="1:55" ht="12.75" customHeight="1">
      <c r="A22" s="18" t="s">
        <v>57</v>
      </c>
      <c r="B22" s="18">
        <v>71.799278346474</v>
      </c>
      <c r="C22" s="18">
        <v>71.2</v>
      </c>
      <c r="D22" s="18">
        <v>72.4</v>
      </c>
      <c r="E22" s="18">
        <v>71.97195101904164</v>
      </c>
      <c r="F22" s="18">
        <v>71.4</v>
      </c>
      <c r="G22" s="18">
        <v>72.5</v>
      </c>
      <c r="H22" s="18">
        <v>72.38560017847735</v>
      </c>
      <c r="I22" s="18">
        <v>71.8</v>
      </c>
      <c r="J22" s="18">
        <v>72.9</v>
      </c>
      <c r="K22" s="18">
        <v>72.50335528944743</v>
      </c>
      <c r="L22" s="18">
        <v>72</v>
      </c>
      <c r="M22" s="18">
        <v>73.1</v>
      </c>
      <c r="N22" s="18">
        <v>72.75117679459586</v>
      </c>
      <c r="O22" s="18">
        <v>72.2</v>
      </c>
      <c r="P22" s="18">
        <v>73.3</v>
      </c>
      <c r="Q22" s="18">
        <v>72.6700301229497</v>
      </c>
      <c r="R22" s="18">
        <v>72.1</v>
      </c>
      <c r="S22" s="18">
        <v>73.3</v>
      </c>
      <c r="T22" s="18">
        <v>73.0846964093466</v>
      </c>
      <c r="U22" s="18">
        <v>72.5</v>
      </c>
      <c r="V22" s="18">
        <v>73.7</v>
      </c>
      <c r="W22" s="18">
        <v>73.29875647317056</v>
      </c>
      <c r="X22" s="18">
        <v>72.7</v>
      </c>
      <c r="Y22" s="18">
        <v>73.9</v>
      </c>
      <c r="Z22" s="18">
        <v>73.6030027580238</v>
      </c>
      <c r="AA22" s="18">
        <v>73</v>
      </c>
      <c r="AB22" s="18">
        <v>74.2</v>
      </c>
      <c r="AC22" s="18">
        <v>73.61835800661144</v>
      </c>
      <c r="AD22" s="18">
        <v>73.1</v>
      </c>
      <c r="AE22" s="18">
        <v>74.2</v>
      </c>
      <c r="AF22" s="18">
        <v>73.74875478877942</v>
      </c>
      <c r="AG22" s="18">
        <v>73.2</v>
      </c>
      <c r="AH22" s="18">
        <v>74.3</v>
      </c>
      <c r="AI22" s="18">
        <v>73.90420852829259</v>
      </c>
      <c r="AJ22" s="18">
        <v>73.3</v>
      </c>
      <c r="AK22" s="18">
        <v>74.5</v>
      </c>
      <c r="AL22" s="18">
        <v>74.43096883014678</v>
      </c>
      <c r="AM22" s="18">
        <v>73.9</v>
      </c>
      <c r="AN22" s="18">
        <v>75</v>
      </c>
      <c r="AO22" s="18">
        <v>74.53463742762737</v>
      </c>
      <c r="AP22" s="18">
        <v>74</v>
      </c>
      <c r="AQ22" s="18">
        <v>75.1</v>
      </c>
      <c r="AR22" s="18">
        <v>74.85856725128183</v>
      </c>
      <c r="AS22" s="18">
        <v>74.3</v>
      </c>
      <c r="AT22" s="18">
        <v>75.4</v>
      </c>
      <c r="AU22" s="18">
        <v>75.11222340374293</v>
      </c>
      <c r="AV22" s="18">
        <v>74.6</v>
      </c>
      <c r="AW22" s="18">
        <v>75.7</v>
      </c>
      <c r="AX22" s="18">
        <v>75.94379891031572</v>
      </c>
      <c r="AY22" s="18">
        <v>75.39106453881121</v>
      </c>
      <c r="AZ22" s="18">
        <v>76.49653328182023</v>
      </c>
      <c r="BA22" s="18">
        <v>76.36969384180799</v>
      </c>
      <c r="BB22" s="18">
        <v>75.82150628026574</v>
      </c>
      <c r="BC22" s="18">
        <v>76.91788140335024</v>
      </c>
    </row>
    <row r="23" spans="1:55" ht="12.75" customHeight="1">
      <c r="A23" s="18" t="s">
        <v>58</v>
      </c>
      <c r="B23" s="18">
        <v>72.53556522712813</v>
      </c>
      <c r="C23" s="18">
        <v>72.2</v>
      </c>
      <c r="D23" s="18">
        <v>72.9</v>
      </c>
      <c r="E23" s="18">
        <v>72.72212924505818</v>
      </c>
      <c r="F23" s="18">
        <v>72.4</v>
      </c>
      <c r="G23" s="18">
        <v>73.1</v>
      </c>
      <c r="H23" s="18">
        <v>72.9727588790862</v>
      </c>
      <c r="I23" s="18">
        <v>72.6</v>
      </c>
      <c r="J23" s="18">
        <v>73.3</v>
      </c>
      <c r="K23" s="18">
        <v>73.13139156862265</v>
      </c>
      <c r="L23" s="18">
        <v>72.8</v>
      </c>
      <c r="M23" s="18">
        <v>73.5</v>
      </c>
      <c r="N23" s="18">
        <v>73.333184872256</v>
      </c>
      <c r="O23" s="18">
        <v>73</v>
      </c>
      <c r="P23" s="18">
        <v>73.7</v>
      </c>
      <c r="Q23" s="18">
        <v>73.35373537499098</v>
      </c>
      <c r="R23" s="18">
        <v>73</v>
      </c>
      <c r="S23" s="18">
        <v>73.7</v>
      </c>
      <c r="T23" s="18">
        <v>73.76064814229589</v>
      </c>
      <c r="U23" s="18">
        <v>73.4</v>
      </c>
      <c r="V23" s="18">
        <v>74.1</v>
      </c>
      <c r="W23" s="18">
        <v>74.03130726446932</v>
      </c>
      <c r="X23" s="18">
        <v>73.7</v>
      </c>
      <c r="Y23" s="18">
        <v>74.4</v>
      </c>
      <c r="Z23" s="18">
        <v>74.47186903145668</v>
      </c>
      <c r="AA23" s="18">
        <v>74.1</v>
      </c>
      <c r="AB23" s="18">
        <v>74.8</v>
      </c>
      <c r="AC23" s="18">
        <v>74.33733024652787</v>
      </c>
      <c r="AD23" s="18">
        <v>74</v>
      </c>
      <c r="AE23" s="18">
        <v>74.7</v>
      </c>
      <c r="AF23" s="18">
        <v>74.56672749317819</v>
      </c>
      <c r="AG23" s="18">
        <v>74.2</v>
      </c>
      <c r="AH23" s="18">
        <v>74.9</v>
      </c>
      <c r="AI23" s="18">
        <v>74.69143632446003</v>
      </c>
      <c r="AJ23" s="18">
        <v>74.3</v>
      </c>
      <c r="AK23" s="18">
        <v>75.1</v>
      </c>
      <c r="AL23" s="18">
        <v>75.3938399434012</v>
      </c>
      <c r="AM23" s="18">
        <v>75</v>
      </c>
      <c r="AN23" s="18">
        <v>75.8</v>
      </c>
      <c r="AO23" s="18">
        <v>75.49491778099726</v>
      </c>
      <c r="AP23" s="18">
        <v>75.1</v>
      </c>
      <c r="AQ23" s="18">
        <v>75.9</v>
      </c>
      <c r="AR23" s="18">
        <v>75.84112523429162</v>
      </c>
      <c r="AS23" s="18">
        <v>75.5</v>
      </c>
      <c r="AT23" s="18">
        <v>76.2</v>
      </c>
      <c r="AU23" s="18">
        <v>75.88905782822243</v>
      </c>
      <c r="AV23" s="18">
        <v>75.5</v>
      </c>
      <c r="AW23" s="18">
        <v>76.3</v>
      </c>
      <c r="AX23" s="18">
        <v>76.11624386305176</v>
      </c>
      <c r="AY23" s="18">
        <v>75.7452041541082</v>
      </c>
      <c r="AZ23" s="18">
        <v>76.48728357199533</v>
      </c>
      <c r="BA23" s="18">
        <v>76.31319037764368</v>
      </c>
      <c r="BB23" s="18">
        <v>75.94101630214361</v>
      </c>
      <c r="BC23" s="18">
        <v>76.68536445314375</v>
      </c>
    </row>
    <row r="24" spans="1:55" ht="12.75" customHeight="1">
      <c r="A24" s="18" t="s">
        <v>59</v>
      </c>
      <c r="B24" s="18">
        <v>68.22691649397775</v>
      </c>
      <c r="C24" s="18">
        <v>67.9</v>
      </c>
      <c r="D24" s="18">
        <v>68.5</v>
      </c>
      <c r="E24" s="18">
        <v>68.24381064713903</v>
      </c>
      <c r="F24" s="18">
        <v>68</v>
      </c>
      <c r="G24" s="18">
        <v>68.5</v>
      </c>
      <c r="H24" s="18">
        <v>67.89147266681456</v>
      </c>
      <c r="I24" s="18">
        <v>67.6</v>
      </c>
      <c r="J24" s="18">
        <v>68.2</v>
      </c>
      <c r="K24" s="18">
        <v>67.96659134274499</v>
      </c>
      <c r="L24" s="18">
        <v>67.7</v>
      </c>
      <c r="M24" s="18">
        <v>68.3</v>
      </c>
      <c r="N24" s="18">
        <v>68.21365241623512</v>
      </c>
      <c r="O24" s="18">
        <v>67.9</v>
      </c>
      <c r="P24" s="18">
        <v>68.5</v>
      </c>
      <c r="Q24" s="18">
        <v>68.45253694694316</v>
      </c>
      <c r="R24" s="18">
        <v>68.2</v>
      </c>
      <c r="S24" s="18">
        <v>68.7</v>
      </c>
      <c r="T24" s="18">
        <v>68.5325066961472</v>
      </c>
      <c r="U24" s="18">
        <v>68.2</v>
      </c>
      <c r="V24" s="18">
        <v>68.8</v>
      </c>
      <c r="W24" s="18">
        <v>68.43935832423418</v>
      </c>
      <c r="X24" s="18">
        <v>68.1</v>
      </c>
      <c r="Y24" s="18">
        <v>68.7</v>
      </c>
      <c r="Z24" s="18">
        <v>68.65773141086518</v>
      </c>
      <c r="AA24" s="18">
        <v>68.4</v>
      </c>
      <c r="AB24" s="18">
        <v>69</v>
      </c>
      <c r="AC24" s="18">
        <v>68.94922416674825</v>
      </c>
      <c r="AD24" s="18">
        <v>68.6</v>
      </c>
      <c r="AE24" s="18">
        <v>69.3</v>
      </c>
      <c r="AF24" s="18">
        <v>69.08044560574601</v>
      </c>
      <c r="AG24" s="18">
        <v>68.8</v>
      </c>
      <c r="AH24" s="18">
        <v>69.4</v>
      </c>
      <c r="AI24" s="18">
        <v>69.31194187656622</v>
      </c>
      <c r="AJ24" s="18">
        <v>69</v>
      </c>
      <c r="AK24" s="18">
        <v>69.6</v>
      </c>
      <c r="AL24" s="18">
        <v>69.9494543522632</v>
      </c>
      <c r="AM24" s="18">
        <v>69.7</v>
      </c>
      <c r="AN24" s="18">
        <v>70.2</v>
      </c>
      <c r="AO24" s="18">
        <v>70.4502335747396</v>
      </c>
      <c r="AP24" s="18">
        <v>70.2</v>
      </c>
      <c r="AQ24" s="18">
        <v>70.7</v>
      </c>
      <c r="AR24" s="18">
        <v>70.75848133897397</v>
      </c>
      <c r="AS24" s="18">
        <v>70.5</v>
      </c>
      <c r="AT24" s="18">
        <v>71.1</v>
      </c>
      <c r="AU24" s="18">
        <v>70.743914680256</v>
      </c>
      <c r="AV24" s="18">
        <v>70.4</v>
      </c>
      <c r="AW24" s="18">
        <v>71</v>
      </c>
      <c r="AX24" s="18">
        <v>71.121007316716</v>
      </c>
      <c r="AY24" s="18">
        <v>70.82678975985054</v>
      </c>
      <c r="AZ24" s="18">
        <v>71.41522487358147</v>
      </c>
      <c r="BA24" s="18">
        <v>71.64444604980133</v>
      </c>
      <c r="BB24" s="18">
        <v>71.35070668690919</v>
      </c>
      <c r="BC24" s="18">
        <v>71.93818541269347</v>
      </c>
    </row>
    <row r="25" spans="1:55" ht="20.25" customHeight="1">
      <c r="A25" s="18" t="s">
        <v>60</v>
      </c>
      <c r="B25" s="18">
        <v>71.52431142834402</v>
      </c>
      <c r="C25" s="18">
        <v>71</v>
      </c>
      <c r="D25" s="18">
        <v>72</v>
      </c>
      <c r="E25" s="18">
        <v>72.03337625318262</v>
      </c>
      <c r="F25" s="18">
        <v>71.6</v>
      </c>
      <c r="G25" s="18">
        <v>72.5</v>
      </c>
      <c r="H25" s="18">
        <v>72.2869028052392</v>
      </c>
      <c r="I25" s="18">
        <v>71.8</v>
      </c>
      <c r="J25" s="18">
        <v>72.8</v>
      </c>
      <c r="K25" s="18">
        <v>72.50541044631025</v>
      </c>
      <c r="L25" s="18">
        <v>72</v>
      </c>
      <c r="M25" s="18">
        <v>73</v>
      </c>
      <c r="N25" s="18">
        <v>72.66062763773472</v>
      </c>
      <c r="O25" s="18">
        <v>72.2</v>
      </c>
      <c r="P25" s="18">
        <v>73.2</v>
      </c>
      <c r="Q25" s="18">
        <v>72.8395883196353</v>
      </c>
      <c r="R25" s="18">
        <v>72.3</v>
      </c>
      <c r="S25" s="18">
        <v>73.3</v>
      </c>
      <c r="T25" s="18">
        <v>72.98680221514364</v>
      </c>
      <c r="U25" s="18">
        <v>72.5</v>
      </c>
      <c r="V25" s="18">
        <v>73.5</v>
      </c>
      <c r="W25" s="18">
        <v>72.8983534441772</v>
      </c>
      <c r="X25" s="18">
        <v>72.4</v>
      </c>
      <c r="Y25" s="18">
        <v>73.4</v>
      </c>
      <c r="Z25" s="18">
        <v>73.20315578041684</v>
      </c>
      <c r="AA25" s="18">
        <v>72.7</v>
      </c>
      <c r="AB25" s="18">
        <v>73.7</v>
      </c>
      <c r="AC25" s="18">
        <v>73.786700294722</v>
      </c>
      <c r="AD25" s="18">
        <v>73.3</v>
      </c>
      <c r="AE25" s="18">
        <v>74.3</v>
      </c>
      <c r="AF25" s="18">
        <v>74.37385110491431</v>
      </c>
      <c r="AG25" s="18">
        <v>73.9</v>
      </c>
      <c r="AH25" s="18">
        <v>74.9</v>
      </c>
      <c r="AI25" s="18">
        <v>74.48387987485681</v>
      </c>
      <c r="AJ25" s="18">
        <v>74</v>
      </c>
      <c r="AK25" s="18">
        <v>75</v>
      </c>
      <c r="AL25" s="18">
        <v>74.95589967222347</v>
      </c>
      <c r="AM25" s="18">
        <v>74.5</v>
      </c>
      <c r="AN25" s="18">
        <v>75.4</v>
      </c>
      <c r="AO25" s="18">
        <v>75.16358753359539</v>
      </c>
      <c r="AP25" s="18">
        <v>74.7</v>
      </c>
      <c r="AQ25" s="18">
        <v>75.6</v>
      </c>
      <c r="AR25" s="18">
        <v>75.8430078209141</v>
      </c>
      <c r="AS25" s="18">
        <v>75.4</v>
      </c>
      <c r="AT25" s="18">
        <v>76.3</v>
      </c>
      <c r="AU25" s="18">
        <v>75.88731761310605</v>
      </c>
      <c r="AV25" s="18">
        <v>75.4</v>
      </c>
      <c r="AW25" s="18">
        <v>76.4</v>
      </c>
      <c r="AX25" s="18">
        <v>76.3292538398445</v>
      </c>
      <c r="AY25" s="18">
        <v>75.83456678063243</v>
      </c>
      <c r="AZ25" s="18">
        <v>76.82394089905657</v>
      </c>
      <c r="BA25" s="18">
        <v>76.39983525665349</v>
      </c>
      <c r="BB25" s="18">
        <v>75.90276007447639</v>
      </c>
      <c r="BC25" s="18">
        <v>76.89691043883059</v>
      </c>
    </row>
    <row r="26" spans="1:55" ht="12.75" customHeight="1">
      <c r="A26" s="18" t="s">
        <v>61</v>
      </c>
      <c r="B26" s="18">
        <v>69.61640315837691</v>
      </c>
      <c r="C26" s="18">
        <v>68.9</v>
      </c>
      <c r="D26" s="18">
        <v>70.3</v>
      </c>
      <c r="E26" s="18">
        <v>69.15766290084686</v>
      </c>
      <c r="F26" s="18">
        <v>68.4</v>
      </c>
      <c r="G26" s="18">
        <v>69.9</v>
      </c>
      <c r="H26" s="18">
        <v>69.04392371087783</v>
      </c>
      <c r="I26" s="18">
        <v>68.3</v>
      </c>
      <c r="J26" s="18">
        <v>69.8</v>
      </c>
      <c r="K26" s="18">
        <v>68.78441888357406</v>
      </c>
      <c r="L26" s="18">
        <v>68</v>
      </c>
      <c r="M26" s="18">
        <v>69.5</v>
      </c>
      <c r="N26" s="18">
        <v>69.19478203700362</v>
      </c>
      <c r="O26" s="18">
        <v>68.5</v>
      </c>
      <c r="P26" s="18">
        <v>69.9</v>
      </c>
      <c r="Q26" s="18">
        <v>69.26437947844947</v>
      </c>
      <c r="R26" s="18">
        <v>68.5</v>
      </c>
      <c r="S26" s="18">
        <v>70</v>
      </c>
      <c r="T26" s="18">
        <v>69.70692926103129</v>
      </c>
      <c r="U26" s="18">
        <v>68.9</v>
      </c>
      <c r="V26" s="18">
        <v>70.5</v>
      </c>
      <c r="W26" s="18">
        <v>69.98344585700875</v>
      </c>
      <c r="X26" s="18">
        <v>69.2</v>
      </c>
      <c r="Y26" s="18">
        <v>70.8</v>
      </c>
      <c r="Z26" s="18">
        <v>70.32804500426136</v>
      </c>
      <c r="AA26" s="18">
        <v>69.5</v>
      </c>
      <c r="AB26" s="18">
        <v>71.1</v>
      </c>
      <c r="AC26" s="18">
        <v>70.61495774988602</v>
      </c>
      <c r="AD26" s="18">
        <v>69.9</v>
      </c>
      <c r="AE26" s="18">
        <v>71.4</v>
      </c>
      <c r="AF26" s="18">
        <v>70.15927472342011</v>
      </c>
      <c r="AG26" s="18">
        <v>69.4</v>
      </c>
      <c r="AH26" s="18">
        <v>71</v>
      </c>
      <c r="AI26" s="18">
        <v>70.267090343048</v>
      </c>
      <c r="AJ26" s="18">
        <v>69.4</v>
      </c>
      <c r="AK26" s="18">
        <v>71.1</v>
      </c>
      <c r="AL26" s="18">
        <v>71.05159926481227</v>
      </c>
      <c r="AM26" s="18">
        <v>70.2</v>
      </c>
      <c r="AN26" s="18">
        <v>71.9</v>
      </c>
      <c r="AO26" s="18">
        <v>72.1619900114394</v>
      </c>
      <c r="AP26" s="18">
        <v>71.3</v>
      </c>
      <c r="AQ26" s="18">
        <v>73</v>
      </c>
      <c r="AR26" s="18">
        <v>72.48032094272502</v>
      </c>
      <c r="AS26" s="18">
        <v>71.7</v>
      </c>
      <c r="AT26" s="18">
        <v>73.3</v>
      </c>
      <c r="AU26" s="18">
        <v>72.82214841669708</v>
      </c>
      <c r="AV26" s="18">
        <v>72</v>
      </c>
      <c r="AW26" s="18">
        <v>73.7</v>
      </c>
      <c r="AX26" s="18">
        <v>73.12633826667269</v>
      </c>
      <c r="AY26" s="18">
        <v>72.30035966135469</v>
      </c>
      <c r="AZ26" s="18">
        <v>73.95231687199069</v>
      </c>
      <c r="BA26" s="18">
        <v>72.9770242590633</v>
      </c>
      <c r="BB26" s="18">
        <v>72.1700957920123</v>
      </c>
      <c r="BC26" s="18">
        <v>73.7839527261143</v>
      </c>
    </row>
    <row r="27" spans="1:55" ht="12.75" customHeight="1">
      <c r="A27" s="18" t="s">
        <v>62</v>
      </c>
      <c r="B27" s="18">
        <v>72.60022751538722</v>
      </c>
      <c r="C27" s="18">
        <v>71.9</v>
      </c>
      <c r="D27" s="18">
        <v>73.3</v>
      </c>
      <c r="E27" s="18">
        <v>73.06464785611047</v>
      </c>
      <c r="F27" s="18">
        <v>72.3</v>
      </c>
      <c r="G27" s="18">
        <v>73.8</v>
      </c>
      <c r="H27" s="18">
        <v>73.15468211806201</v>
      </c>
      <c r="I27" s="18">
        <v>72.4</v>
      </c>
      <c r="J27" s="18">
        <v>73.9</v>
      </c>
      <c r="K27" s="18">
        <v>73.41177027632628</v>
      </c>
      <c r="L27" s="18">
        <v>72.7</v>
      </c>
      <c r="M27" s="18">
        <v>74.2</v>
      </c>
      <c r="N27" s="18">
        <v>73.11393922251433</v>
      </c>
      <c r="O27" s="18">
        <v>72.3</v>
      </c>
      <c r="P27" s="18">
        <v>73.9</v>
      </c>
      <c r="Q27" s="18">
        <v>73.06249002704342</v>
      </c>
      <c r="R27" s="18">
        <v>72.3</v>
      </c>
      <c r="S27" s="18">
        <v>73.8</v>
      </c>
      <c r="T27" s="18">
        <v>73.52044312682337</v>
      </c>
      <c r="U27" s="18">
        <v>72.8</v>
      </c>
      <c r="V27" s="18">
        <v>74.3</v>
      </c>
      <c r="W27" s="18">
        <v>73.71725241784858</v>
      </c>
      <c r="X27" s="18">
        <v>73</v>
      </c>
      <c r="Y27" s="18">
        <v>74.4</v>
      </c>
      <c r="Z27" s="18">
        <v>74.2360527151027</v>
      </c>
      <c r="AA27" s="18">
        <v>73.5</v>
      </c>
      <c r="AB27" s="18">
        <v>75</v>
      </c>
      <c r="AC27" s="18">
        <v>74.11615538641743</v>
      </c>
      <c r="AD27" s="18">
        <v>73.3</v>
      </c>
      <c r="AE27" s="18">
        <v>74.9</v>
      </c>
      <c r="AF27" s="18">
        <v>74.64033246316954</v>
      </c>
      <c r="AG27" s="18">
        <v>73.9</v>
      </c>
      <c r="AH27" s="18">
        <v>75.4</v>
      </c>
      <c r="AI27" s="18">
        <v>74.8895974695025</v>
      </c>
      <c r="AJ27" s="18">
        <v>74.1</v>
      </c>
      <c r="AK27" s="18">
        <v>75.7</v>
      </c>
      <c r="AL27" s="18">
        <v>75.18142697832616</v>
      </c>
      <c r="AM27" s="18">
        <v>74.4</v>
      </c>
      <c r="AN27" s="18">
        <v>76</v>
      </c>
      <c r="AO27" s="18">
        <v>75.07420383232744</v>
      </c>
      <c r="AP27" s="18">
        <v>74.2</v>
      </c>
      <c r="AQ27" s="18">
        <v>75.9</v>
      </c>
      <c r="AR27" s="18">
        <v>75.98987351801665</v>
      </c>
      <c r="AS27" s="18">
        <v>75.2</v>
      </c>
      <c r="AT27" s="18">
        <v>76.8</v>
      </c>
      <c r="AU27" s="18">
        <v>76.34122695728962</v>
      </c>
      <c r="AV27" s="18">
        <v>75.6</v>
      </c>
      <c r="AW27" s="18">
        <v>77.1</v>
      </c>
      <c r="AX27" s="18">
        <v>76.55825290824123</v>
      </c>
      <c r="AY27" s="18">
        <v>75.80755289600816</v>
      </c>
      <c r="AZ27" s="18">
        <v>77.3089529204743</v>
      </c>
      <c r="BA27" s="18">
        <v>76.60915725447816</v>
      </c>
      <c r="BB27" s="18">
        <v>75.84164087317525</v>
      </c>
      <c r="BC27" s="18">
        <v>77.37667363578107</v>
      </c>
    </row>
    <row r="28" spans="1:55" ht="12.75" customHeight="1">
      <c r="A28" s="18" t="s">
        <v>63</v>
      </c>
      <c r="B28" s="18">
        <v>72.86605929173753</v>
      </c>
      <c r="C28" s="18">
        <v>72.2</v>
      </c>
      <c r="D28" s="18">
        <v>73.6</v>
      </c>
      <c r="E28" s="18">
        <v>72.63939881437463</v>
      </c>
      <c r="F28" s="18">
        <v>71.9</v>
      </c>
      <c r="G28" s="18">
        <v>73.4</v>
      </c>
      <c r="H28" s="18">
        <v>72.65442247501188</v>
      </c>
      <c r="I28" s="18">
        <v>71.9</v>
      </c>
      <c r="J28" s="18">
        <v>73.4</v>
      </c>
      <c r="K28" s="18">
        <v>73.04413380590123</v>
      </c>
      <c r="L28" s="18">
        <v>72.3</v>
      </c>
      <c r="M28" s="18">
        <v>73.8</v>
      </c>
      <c r="N28" s="18">
        <v>73.9157035213525</v>
      </c>
      <c r="O28" s="18">
        <v>73.2</v>
      </c>
      <c r="P28" s="18">
        <v>74.6</v>
      </c>
      <c r="Q28" s="18">
        <v>74.43689343944726</v>
      </c>
      <c r="R28" s="18">
        <v>73.7</v>
      </c>
      <c r="S28" s="18">
        <v>75.1</v>
      </c>
      <c r="T28" s="18">
        <v>74.64498338827018</v>
      </c>
      <c r="U28" s="18">
        <v>73.9</v>
      </c>
      <c r="V28" s="18">
        <v>75.4</v>
      </c>
      <c r="W28" s="18">
        <v>74.47131097657942</v>
      </c>
      <c r="X28" s="18">
        <v>73.7</v>
      </c>
      <c r="Y28" s="18">
        <v>75.2</v>
      </c>
      <c r="Z28" s="18">
        <v>74.31014809408825</v>
      </c>
      <c r="AA28" s="18">
        <v>73.6</v>
      </c>
      <c r="AB28" s="18">
        <v>75.1</v>
      </c>
      <c r="AC28" s="18">
        <v>74.0160888563239</v>
      </c>
      <c r="AD28" s="18">
        <v>73.2</v>
      </c>
      <c r="AE28" s="18">
        <v>74.8</v>
      </c>
      <c r="AF28" s="18">
        <v>74.13517359456753</v>
      </c>
      <c r="AG28" s="18">
        <v>73.4</v>
      </c>
      <c r="AH28" s="18">
        <v>74.9</v>
      </c>
      <c r="AI28" s="18">
        <v>74.89891881464814</v>
      </c>
      <c r="AJ28" s="18">
        <v>74.1</v>
      </c>
      <c r="AK28" s="18">
        <v>75.7</v>
      </c>
      <c r="AL28" s="18">
        <v>75.55763340774693</v>
      </c>
      <c r="AM28" s="18">
        <v>74.8</v>
      </c>
      <c r="AN28" s="18">
        <v>76.3</v>
      </c>
      <c r="AO28" s="18">
        <v>75.84466813763024</v>
      </c>
      <c r="AP28" s="18">
        <v>75.1</v>
      </c>
      <c r="AQ28" s="18">
        <v>76.6</v>
      </c>
      <c r="AR28" s="18">
        <v>75.91729776439828</v>
      </c>
      <c r="AS28" s="18">
        <v>75.2</v>
      </c>
      <c r="AT28" s="18">
        <v>76.7</v>
      </c>
      <c r="AU28" s="18">
        <v>76.36288591015483</v>
      </c>
      <c r="AV28" s="18">
        <v>75.6</v>
      </c>
      <c r="AW28" s="18">
        <v>77.1</v>
      </c>
      <c r="AX28" s="18">
        <v>76.67749385348286</v>
      </c>
      <c r="AY28" s="18">
        <v>75.93874039381397</v>
      </c>
      <c r="AZ28" s="18">
        <v>77.41624731315174</v>
      </c>
      <c r="BA28" s="18">
        <v>76.88746150855665</v>
      </c>
      <c r="BB28" s="18">
        <v>76.13869584214756</v>
      </c>
      <c r="BC28" s="18">
        <v>77.63622717496575</v>
      </c>
    </row>
    <row r="29" spans="1:55" ht="20.25" customHeight="1">
      <c r="A29" s="18" t="s">
        <v>64</v>
      </c>
      <c r="B29" s="18">
        <v>71.11595220974391</v>
      </c>
      <c r="C29" s="18">
        <v>70.5</v>
      </c>
      <c r="D29" s="18">
        <v>71.7</v>
      </c>
      <c r="E29" s="18">
        <v>71.56291209656821</v>
      </c>
      <c r="F29" s="18">
        <v>71</v>
      </c>
      <c r="G29" s="18">
        <v>72.1</v>
      </c>
      <c r="H29" s="18">
        <v>71.61228824590363</v>
      </c>
      <c r="I29" s="18">
        <v>71</v>
      </c>
      <c r="J29" s="18">
        <v>72.2</v>
      </c>
      <c r="K29" s="18">
        <v>71.86614414703904</v>
      </c>
      <c r="L29" s="18">
        <v>71.3</v>
      </c>
      <c r="M29" s="18">
        <v>72.5</v>
      </c>
      <c r="N29" s="18">
        <v>71.80474007877895</v>
      </c>
      <c r="O29" s="18">
        <v>71.2</v>
      </c>
      <c r="P29" s="18">
        <v>72.4</v>
      </c>
      <c r="Q29" s="18">
        <v>71.96696200745686</v>
      </c>
      <c r="R29" s="18">
        <v>71.4</v>
      </c>
      <c r="S29" s="18">
        <v>72.6</v>
      </c>
      <c r="T29" s="18">
        <v>72.48832758230232</v>
      </c>
      <c r="U29" s="18">
        <v>71.9</v>
      </c>
      <c r="V29" s="18">
        <v>73.1</v>
      </c>
      <c r="W29" s="18">
        <v>72.56743079680976</v>
      </c>
      <c r="X29" s="18">
        <v>71.9</v>
      </c>
      <c r="Y29" s="18">
        <v>73.2</v>
      </c>
      <c r="Z29" s="18">
        <v>72.48378798546773</v>
      </c>
      <c r="AA29" s="18">
        <v>71.8</v>
      </c>
      <c r="AB29" s="18">
        <v>73.1</v>
      </c>
      <c r="AC29" s="18">
        <v>72.2717036540533</v>
      </c>
      <c r="AD29" s="18">
        <v>71.6</v>
      </c>
      <c r="AE29" s="18">
        <v>72.9</v>
      </c>
      <c r="AF29" s="18">
        <v>72.677535289621</v>
      </c>
      <c r="AG29" s="18">
        <v>72</v>
      </c>
      <c r="AH29" s="18">
        <v>73.3</v>
      </c>
      <c r="AI29" s="18">
        <v>73.25799546247006</v>
      </c>
      <c r="AJ29" s="18">
        <v>72.6</v>
      </c>
      <c r="AK29" s="18">
        <v>73.9</v>
      </c>
      <c r="AL29" s="18">
        <v>73.8147889231883</v>
      </c>
      <c r="AM29" s="18">
        <v>73.2</v>
      </c>
      <c r="AN29" s="18">
        <v>74.4</v>
      </c>
      <c r="AO29" s="18">
        <v>73.93734160706113</v>
      </c>
      <c r="AP29" s="18">
        <v>73.3</v>
      </c>
      <c r="AQ29" s="18">
        <v>74.6</v>
      </c>
      <c r="AR29" s="18">
        <v>73.71498348352091</v>
      </c>
      <c r="AS29" s="18">
        <v>73.1</v>
      </c>
      <c r="AT29" s="18">
        <v>74.4</v>
      </c>
      <c r="AU29" s="18">
        <v>73.82403271537248</v>
      </c>
      <c r="AV29" s="18">
        <v>73.2</v>
      </c>
      <c r="AW29" s="18">
        <v>74.5</v>
      </c>
      <c r="AX29" s="18">
        <v>73.9777670835186</v>
      </c>
      <c r="AY29" s="18">
        <v>73.33621373098458</v>
      </c>
      <c r="AZ29" s="18">
        <v>74.61932043605262</v>
      </c>
      <c r="BA29" s="18">
        <v>75.03181164392005</v>
      </c>
      <c r="BB29" s="18">
        <v>74.39962651639587</v>
      </c>
      <c r="BC29" s="18">
        <v>75.66399677144423</v>
      </c>
    </row>
    <row r="30" spans="1:55" ht="12.75" customHeight="1">
      <c r="A30" s="18" t="s">
        <v>65</v>
      </c>
      <c r="B30" s="18">
        <v>70.248790767321</v>
      </c>
      <c r="C30" s="18">
        <v>69.9</v>
      </c>
      <c r="D30" s="18">
        <v>70.6</v>
      </c>
      <c r="E30" s="18">
        <v>70.6190269023362</v>
      </c>
      <c r="F30" s="18">
        <v>70.3</v>
      </c>
      <c r="G30" s="18">
        <v>71</v>
      </c>
      <c r="H30" s="18">
        <v>70.84566290055832</v>
      </c>
      <c r="I30" s="18">
        <v>70.5</v>
      </c>
      <c r="J30" s="18">
        <v>71.2</v>
      </c>
      <c r="K30" s="18">
        <v>71.15316293777465</v>
      </c>
      <c r="L30" s="18">
        <v>70.8</v>
      </c>
      <c r="M30" s="18">
        <v>71.5</v>
      </c>
      <c r="N30" s="18">
        <v>71.09692598800285</v>
      </c>
      <c r="O30" s="18">
        <v>70.7</v>
      </c>
      <c r="P30" s="18">
        <v>71.5</v>
      </c>
      <c r="Q30" s="18">
        <v>71.24502010317332</v>
      </c>
      <c r="R30" s="18">
        <v>70.9</v>
      </c>
      <c r="S30" s="18">
        <v>71.6</v>
      </c>
      <c r="T30" s="18">
        <v>71.4289107215287</v>
      </c>
      <c r="U30" s="18">
        <v>71.1</v>
      </c>
      <c r="V30" s="18">
        <v>71.8</v>
      </c>
      <c r="W30" s="18">
        <v>71.78840286188088</v>
      </c>
      <c r="X30" s="18">
        <v>71.4</v>
      </c>
      <c r="Y30" s="18">
        <v>72.2</v>
      </c>
      <c r="Z30" s="18">
        <v>71.82921733153103</v>
      </c>
      <c r="AA30" s="18">
        <v>71.4</v>
      </c>
      <c r="AB30" s="18">
        <v>72.2</v>
      </c>
      <c r="AC30" s="18">
        <v>71.95584294734937</v>
      </c>
      <c r="AD30" s="18">
        <v>71.6</v>
      </c>
      <c r="AE30" s="18">
        <v>72.4</v>
      </c>
      <c r="AF30" s="18">
        <v>71.92076754622963</v>
      </c>
      <c r="AG30" s="18">
        <v>71.5</v>
      </c>
      <c r="AH30" s="18">
        <v>72.3</v>
      </c>
      <c r="AI30" s="18">
        <v>72.37208189331298</v>
      </c>
      <c r="AJ30" s="18">
        <v>72</v>
      </c>
      <c r="AK30" s="18">
        <v>72.8</v>
      </c>
      <c r="AL30" s="18">
        <v>72.72313655770456</v>
      </c>
      <c r="AM30" s="18">
        <v>72.3</v>
      </c>
      <c r="AN30" s="18">
        <v>73.1</v>
      </c>
      <c r="AO30" s="18">
        <v>72.9887805245818</v>
      </c>
      <c r="AP30" s="18">
        <v>72.6</v>
      </c>
      <c r="AQ30" s="18">
        <v>73.4</v>
      </c>
      <c r="AR30" s="18">
        <v>72.71448882198091</v>
      </c>
      <c r="AS30" s="18">
        <v>72.3</v>
      </c>
      <c r="AT30" s="18">
        <v>73.1</v>
      </c>
      <c r="AU30" s="18">
        <v>73.08581478433699</v>
      </c>
      <c r="AV30" s="18">
        <v>72.7</v>
      </c>
      <c r="AW30" s="18">
        <v>73.5</v>
      </c>
      <c r="AX30" s="18">
        <v>73.74028788146178</v>
      </c>
      <c r="AY30" s="18">
        <v>73.35278758859792</v>
      </c>
      <c r="AZ30" s="18">
        <v>74.12778817432564</v>
      </c>
      <c r="BA30" s="18">
        <v>74.27572694163129</v>
      </c>
      <c r="BB30" s="18">
        <v>73.89024573558608</v>
      </c>
      <c r="BC30" s="18">
        <v>74.6612081476765</v>
      </c>
    </row>
    <row r="31" spans="1:55" s="19" customFormat="1" ht="12.75" customHeight="1">
      <c r="A31" s="12" t="s">
        <v>66</v>
      </c>
      <c r="B31" s="18">
        <v>73.08683972515799</v>
      </c>
      <c r="C31" s="18">
        <v>71.4</v>
      </c>
      <c r="D31" s="18">
        <v>74.8</v>
      </c>
      <c r="E31" s="18">
        <v>72.99414664432194</v>
      </c>
      <c r="F31" s="18">
        <v>71.4</v>
      </c>
      <c r="G31" s="18">
        <v>74.6</v>
      </c>
      <c r="H31" s="18">
        <v>73.29584816681205</v>
      </c>
      <c r="I31" s="18">
        <v>71.8</v>
      </c>
      <c r="J31" s="18">
        <v>74.8</v>
      </c>
      <c r="K31" s="18">
        <v>73.30958366439583</v>
      </c>
      <c r="L31" s="18">
        <v>71.9</v>
      </c>
      <c r="M31" s="18">
        <v>74.7</v>
      </c>
      <c r="N31" s="18">
        <v>73.43524258685477</v>
      </c>
      <c r="O31" s="18">
        <v>72</v>
      </c>
      <c r="P31" s="18">
        <v>74.9</v>
      </c>
      <c r="Q31" s="18">
        <v>73.37564285368282</v>
      </c>
      <c r="R31" s="18">
        <v>71.9</v>
      </c>
      <c r="S31" s="18">
        <v>74.8</v>
      </c>
      <c r="T31" s="18">
        <v>73.44733918212434</v>
      </c>
      <c r="U31" s="18">
        <v>72</v>
      </c>
      <c r="V31" s="18">
        <v>74.9</v>
      </c>
      <c r="W31" s="18">
        <v>74.04541922720328</v>
      </c>
      <c r="X31" s="18">
        <v>72.6</v>
      </c>
      <c r="Y31" s="18">
        <v>75.5</v>
      </c>
      <c r="Z31" s="18">
        <v>74.40976484356105</v>
      </c>
      <c r="AA31" s="18">
        <v>72.9</v>
      </c>
      <c r="AB31" s="18">
        <v>75.9</v>
      </c>
      <c r="AC31" s="18">
        <v>75.37188035576486</v>
      </c>
      <c r="AD31" s="18">
        <v>73.9</v>
      </c>
      <c r="AE31" s="18">
        <v>76.9</v>
      </c>
      <c r="AF31" s="18">
        <v>75.88981155395051</v>
      </c>
      <c r="AG31" s="18">
        <v>74.4</v>
      </c>
      <c r="AH31" s="18">
        <v>77.4</v>
      </c>
      <c r="AI31" s="18">
        <v>76.49234890697639</v>
      </c>
      <c r="AJ31" s="18">
        <v>75</v>
      </c>
      <c r="AK31" s="18">
        <v>78</v>
      </c>
      <c r="AL31" s="18">
        <v>76.26499531506818</v>
      </c>
      <c r="AM31" s="18">
        <v>74.8</v>
      </c>
      <c r="AN31" s="18">
        <v>77.7</v>
      </c>
      <c r="AO31" s="18">
        <v>76.03460317112686</v>
      </c>
      <c r="AP31" s="18">
        <v>74.6</v>
      </c>
      <c r="AQ31" s="18">
        <v>77.5</v>
      </c>
      <c r="AR31" s="18">
        <v>74.87354290848033</v>
      </c>
      <c r="AS31" s="18">
        <v>73.3</v>
      </c>
      <c r="AT31" s="18">
        <v>76.4</v>
      </c>
      <c r="AU31" s="18">
        <v>74.42725972598062</v>
      </c>
      <c r="AV31" s="18">
        <v>72.8</v>
      </c>
      <c r="AW31" s="18">
        <v>76.1</v>
      </c>
      <c r="AX31" s="18">
        <v>75.53948787556669</v>
      </c>
      <c r="AY31" s="18">
        <v>73.90862515522794</v>
      </c>
      <c r="AZ31" s="18">
        <v>77.17035059590545</v>
      </c>
      <c r="BA31" s="18">
        <v>77.3029772695891</v>
      </c>
      <c r="BB31" s="18">
        <v>75.64232889087575</v>
      </c>
      <c r="BC31" s="18">
        <v>78.96362564830247</v>
      </c>
    </row>
    <row r="32" spans="1:55" s="19" customFormat="1" ht="12.75" customHeight="1">
      <c r="A32" s="12" t="s">
        <v>67</v>
      </c>
      <c r="B32" s="18">
        <v>72.7483888720489</v>
      </c>
      <c r="C32" s="18">
        <v>72.2</v>
      </c>
      <c r="D32" s="18">
        <v>73.3</v>
      </c>
      <c r="E32" s="18">
        <v>73.21565133522547</v>
      </c>
      <c r="F32" s="18">
        <v>72.6</v>
      </c>
      <c r="G32" s="18">
        <v>73.8</v>
      </c>
      <c r="H32" s="18">
        <v>73.16578388856468</v>
      </c>
      <c r="I32" s="18">
        <v>72.6</v>
      </c>
      <c r="J32" s="18">
        <v>73.8</v>
      </c>
      <c r="K32" s="18">
        <v>73.61596342092788</v>
      </c>
      <c r="L32" s="18">
        <v>73</v>
      </c>
      <c r="M32" s="18">
        <v>74.2</v>
      </c>
      <c r="N32" s="18">
        <v>73.86786875805987</v>
      </c>
      <c r="O32" s="18">
        <v>73.3</v>
      </c>
      <c r="P32" s="18">
        <v>74.5</v>
      </c>
      <c r="Q32" s="18">
        <v>74.47233031776722</v>
      </c>
      <c r="R32" s="18">
        <v>73.9</v>
      </c>
      <c r="S32" s="18">
        <v>75.1</v>
      </c>
      <c r="T32" s="18">
        <v>74.80426517774418</v>
      </c>
      <c r="U32" s="18">
        <v>74.2</v>
      </c>
      <c r="V32" s="18">
        <v>75.4</v>
      </c>
      <c r="W32" s="18">
        <v>75.27524400425489</v>
      </c>
      <c r="X32" s="18">
        <v>74.7</v>
      </c>
      <c r="Y32" s="18">
        <v>75.9</v>
      </c>
      <c r="Z32" s="18">
        <v>75.44961778818063</v>
      </c>
      <c r="AA32" s="18">
        <v>74.9</v>
      </c>
      <c r="AB32" s="18">
        <v>76</v>
      </c>
      <c r="AC32" s="18">
        <v>75.95221230513413</v>
      </c>
      <c r="AD32" s="18">
        <v>75.3</v>
      </c>
      <c r="AE32" s="18">
        <v>76.6</v>
      </c>
      <c r="AF32" s="18">
        <v>76.04886650727832</v>
      </c>
      <c r="AG32" s="18">
        <v>75.4</v>
      </c>
      <c r="AH32" s="18">
        <v>76.7</v>
      </c>
      <c r="AI32" s="18">
        <v>76.26469649322996</v>
      </c>
      <c r="AJ32" s="18">
        <v>75.7</v>
      </c>
      <c r="AK32" s="18">
        <v>76.9</v>
      </c>
      <c r="AL32" s="18">
        <v>76.4423560709277</v>
      </c>
      <c r="AM32" s="18">
        <v>75.8</v>
      </c>
      <c r="AN32" s="18">
        <v>77.1</v>
      </c>
      <c r="AO32" s="18">
        <v>76.48515213015138</v>
      </c>
      <c r="AP32" s="18">
        <v>75.9</v>
      </c>
      <c r="AQ32" s="18">
        <v>77.1</v>
      </c>
      <c r="AR32" s="18">
        <v>76.8507339877686</v>
      </c>
      <c r="AS32" s="18">
        <v>76.3</v>
      </c>
      <c r="AT32" s="18">
        <v>77.5</v>
      </c>
      <c r="AU32" s="18">
        <v>77.49385510530426</v>
      </c>
      <c r="AV32" s="18">
        <v>76.9</v>
      </c>
      <c r="AW32" s="18">
        <v>78.1</v>
      </c>
      <c r="AX32" s="18">
        <v>78.16376121936618</v>
      </c>
      <c r="AY32" s="18">
        <v>77.5969183243633</v>
      </c>
      <c r="AZ32" s="18">
        <v>78.73060411436906</v>
      </c>
      <c r="BA32" s="18">
        <v>79.0569614773988</v>
      </c>
      <c r="BB32" s="18">
        <v>78.50703093519002</v>
      </c>
      <c r="BC32" s="18">
        <v>79.60689201960759</v>
      </c>
    </row>
    <row r="33" spans="1:55" s="19" customFormat="1" ht="20.25" customHeight="1">
      <c r="A33" s="12" t="s">
        <v>68</v>
      </c>
      <c r="B33" s="18">
        <v>70.53444104546843</v>
      </c>
      <c r="C33" s="18">
        <v>70</v>
      </c>
      <c r="D33" s="18">
        <v>71</v>
      </c>
      <c r="E33" s="18">
        <v>70.6981509547415</v>
      </c>
      <c r="F33" s="18">
        <v>70.2</v>
      </c>
      <c r="G33" s="18">
        <v>71.2</v>
      </c>
      <c r="H33" s="18">
        <v>71.40072637245878</v>
      </c>
      <c r="I33" s="18">
        <v>70.9</v>
      </c>
      <c r="J33" s="18">
        <v>71.9</v>
      </c>
      <c r="K33" s="18">
        <v>71.52001684201556</v>
      </c>
      <c r="L33" s="18">
        <v>71</v>
      </c>
      <c r="M33" s="18">
        <v>72</v>
      </c>
      <c r="N33" s="18">
        <v>71.5899006875398</v>
      </c>
      <c r="O33" s="18">
        <v>71.1</v>
      </c>
      <c r="P33" s="18">
        <v>72.1</v>
      </c>
      <c r="Q33" s="18">
        <v>71.31739792397438</v>
      </c>
      <c r="R33" s="18">
        <v>70.8</v>
      </c>
      <c r="S33" s="18">
        <v>71.8</v>
      </c>
      <c r="T33" s="18">
        <v>70.98146839155818</v>
      </c>
      <c r="U33" s="18">
        <v>70.4</v>
      </c>
      <c r="V33" s="18">
        <v>71.5</v>
      </c>
      <c r="W33" s="18">
        <v>71.07753571228108</v>
      </c>
      <c r="X33" s="18">
        <v>70.5</v>
      </c>
      <c r="Y33" s="18">
        <v>71.6</v>
      </c>
      <c r="Z33" s="18">
        <v>71.68657699546937</v>
      </c>
      <c r="AA33" s="18">
        <v>71.1</v>
      </c>
      <c r="AB33" s="18">
        <v>72.2</v>
      </c>
      <c r="AC33" s="18">
        <v>71.92697465965146</v>
      </c>
      <c r="AD33" s="18">
        <v>71.4</v>
      </c>
      <c r="AE33" s="18">
        <v>72.5</v>
      </c>
      <c r="AF33" s="18">
        <v>71.90497055420668</v>
      </c>
      <c r="AG33" s="18">
        <v>71.3</v>
      </c>
      <c r="AH33" s="18">
        <v>72.5</v>
      </c>
      <c r="AI33" s="18">
        <v>71.84126942386195</v>
      </c>
      <c r="AJ33" s="18">
        <v>71.3</v>
      </c>
      <c r="AK33" s="18">
        <v>72.4</v>
      </c>
      <c r="AL33" s="18">
        <v>72.6193190689272</v>
      </c>
      <c r="AM33" s="18">
        <v>72.1</v>
      </c>
      <c r="AN33" s="18">
        <v>73.2</v>
      </c>
      <c r="AO33" s="18">
        <v>73.38293079068809</v>
      </c>
      <c r="AP33" s="18">
        <v>72.9</v>
      </c>
      <c r="AQ33" s="18">
        <v>73.9</v>
      </c>
      <c r="AR33" s="18">
        <v>73.66023992964165</v>
      </c>
      <c r="AS33" s="18">
        <v>73.1</v>
      </c>
      <c r="AT33" s="18">
        <v>74.2</v>
      </c>
      <c r="AU33" s="18">
        <v>73.61604528610503</v>
      </c>
      <c r="AV33" s="18">
        <v>73.1</v>
      </c>
      <c r="AW33" s="18">
        <v>74.2</v>
      </c>
      <c r="AX33" s="18">
        <v>73.67676928002307</v>
      </c>
      <c r="AY33" s="18">
        <v>73.10171355125485</v>
      </c>
      <c r="AZ33" s="18">
        <v>74.25182500879129</v>
      </c>
      <c r="BA33" s="18">
        <v>73.8161967475773</v>
      </c>
      <c r="BB33" s="18">
        <v>73.24252274547958</v>
      </c>
      <c r="BC33" s="18">
        <v>74.38987074967501</v>
      </c>
    </row>
    <row r="34" spans="1:55" s="19" customFormat="1" ht="12.75" customHeight="1">
      <c r="A34" s="12" t="s">
        <v>69</v>
      </c>
      <c r="B34" s="18">
        <v>73.46777275857401</v>
      </c>
      <c r="C34" s="18">
        <v>72.8</v>
      </c>
      <c r="D34" s="18">
        <v>74.1</v>
      </c>
      <c r="E34" s="18">
        <v>74.12543970565405</v>
      </c>
      <c r="F34" s="18">
        <v>73.5</v>
      </c>
      <c r="G34" s="18">
        <v>74.8</v>
      </c>
      <c r="H34" s="18">
        <v>74.4820811474842</v>
      </c>
      <c r="I34" s="18">
        <v>73.9</v>
      </c>
      <c r="J34" s="18">
        <v>75.1</v>
      </c>
      <c r="K34" s="18">
        <v>74.80663558412421</v>
      </c>
      <c r="L34" s="18">
        <v>74.2</v>
      </c>
      <c r="M34" s="18">
        <v>75.4</v>
      </c>
      <c r="N34" s="18">
        <v>74.72696845210447</v>
      </c>
      <c r="O34" s="18">
        <v>74.1</v>
      </c>
      <c r="P34" s="18">
        <v>75.4</v>
      </c>
      <c r="Q34" s="18">
        <v>74.89245858040253</v>
      </c>
      <c r="R34" s="18">
        <v>74.2</v>
      </c>
      <c r="S34" s="18">
        <v>75.6</v>
      </c>
      <c r="T34" s="18">
        <v>74.94232901796704</v>
      </c>
      <c r="U34" s="18">
        <v>74.2</v>
      </c>
      <c r="V34" s="18">
        <v>75.6</v>
      </c>
      <c r="W34" s="18">
        <v>75.12442181053757</v>
      </c>
      <c r="X34" s="18">
        <v>74.4</v>
      </c>
      <c r="Y34" s="18">
        <v>75.8</v>
      </c>
      <c r="Z34" s="18">
        <v>75.71981193659957</v>
      </c>
      <c r="AA34" s="18">
        <v>75</v>
      </c>
      <c r="AB34" s="18">
        <v>76.4</v>
      </c>
      <c r="AC34" s="18">
        <v>75.38563051617508</v>
      </c>
      <c r="AD34" s="18">
        <v>74.7</v>
      </c>
      <c r="AE34" s="18">
        <v>76.1</v>
      </c>
      <c r="AF34" s="18">
        <v>75.40860887171807</v>
      </c>
      <c r="AG34" s="18">
        <v>74.7</v>
      </c>
      <c r="AH34" s="18">
        <v>76.1</v>
      </c>
      <c r="AI34" s="18">
        <v>75.22449814882188</v>
      </c>
      <c r="AJ34" s="18">
        <v>74.5</v>
      </c>
      <c r="AK34" s="18">
        <v>76</v>
      </c>
      <c r="AL34" s="18">
        <v>75.79213118585834</v>
      </c>
      <c r="AM34" s="18">
        <v>75.1</v>
      </c>
      <c r="AN34" s="18">
        <v>76.5</v>
      </c>
      <c r="AO34" s="18">
        <v>76.46174049987631</v>
      </c>
      <c r="AP34" s="18">
        <v>75.8</v>
      </c>
      <c r="AQ34" s="18">
        <v>77.2</v>
      </c>
      <c r="AR34" s="18">
        <v>76.58409039483105</v>
      </c>
      <c r="AS34" s="18">
        <v>75.9</v>
      </c>
      <c r="AT34" s="18">
        <v>77.3</v>
      </c>
      <c r="AU34" s="18">
        <v>77.12084196785827</v>
      </c>
      <c r="AV34" s="18">
        <v>76.5</v>
      </c>
      <c r="AW34" s="18">
        <v>77.8</v>
      </c>
      <c r="AX34" s="18">
        <v>77.14590082658728</v>
      </c>
      <c r="AY34" s="18">
        <v>76.46867920705095</v>
      </c>
      <c r="AZ34" s="18">
        <v>77.8231224461236</v>
      </c>
      <c r="BA34" s="18">
        <v>77.4901276081643</v>
      </c>
      <c r="BB34" s="18">
        <v>76.81541260969982</v>
      </c>
      <c r="BC34" s="18">
        <v>78.16484260662878</v>
      </c>
    </row>
    <row r="35" spans="1:55" s="19" customFormat="1" ht="12.75" customHeight="1">
      <c r="A35" s="12" t="s">
        <v>70</v>
      </c>
      <c r="B35" s="18">
        <v>72.08090144219405</v>
      </c>
      <c r="C35" s="18">
        <v>70.7</v>
      </c>
      <c r="D35" s="18">
        <v>73.5</v>
      </c>
      <c r="E35" s="18">
        <v>71.32177885189121</v>
      </c>
      <c r="F35" s="18">
        <v>70</v>
      </c>
      <c r="G35" s="18">
        <v>72.7</v>
      </c>
      <c r="H35" s="18">
        <v>71.11041391358398</v>
      </c>
      <c r="I35" s="18">
        <v>69.7</v>
      </c>
      <c r="J35" s="18">
        <v>72.5</v>
      </c>
      <c r="K35" s="18">
        <v>71.64467417749034</v>
      </c>
      <c r="L35" s="18">
        <v>70.2</v>
      </c>
      <c r="M35" s="18">
        <v>73.1</v>
      </c>
      <c r="N35" s="18">
        <v>72.09931361526722</v>
      </c>
      <c r="O35" s="18">
        <v>70.7</v>
      </c>
      <c r="P35" s="18">
        <v>73.5</v>
      </c>
      <c r="Q35" s="18">
        <v>72.09956046800914</v>
      </c>
      <c r="R35" s="18">
        <v>70.7</v>
      </c>
      <c r="S35" s="18">
        <v>73.5</v>
      </c>
      <c r="T35" s="18">
        <v>72.90046396337983</v>
      </c>
      <c r="U35" s="18">
        <v>71.6</v>
      </c>
      <c r="V35" s="18">
        <v>74.2</v>
      </c>
      <c r="W35" s="18">
        <v>74.21499419102891</v>
      </c>
      <c r="X35" s="18">
        <v>72.9</v>
      </c>
      <c r="Y35" s="18">
        <v>75.6</v>
      </c>
      <c r="Z35" s="18">
        <v>74.94383572079894</v>
      </c>
      <c r="AA35" s="18">
        <v>73.6</v>
      </c>
      <c r="AB35" s="18">
        <v>76.3</v>
      </c>
      <c r="AC35" s="18">
        <v>75.01496423714833</v>
      </c>
      <c r="AD35" s="18">
        <v>73.5</v>
      </c>
      <c r="AE35" s="18">
        <v>76.5</v>
      </c>
      <c r="AF35" s="18">
        <v>73.58168171121976</v>
      </c>
      <c r="AG35" s="18">
        <v>71.9</v>
      </c>
      <c r="AH35" s="18">
        <v>75.3</v>
      </c>
      <c r="AI35" s="18">
        <v>74.17165423448425</v>
      </c>
      <c r="AJ35" s="18">
        <v>72.5</v>
      </c>
      <c r="AK35" s="18">
        <v>75.9</v>
      </c>
      <c r="AL35" s="18">
        <v>75.34022111268578</v>
      </c>
      <c r="AM35" s="18">
        <v>73.6</v>
      </c>
      <c r="AN35" s="18">
        <v>77.1</v>
      </c>
      <c r="AO35" s="18">
        <v>76.56205223396607</v>
      </c>
      <c r="AP35" s="18">
        <v>74.8</v>
      </c>
      <c r="AQ35" s="18">
        <v>78.3</v>
      </c>
      <c r="AR35" s="18">
        <v>76.07597559093588</v>
      </c>
      <c r="AS35" s="18">
        <v>74.3</v>
      </c>
      <c r="AT35" s="18">
        <v>77.9</v>
      </c>
      <c r="AU35" s="18">
        <v>74.99243327274024</v>
      </c>
      <c r="AV35" s="18">
        <v>73.1</v>
      </c>
      <c r="AW35" s="18">
        <v>76.9</v>
      </c>
      <c r="AX35" s="18">
        <v>76.17344617800725</v>
      </c>
      <c r="AY35" s="18">
        <v>74.47353503095307</v>
      </c>
      <c r="AZ35" s="18">
        <v>77.87335732506143</v>
      </c>
      <c r="BA35" s="18">
        <v>77.23165125202497</v>
      </c>
      <c r="BB35" s="18">
        <v>75.73997398814556</v>
      </c>
      <c r="BC35" s="18">
        <v>78.72332851590438</v>
      </c>
    </row>
    <row r="36" spans="1:55" s="19" customFormat="1" ht="12.75" customHeight="1">
      <c r="A36" s="12" t="s">
        <v>71</v>
      </c>
      <c r="B36" s="18">
        <v>72.02689531549613</v>
      </c>
      <c r="C36" s="18">
        <v>71.4</v>
      </c>
      <c r="D36" s="18">
        <v>72.7</v>
      </c>
      <c r="E36" s="18">
        <v>72.90987755409361</v>
      </c>
      <c r="F36" s="18">
        <v>72.3</v>
      </c>
      <c r="G36" s="18">
        <v>73.6</v>
      </c>
      <c r="H36" s="18">
        <v>73.14049753741983</v>
      </c>
      <c r="I36" s="18">
        <v>72.5</v>
      </c>
      <c r="J36" s="18">
        <v>73.8</v>
      </c>
      <c r="K36" s="18">
        <v>73.71683640261378</v>
      </c>
      <c r="L36" s="18">
        <v>73.1</v>
      </c>
      <c r="M36" s="18">
        <v>74.3</v>
      </c>
      <c r="N36" s="18">
        <v>73.43557280895799</v>
      </c>
      <c r="O36" s="18">
        <v>72.8</v>
      </c>
      <c r="P36" s="18">
        <v>74.1</v>
      </c>
      <c r="Q36" s="18">
        <v>73.30786985937448</v>
      </c>
      <c r="R36" s="18">
        <v>72.6</v>
      </c>
      <c r="S36" s="18">
        <v>74</v>
      </c>
      <c r="T36" s="18">
        <v>73.84221543242164</v>
      </c>
      <c r="U36" s="18">
        <v>73.2</v>
      </c>
      <c r="V36" s="18">
        <v>74.5</v>
      </c>
      <c r="W36" s="18">
        <v>74.12672446483036</v>
      </c>
      <c r="X36" s="18">
        <v>73.5</v>
      </c>
      <c r="Y36" s="18">
        <v>74.8</v>
      </c>
      <c r="Z36" s="18">
        <v>74.22082858971713</v>
      </c>
      <c r="AA36" s="18">
        <v>73.5</v>
      </c>
      <c r="AB36" s="18">
        <v>74.9</v>
      </c>
      <c r="AC36" s="18">
        <v>73.90834441448797</v>
      </c>
      <c r="AD36" s="18">
        <v>73.2</v>
      </c>
      <c r="AE36" s="18">
        <v>74.6</v>
      </c>
      <c r="AF36" s="18">
        <v>74.04289190771489</v>
      </c>
      <c r="AG36" s="18">
        <v>73.3</v>
      </c>
      <c r="AH36" s="18">
        <v>74.7</v>
      </c>
      <c r="AI36" s="18">
        <v>74.45528293121386</v>
      </c>
      <c r="AJ36" s="18">
        <v>73.8</v>
      </c>
      <c r="AK36" s="18">
        <v>75.2</v>
      </c>
      <c r="AL36" s="18">
        <v>75.02845857533897</v>
      </c>
      <c r="AM36" s="18">
        <v>74.3</v>
      </c>
      <c r="AN36" s="18">
        <v>75.7</v>
      </c>
      <c r="AO36" s="18">
        <v>75.76689201990402</v>
      </c>
      <c r="AP36" s="18">
        <v>75.1</v>
      </c>
      <c r="AQ36" s="18">
        <v>76.5</v>
      </c>
      <c r="AR36" s="18">
        <v>75.68976115596695</v>
      </c>
      <c r="AS36" s="18">
        <v>75</v>
      </c>
      <c r="AT36" s="18">
        <v>76.4</v>
      </c>
      <c r="AU36" s="18">
        <v>75.54514595682353</v>
      </c>
      <c r="AV36" s="18">
        <v>74.8</v>
      </c>
      <c r="AW36" s="18">
        <v>76.3</v>
      </c>
      <c r="AX36" s="18">
        <v>75.86141561292608</v>
      </c>
      <c r="AY36" s="18">
        <v>75.1349325631001</v>
      </c>
      <c r="AZ36" s="18">
        <v>76.58789866275207</v>
      </c>
      <c r="BA36" s="18">
        <v>76.36004035311231</v>
      </c>
      <c r="BB36" s="18">
        <v>75.68847602846472</v>
      </c>
      <c r="BC36" s="18">
        <v>77.0316046777599</v>
      </c>
    </row>
    <row r="37" spans="1:55" s="19" customFormat="1" ht="20.25" customHeight="1">
      <c r="A37" s="12" t="s">
        <v>72</v>
      </c>
      <c r="B37" s="18">
        <v>71.64077265637603</v>
      </c>
      <c r="C37" s="18">
        <v>71.3</v>
      </c>
      <c r="D37" s="18">
        <v>72</v>
      </c>
      <c r="E37" s="18">
        <v>71.68408740282854</v>
      </c>
      <c r="F37" s="18">
        <v>71.3</v>
      </c>
      <c r="G37" s="18">
        <v>72.1</v>
      </c>
      <c r="H37" s="18">
        <v>71.66841474091659</v>
      </c>
      <c r="I37" s="18">
        <v>71.3</v>
      </c>
      <c r="J37" s="18">
        <v>72</v>
      </c>
      <c r="K37" s="18">
        <v>72.13059098019045</v>
      </c>
      <c r="L37" s="18">
        <v>71.8</v>
      </c>
      <c r="M37" s="18">
        <v>72.5</v>
      </c>
      <c r="N37" s="18">
        <v>72.32450523590144</v>
      </c>
      <c r="O37" s="18">
        <v>72</v>
      </c>
      <c r="P37" s="18">
        <v>72.7</v>
      </c>
      <c r="Q37" s="18">
        <v>72.58055439663028</v>
      </c>
      <c r="R37" s="18">
        <v>72.2</v>
      </c>
      <c r="S37" s="18">
        <v>73</v>
      </c>
      <c r="T37" s="18">
        <v>72.52919779179317</v>
      </c>
      <c r="U37" s="18">
        <v>72.1</v>
      </c>
      <c r="V37" s="18">
        <v>72.9</v>
      </c>
      <c r="W37" s="18">
        <v>72.8373351225782</v>
      </c>
      <c r="X37" s="18">
        <v>72.5</v>
      </c>
      <c r="Y37" s="18">
        <v>73.2</v>
      </c>
      <c r="Z37" s="18">
        <v>73.4250649591518</v>
      </c>
      <c r="AA37" s="18">
        <v>73</v>
      </c>
      <c r="AB37" s="18">
        <v>73.8</v>
      </c>
      <c r="AC37" s="18">
        <v>73.83909181660071</v>
      </c>
      <c r="AD37" s="18">
        <v>73.4</v>
      </c>
      <c r="AE37" s="18">
        <v>74.2</v>
      </c>
      <c r="AF37" s="18">
        <v>74.01242230232431</v>
      </c>
      <c r="AG37" s="18">
        <v>73.6</v>
      </c>
      <c r="AH37" s="18">
        <v>74.4</v>
      </c>
      <c r="AI37" s="18">
        <v>73.89863363426686</v>
      </c>
      <c r="AJ37" s="18">
        <v>73.5</v>
      </c>
      <c r="AK37" s="18">
        <v>74.3</v>
      </c>
      <c r="AL37" s="18">
        <v>74.28299905098274</v>
      </c>
      <c r="AM37" s="18">
        <v>73.9</v>
      </c>
      <c r="AN37" s="18">
        <v>74.7</v>
      </c>
      <c r="AO37" s="18">
        <v>74.42798744040411</v>
      </c>
      <c r="AP37" s="18">
        <v>74</v>
      </c>
      <c r="AQ37" s="18">
        <v>74.8</v>
      </c>
      <c r="AR37" s="18">
        <v>74.37181190840832</v>
      </c>
      <c r="AS37" s="18">
        <v>74</v>
      </c>
      <c r="AT37" s="18">
        <v>74.8</v>
      </c>
      <c r="AU37" s="18">
        <v>74.4574631229869</v>
      </c>
      <c r="AV37" s="18">
        <v>74.1</v>
      </c>
      <c r="AW37" s="18">
        <v>74.9</v>
      </c>
      <c r="AX37" s="18">
        <v>74.85115770366984</v>
      </c>
      <c r="AY37" s="18">
        <v>74.45510837478497</v>
      </c>
      <c r="AZ37" s="18">
        <v>75.24720703255471</v>
      </c>
      <c r="BA37" s="18">
        <v>75.73571250221973</v>
      </c>
      <c r="BB37" s="18">
        <v>75.34601558184413</v>
      </c>
      <c r="BC37" s="18">
        <v>76.12540942259533</v>
      </c>
    </row>
    <row r="38" spans="1:55" s="19" customFormat="1" ht="12.75" customHeight="1">
      <c r="A38" s="12" t="s">
        <v>73</v>
      </c>
      <c r="B38" s="18">
        <v>71.65884417532624</v>
      </c>
      <c r="C38" s="18">
        <v>70.8</v>
      </c>
      <c r="D38" s="18">
        <v>72.5</v>
      </c>
      <c r="E38" s="18">
        <v>72.17964469145295</v>
      </c>
      <c r="F38" s="18">
        <v>71.4</v>
      </c>
      <c r="G38" s="18">
        <v>73</v>
      </c>
      <c r="H38" s="18">
        <v>72.89543444978979</v>
      </c>
      <c r="I38" s="18">
        <v>72.1</v>
      </c>
      <c r="J38" s="18">
        <v>73.7</v>
      </c>
      <c r="K38" s="18">
        <v>73.21876225878634</v>
      </c>
      <c r="L38" s="18">
        <v>72.4</v>
      </c>
      <c r="M38" s="18">
        <v>74</v>
      </c>
      <c r="N38" s="18">
        <v>73.74010688471017</v>
      </c>
      <c r="O38" s="18">
        <v>73</v>
      </c>
      <c r="P38" s="18">
        <v>74.5</v>
      </c>
      <c r="Q38" s="18">
        <v>73.73298050082877</v>
      </c>
      <c r="R38" s="18">
        <v>73</v>
      </c>
      <c r="S38" s="18">
        <v>74.5</v>
      </c>
      <c r="T38" s="18">
        <v>74.40329269455157</v>
      </c>
      <c r="U38" s="18">
        <v>73.7</v>
      </c>
      <c r="V38" s="18">
        <v>75.2</v>
      </c>
      <c r="W38" s="18">
        <v>74.55344314587389</v>
      </c>
      <c r="X38" s="18">
        <v>73.8</v>
      </c>
      <c r="Y38" s="18">
        <v>75.3</v>
      </c>
      <c r="Z38" s="18">
        <v>74.99315771640039</v>
      </c>
      <c r="AA38" s="18">
        <v>74.2</v>
      </c>
      <c r="AB38" s="18">
        <v>75.7</v>
      </c>
      <c r="AC38" s="18">
        <v>75.1687706018384</v>
      </c>
      <c r="AD38" s="18">
        <v>74.4</v>
      </c>
      <c r="AE38" s="18">
        <v>75.9</v>
      </c>
      <c r="AF38" s="18">
        <v>75.49149792056333</v>
      </c>
      <c r="AG38" s="18">
        <v>74.7</v>
      </c>
      <c r="AH38" s="18">
        <v>76.2</v>
      </c>
      <c r="AI38" s="18">
        <v>75.68142902789967</v>
      </c>
      <c r="AJ38" s="18">
        <v>75</v>
      </c>
      <c r="AK38" s="18">
        <v>76.4</v>
      </c>
      <c r="AL38" s="18">
        <v>76.33623179844902</v>
      </c>
      <c r="AM38" s="18">
        <v>75.6</v>
      </c>
      <c r="AN38" s="18">
        <v>77</v>
      </c>
      <c r="AO38" s="18">
        <v>76.63980010349671</v>
      </c>
      <c r="AP38" s="18">
        <v>75.9</v>
      </c>
      <c r="AQ38" s="18">
        <v>77.3</v>
      </c>
      <c r="AR38" s="18">
        <v>76.80621549212069</v>
      </c>
      <c r="AS38" s="18">
        <v>76.1</v>
      </c>
      <c r="AT38" s="18">
        <v>77.5</v>
      </c>
      <c r="AU38" s="18">
        <v>77.01651799948078</v>
      </c>
      <c r="AV38" s="18">
        <v>76.3</v>
      </c>
      <c r="AW38" s="18">
        <v>77.8</v>
      </c>
      <c r="AX38" s="18">
        <v>77.30497247565555</v>
      </c>
      <c r="AY38" s="18">
        <v>76.5372918471861</v>
      </c>
      <c r="AZ38" s="18">
        <v>78.072653104125</v>
      </c>
      <c r="BA38" s="18">
        <v>77.81362251340087</v>
      </c>
      <c r="BB38" s="18">
        <v>77.05585931003723</v>
      </c>
      <c r="BC38" s="18">
        <v>78.57138571676451</v>
      </c>
    </row>
    <row r="39" spans="1:55" s="19" customFormat="1" ht="12.75" customHeight="1">
      <c r="A39" s="12" t="s">
        <v>74</v>
      </c>
      <c r="B39" s="18">
        <v>69.46599272197828</v>
      </c>
      <c r="C39" s="18">
        <v>68.8</v>
      </c>
      <c r="D39" s="18">
        <v>70.2</v>
      </c>
      <c r="E39" s="18">
        <v>70.17879632497747</v>
      </c>
      <c r="F39" s="18">
        <v>69.5</v>
      </c>
      <c r="G39" s="18">
        <v>70.9</v>
      </c>
      <c r="H39" s="18">
        <v>70.90739428757624</v>
      </c>
      <c r="I39" s="18">
        <v>70.2</v>
      </c>
      <c r="J39" s="18">
        <v>71.6</v>
      </c>
      <c r="K39" s="18">
        <v>70.42588940973575</v>
      </c>
      <c r="L39" s="18">
        <v>69.7</v>
      </c>
      <c r="M39" s="18">
        <v>71.2</v>
      </c>
      <c r="N39" s="18">
        <v>69.29321171209041</v>
      </c>
      <c r="O39" s="18">
        <v>68.5</v>
      </c>
      <c r="P39" s="18">
        <v>70.1</v>
      </c>
      <c r="Q39" s="18">
        <v>69.51507582558504</v>
      </c>
      <c r="R39" s="18">
        <v>68.8</v>
      </c>
      <c r="S39" s="18">
        <v>70.3</v>
      </c>
      <c r="T39" s="18">
        <v>69.85038513977013</v>
      </c>
      <c r="U39" s="18">
        <v>69.1</v>
      </c>
      <c r="V39" s="18">
        <v>70.6</v>
      </c>
      <c r="W39" s="18">
        <v>70.70711657885325</v>
      </c>
      <c r="X39" s="18">
        <v>70</v>
      </c>
      <c r="Y39" s="18">
        <v>71.5</v>
      </c>
      <c r="Z39" s="18">
        <v>70.84665219812648</v>
      </c>
      <c r="AA39" s="18">
        <v>70.1</v>
      </c>
      <c r="AB39" s="18">
        <v>71.6</v>
      </c>
      <c r="AC39" s="18">
        <v>70.80600867987437</v>
      </c>
      <c r="AD39" s="18">
        <v>70</v>
      </c>
      <c r="AE39" s="18">
        <v>71.6</v>
      </c>
      <c r="AF39" s="18">
        <v>70.77399665025114</v>
      </c>
      <c r="AG39" s="18">
        <v>70</v>
      </c>
      <c r="AH39" s="18">
        <v>71.6</v>
      </c>
      <c r="AI39" s="18">
        <v>70.7389968565938</v>
      </c>
      <c r="AJ39" s="18">
        <v>69.9</v>
      </c>
      <c r="AK39" s="18">
        <v>71.5</v>
      </c>
      <c r="AL39" s="18">
        <v>70.95291728953276</v>
      </c>
      <c r="AM39" s="18">
        <v>70.1</v>
      </c>
      <c r="AN39" s="18">
        <v>71.8</v>
      </c>
      <c r="AO39" s="18">
        <v>71.76623351085598</v>
      </c>
      <c r="AP39" s="18">
        <v>70.9</v>
      </c>
      <c r="AQ39" s="18">
        <v>72.6</v>
      </c>
      <c r="AR39" s="18">
        <v>71.91893400598521</v>
      </c>
      <c r="AS39" s="18">
        <v>71.1</v>
      </c>
      <c r="AT39" s="18">
        <v>72.7</v>
      </c>
      <c r="AU39" s="18">
        <v>72.0555663560739</v>
      </c>
      <c r="AV39" s="18">
        <v>71.3</v>
      </c>
      <c r="AW39" s="18">
        <v>72.8</v>
      </c>
      <c r="AX39" s="18">
        <v>72.48283250429893</v>
      </c>
      <c r="AY39" s="18">
        <v>71.73271866141015</v>
      </c>
      <c r="AZ39" s="18">
        <v>73.2329463471877</v>
      </c>
      <c r="BA39" s="18">
        <v>73.60632900373639</v>
      </c>
      <c r="BB39" s="18">
        <v>72.8646285923808</v>
      </c>
      <c r="BC39" s="18">
        <v>74.34802941509199</v>
      </c>
    </row>
    <row r="40" spans="1:55" s="19" customFormat="1" ht="12.75" customHeight="1">
      <c r="A40" s="20" t="s">
        <v>75</v>
      </c>
      <c r="B40" s="15">
        <v>71.34603080495998</v>
      </c>
      <c r="C40" s="15">
        <v>70.8</v>
      </c>
      <c r="D40" s="15">
        <v>71.9</v>
      </c>
      <c r="E40" s="15">
        <v>71.57549261547908</v>
      </c>
      <c r="F40" s="15">
        <v>71</v>
      </c>
      <c r="G40" s="15">
        <v>72.1</v>
      </c>
      <c r="H40" s="15">
        <v>72.01986165955708</v>
      </c>
      <c r="I40" s="15">
        <v>71.5</v>
      </c>
      <c r="J40" s="15">
        <v>72.6</v>
      </c>
      <c r="K40" s="15">
        <v>72.3532184617242</v>
      </c>
      <c r="L40" s="15">
        <v>71.8</v>
      </c>
      <c r="M40" s="15">
        <v>72.9</v>
      </c>
      <c r="N40" s="15">
        <v>72.34228270347877</v>
      </c>
      <c r="O40" s="15">
        <v>71.8</v>
      </c>
      <c r="P40" s="15">
        <v>72.9</v>
      </c>
      <c r="Q40" s="15">
        <v>71.90902098641654</v>
      </c>
      <c r="R40" s="15">
        <v>71.4</v>
      </c>
      <c r="S40" s="15">
        <v>72.5</v>
      </c>
      <c r="T40" s="15">
        <v>72.08364110292659</v>
      </c>
      <c r="U40" s="15">
        <v>71.5</v>
      </c>
      <c r="V40" s="15">
        <v>72.6</v>
      </c>
      <c r="W40" s="15">
        <v>72.39943758170321</v>
      </c>
      <c r="X40" s="15">
        <v>71.9</v>
      </c>
      <c r="Y40" s="15">
        <v>72.9</v>
      </c>
      <c r="Z40" s="15">
        <v>72.8653307208189</v>
      </c>
      <c r="AA40" s="15">
        <v>72.3</v>
      </c>
      <c r="AB40" s="15">
        <v>73.4</v>
      </c>
      <c r="AC40" s="15">
        <v>73.41454704407838</v>
      </c>
      <c r="AD40" s="15">
        <v>72.9</v>
      </c>
      <c r="AE40" s="15">
        <v>73.9</v>
      </c>
      <c r="AF40" s="15">
        <v>73.49519874697886</v>
      </c>
      <c r="AG40" s="15">
        <v>73</v>
      </c>
      <c r="AH40" s="15">
        <v>74</v>
      </c>
      <c r="AI40" s="15">
        <v>74.28506671915508</v>
      </c>
      <c r="AJ40" s="15">
        <v>73.8</v>
      </c>
      <c r="AK40" s="15">
        <v>74.8</v>
      </c>
      <c r="AL40" s="15">
        <v>74.26972523281381</v>
      </c>
      <c r="AM40" s="15">
        <v>73.7</v>
      </c>
      <c r="AN40" s="15">
        <v>74.8</v>
      </c>
      <c r="AO40" s="15">
        <v>75.15769548014224</v>
      </c>
      <c r="AP40" s="15">
        <v>74.6</v>
      </c>
      <c r="AQ40" s="15">
        <v>75.7</v>
      </c>
      <c r="AR40" s="15">
        <v>75.41798628763692</v>
      </c>
      <c r="AS40" s="15">
        <v>74.9</v>
      </c>
      <c r="AT40" s="15">
        <v>76</v>
      </c>
      <c r="AU40" s="15">
        <v>75.9577776517172</v>
      </c>
      <c r="AV40" s="15">
        <v>75.4</v>
      </c>
      <c r="AW40" s="15">
        <v>76.5</v>
      </c>
      <c r="AX40" s="15">
        <v>75.97116437305687</v>
      </c>
      <c r="AY40" s="15">
        <v>75.43341091416379</v>
      </c>
      <c r="AZ40" s="15">
        <v>76.50891783194994</v>
      </c>
      <c r="BA40" s="15">
        <v>76.19694484222822</v>
      </c>
      <c r="BB40" s="15">
        <v>75.68101604749785</v>
      </c>
      <c r="BC40" s="15">
        <v>76.71287363695859</v>
      </c>
    </row>
    <row r="41" spans="1:53" ht="12.75">
      <c r="A41" s="11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BA41" s="7"/>
    </row>
    <row r="42" spans="1:53" ht="12.75">
      <c r="A42" s="11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BA42" s="7"/>
    </row>
    <row r="43" spans="1:55" ht="12.75" customHeight="1">
      <c r="A43" s="13" t="s">
        <v>90</v>
      </c>
      <c r="B43" s="134" t="s">
        <v>22</v>
      </c>
      <c r="C43" s="134"/>
      <c r="D43" s="134"/>
      <c r="E43" s="134" t="s">
        <v>23</v>
      </c>
      <c r="F43" s="134"/>
      <c r="G43" s="134"/>
      <c r="H43" s="134" t="s">
        <v>24</v>
      </c>
      <c r="I43" s="134"/>
      <c r="J43" s="134"/>
      <c r="K43" s="134" t="s">
        <v>25</v>
      </c>
      <c r="L43" s="134"/>
      <c r="M43" s="134"/>
      <c r="N43" s="134" t="s">
        <v>26</v>
      </c>
      <c r="O43" s="134"/>
      <c r="P43" s="134"/>
      <c r="Q43" s="134" t="s">
        <v>27</v>
      </c>
      <c r="R43" s="134"/>
      <c r="S43" s="134"/>
      <c r="T43" s="134" t="s">
        <v>28</v>
      </c>
      <c r="U43" s="134"/>
      <c r="V43" s="134"/>
      <c r="W43" s="134" t="s">
        <v>29</v>
      </c>
      <c r="X43" s="134"/>
      <c r="Y43" s="134"/>
      <c r="Z43" s="134" t="s">
        <v>30</v>
      </c>
      <c r="AA43" s="134"/>
      <c r="AB43" s="134"/>
      <c r="AC43" s="134" t="s">
        <v>31</v>
      </c>
      <c r="AD43" s="134"/>
      <c r="AE43" s="134"/>
      <c r="AF43" s="134" t="s">
        <v>32</v>
      </c>
      <c r="AG43" s="134"/>
      <c r="AH43" s="134"/>
      <c r="AI43" s="134" t="s">
        <v>33</v>
      </c>
      <c r="AJ43" s="134"/>
      <c r="AK43" s="134"/>
      <c r="AL43" s="134" t="s">
        <v>34</v>
      </c>
      <c r="AM43" s="134"/>
      <c r="AN43" s="134"/>
      <c r="AO43" s="134" t="s">
        <v>35</v>
      </c>
      <c r="AP43" s="134"/>
      <c r="AQ43" s="134"/>
      <c r="AR43" s="134" t="s">
        <v>36</v>
      </c>
      <c r="AS43" s="134"/>
      <c r="AT43" s="134"/>
      <c r="AU43" s="134" t="s">
        <v>37</v>
      </c>
      <c r="AV43" s="134"/>
      <c r="AW43" s="134"/>
      <c r="AX43" s="134" t="s">
        <v>38</v>
      </c>
      <c r="AY43" s="134"/>
      <c r="AZ43" s="134"/>
      <c r="BA43" s="134" t="s">
        <v>274</v>
      </c>
      <c r="BB43" s="134"/>
      <c r="BC43" s="134"/>
    </row>
    <row r="44" spans="1:55" ht="12.75" customHeight="1">
      <c r="A44" s="14"/>
      <c r="B44" s="135" t="s">
        <v>39</v>
      </c>
      <c r="C44" s="135"/>
      <c r="D44" s="135"/>
      <c r="E44" s="135" t="s">
        <v>39</v>
      </c>
      <c r="F44" s="135"/>
      <c r="G44" s="135"/>
      <c r="H44" s="135" t="s">
        <v>39</v>
      </c>
      <c r="I44" s="135"/>
      <c r="J44" s="135"/>
      <c r="K44" s="135" t="s">
        <v>39</v>
      </c>
      <c r="L44" s="135"/>
      <c r="M44" s="135"/>
      <c r="N44" s="135" t="s">
        <v>39</v>
      </c>
      <c r="O44" s="135"/>
      <c r="P44" s="135"/>
      <c r="Q44" s="135" t="s">
        <v>39</v>
      </c>
      <c r="R44" s="135"/>
      <c r="S44" s="135"/>
      <c r="T44" s="135" t="s">
        <v>39</v>
      </c>
      <c r="U44" s="135"/>
      <c r="V44" s="135"/>
      <c r="W44" s="135" t="s">
        <v>39</v>
      </c>
      <c r="X44" s="135"/>
      <c r="Y44" s="135"/>
      <c r="Z44" s="135" t="s">
        <v>39</v>
      </c>
      <c r="AA44" s="135"/>
      <c r="AB44" s="135"/>
      <c r="AC44" s="135" t="s">
        <v>39</v>
      </c>
      <c r="AD44" s="135"/>
      <c r="AE44" s="135"/>
      <c r="AF44" s="135" t="s">
        <v>39</v>
      </c>
      <c r="AG44" s="135"/>
      <c r="AH44" s="135"/>
      <c r="AI44" s="135" t="s">
        <v>39</v>
      </c>
      <c r="AJ44" s="135"/>
      <c r="AK44" s="135"/>
      <c r="AL44" s="135" t="s">
        <v>39</v>
      </c>
      <c r="AM44" s="135"/>
      <c r="AN44" s="135"/>
      <c r="AO44" s="135" t="s">
        <v>39</v>
      </c>
      <c r="AP44" s="135"/>
      <c r="AQ44" s="135"/>
      <c r="AR44" s="135" t="s">
        <v>39</v>
      </c>
      <c r="AS44" s="135"/>
      <c r="AT44" s="135"/>
      <c r="AU44" s="135" t="s">
        <v>39</v>
      </c>
      <c r="AV44" s="135"/>
      <c r="AW44" s="135"/>
      <c r="AX44" s="135" t="s">
        <v>39</v>
      </c>
      <c r="AY44" s="135"/>
      <c r="AZ44" s="135"/>
      <c r="BA44" s="135" t="s">
        <v>39</v>
      </c>
      <c r="BB44" s="135"/>
      <c r="BC44" s="135"/>
    </row>
    <row r="45" spans="1:55" ht="12.75" customHeight="1">
      <c r="A45" s="21"/>
      <c r="B45" s="16" t="s">
        <v>91</v>
      </c>
      <c r="C45" s="16" t="s">
        <v>92</v>
      </c>
      <c r="D45" s="16" t="s">
        <v>93</v>
      </c>
      <c r="E45" s="16" t="s">
        <v>91</v>
      </c>
      <c r="F45" s="16" t="s">
        <v>92</v>
      </c>
      <c r="G45" s="16" t="s">
        <v>93</v>
      </c>
      <c r="H45" s="16" t="s">
        <v>91</v>
      </c>
      <c r="I45" s="16" t="s">
        <v>92</v>
      </c>
      <c r="J45" s="16" t="s">
        <v>93</v>
      </c>
      <c r="K45" s="16" t="s">
        <v>91</v>
      </c>
      <c r="L45" s="16" t="s">
        <v>92</v>
      </c>
      <c r="M45" s="16" t="s">
        <v>93</v>
      </c>
      <c r="N45" s="16" t="s">
        <v>91</v>
      </c>
      <c r="O45" s="16" t="s">
        <v>92</v>
      </c>
      <c r="P45" s="16" t="s">
        <v>93</v>
      </c>
      <c r="Q45" s="16" t="s">
        <v>91</v>
      </c>
      <c r="R45" s="16" t="s">
        <v>92</v>
      </c>
      <c r="S45" s="16" t="s">
        <v>93</v>
      </c>
      <c r="T45" s="16" t="s">
        <v>91</v>
      </c>
      <c r="U45" s="16" t="s">
        <v>92</v>
      </c>
      <c r="V45" s="16" t="s">
        <v>93</v>
      </c>
      <c r="W45" s="16" t="s">
        <v>91</v>
      </c>
      <c r="X45" s="16" t="s">
        <v>92</v>
      </c>
      <c r="Y45" s="16" t="s">
        <v>93</v>
      </c>
      <c r="Z45" s="16" t="s">
        <v>91</v>
      </c>
      <c r="AA45" s="16" t="s">
        <v>92</v>
      </c>
      <c r="AB45" s="16" t="s">
        <v>93</v>
      </c>
      <c r="AC45" s="16" t="s">
        <v>91</v>
      </c>
      <c r="AD45" s="16" t="s">
        <v>92</v>
      </c>
      <c r="AE45" s="16" t="s">
        <v>93</v>
      </c>
      <c r="AF45" s="16" t="s">
        <v>91</v>
      </c>
      <c r="AG45" s="16" t="s">
        <v>92</v>
      </c>
      <c r="AH45" s="16" t="s">
        <v>93</v>
      </c>
      <c r="AI45" s="16" t="s">
        <v>91</v>
      </c>
      <c r="AJ45" s="16" t="s">
        <v>92</v>
      </c>
      <c r="AK45" s="16" t="s">
        <v>93</v>
      </c>
      <c r="AL45" s="16" t="s">
        <v>91</v>
      </c>
      <c r="AM45" s="16" t="s">
        <v>92</v>
      </c>
      <c r="AN45" s="16" t="s">
        <v>93</v>
      </c>
      <c r="AO45" s="16" t="s">
        <v>91</v>
      </c>
      <c r="AP45" s="16" t="s">
        <v>92</v>
      </c>
      <c r="AQ45" s="16" t="s">
        <v>93</v>
      </c>
      <c r="AR45" s="16" t="s">
        <v>91</v>
      </c>
      <c r="AS45" s="16" t="s">
        <v>92</v>
      </c>
      <c r="AT45" s="16" t="s">
        <v>93</v>
      </c>
      <c r="AU45" s="16" t="s">
        <v>91</v>
      </c>
      <c r="AV45" s="16" t="s">
        <v>92</v>
      </c>
      <c r="AW45" s="16" t="s">
        <v>93</v>
      </c>
      <c r="AX45" s="16" t="s">
        <v>91</v>
      </c>
      <c r="AY45" s="16" t="s">
        <v>92</v>
      </c>
      <c r="AZ45" s="16" t="s">
        <v>93</v>
      </c>
      <c r="BA45" s="16" t="s">
        <v>91</v>
      </c>
      <c r="BB45" s="16" t="s">
        <v>92</v>
      </c>
      <c r="BC45" s="16" t="s">
        <v>93</v>
      </c>
    </row>
    <row r="46" spans="1:55" ht="12.75" customHeight="1">
      <c r="A46" s="17" t="s">
        <v>43</v>
      </c>
      <c r="B46" s="17">
        <v>77.16574836567774</v>
      </c>
      <c r="C46" s="17">
        <v>77.07</v>
      </c>
      <c r="D46" s="17">
        <v>77.26</v>
      </c>
      <c r="E46" s="17">
        <v>77.34818238891894</v>
      </c>
      <c r="F46" s="17">
        <v>77.26</v>
      </c>
      <c r="G46" s="17">
        <v>77.44</v>
      </c>
      <c r="H46" s="17">
        <v>77.4653225600039</v>
      </c>
      <c r="I46" s="17">
        <v>77.37</v>
      </c>
      <c r="J46" s="17">
        <v>77.56</v>
      </c>
      <c r="K46" s="17">
        <v>77.77077437949475</v>
      </c>
      <c r="L46" s="17">
        <v>77.68</v>
      </c>
      <c r="M46" s="17">
        <v>77.86</v>
      </c>
      <c r="N46" s="17">
        <v>77.89581820366021</v>
      </c>
      <c r="O46" s="17">
        <v>77.8</v>
      </c>
      <c r="P46" s="17">
        <v>77.99</v>
      </c>
      <c r="Q46" s="17">
        <v>78.0647045301215</v>
      </c>
      <c r="R46" s="17">
        <v>77.97</v>
      </c>
      <c r="S46" s="17">
        <v>78.16</v>
      </c>
      <c r="T46" s="17">
        <v>78.18610901420044</v>
      </c>
      <c r="U46" s="17">
        <v>78.1</v>
      </c>
      <c r="V46" s="17">
        <v>78.28</v>
      </c>
      <c r="W46" s="17">
        <v>78.3617084590253</v>
      </c>
      <c r="X46" s="17">
        <v>78.27</v>
      </c>
      <c r="Y46" s="17">
        <v>78.45</v>
      </c>
      <c r="Z46" s="17">
        <v>78.57749963325398</v>
      </c>
      <c r="AA46" s="17">
        <v>78.49</v>
      </c>
      <c r="AB46" s="17">
        <v>78.67</v>
      </c>
      <c r="AC46" s="17">
        <v>78.8106070869853</v>
      </c>
      <c r="AD46" s="17">
        <v>78.72</v>
      </c>
      <c r="AE46" s="17">
        <v>78.9</v>
      </c>
      <c r="AF46" s="17">
        <v>78.86268089335994</v>
      </c>
      <c r="AG46" s="17">
        <v>78.77</v>
      </c>
      <c r="AH46" s="17">
        <v>78.95</v>
      </c>
      <c r="AI46" s="17">
        <v>79.02720714063949</v>
      </c>
      <c r="AJ46" s="17">
        <v>78.94</v>
      </c>
      <c r="AK46" s="17">
        <v>79.12</v>
      </c>
      <c r="AL46" s="17">
        <v>79.23062045509047</v>
      </c>
      <c r="AM46" s="17">
        <v>79.14</v>
      </c>
      <c r="AN46" s="17">
        <v>79.32</v>
      </c>
      <c r="AO46" s="17">
        <v>79.57428372029334</v>
      </c>
      <c r="AP46" s="17">
        <v>79.48</v>
      </c>
      <c r="AQ46" s="17">
        <v>79.66</v>
      </c>
      <c r="AR46" s="17">
        <v>79.745873244147</v>
      </c>
      <c r="AS46" s="17">
        <v>79.66</v>
      </c>
      <c r="AT46" s="17">
        <v>79.84</v>
      </c>
      <c r="AU46" s="17">
        <v>79.91631589912808</v>
      </c>
      <c r="AV46" s="17">
        <v>79.83</v>
      </c>
      <c r="AW46" s="17">
        <v>80</v>
      </c>
      <c r="AX46" s="17">
        <v>80.14882214748442</v>
      </c>
      <c r="AY46" s="17">
        <v>80.06072481575701</v>
      </c>
      <c r="AZ46" s="17">
        <v>80.23691947921183</v>
      </c>
      <c r="BA46" s="17">
        <v>80.43269286567434</v>
      </c>
      <c r="BB46" s="17">
        <v>80.34511610382256</v>
      </c>
      <c r="BC46" s="17">
        <v>80.52026962752612</v>
      </c>
    </row>
    <row r="47" spans="1:55" ht="24" customHeight="1">
      <c r="A47" s="18" t="s">
        <v>44</v>
      </c>
      <c r="B47" s="18">
        <v>78.07279212429293</v>
      </c>
      <c r="C47" s="18">
        <v>77.6</v>
      </c>
      <c r="D47" s="18">
        <v>78.5</v>
      </c>
      <c r="E47" s="18">
        <v>77.99815074749249</v>
      </c>
      <c r="F47" s="18">
        <v>77.5</v>
      </c>
      <c r="G47" s="18">
        <v>78.5</v>
      </c>
      <c r="H47" s="18">
        <v>77.99162144959125</v>
      </c>
      <c r="I47" s="18">
        <v>77.5</v>
      </c>
      <c r="J47" s="18">
        <v>78.4</v>
      </c>
      <c r="K47" s="18">
        <v>78.71292263408115</v>
      </c>
      <c r="L47" s="18">
        <v>78.3</v>
      </c>
      <c r="M47" s="18">
        <v>79.2</v>
      </c>
      <c r="N47" s="18">
        <v>78.94213068466294</v>
      </c>
      <c r="O47" s="18">
        <v>78.5</v>
      </c>
      <c r="P47" s="18">
        <v>79.4</v>
      </c>
      <c r="Q47" s="18">
        <v>79.31008231171568</v>
      </c>
      <c r="R47" s="18">
        <v>78.9</v>
      </c>
      <c r="S47" s="18">
        <v>79.8</v>
      </c>
      <c r="T47" s="18">
        <v>79.29574865338665</v>
      </c>
      <c r="U47" s="18">
        <v>78.9</v>
      </c>
      <c r="V47" s="18">
        <v>79.7</v>
      </c>
      <c r="W47" s="18">
        <v>79.1445547834305</v>
      </c>
      <c r="X47" s="18">
        <v>78.7</v>
      </c>
      <c r="Y47" s="18">
        <v>79.6</v>
      </c>
      <c r="Z47" s="18">
        <v>79.34143377020753</v>
      </c>
      <c r="AA47" s="18">
        <v>78.9</v>
      </c>
      <c r="AB47" s="18">
        <v>79.8</v>
      </c>
      <c r="AC47" s="18">
        <v>79.62107337482276</v>
      </c>
      <c r="AD47" s="18">
        <v>79.2</v>
      </c>
      <c r="AE47" s="18">
        <v>80.1</v>
      </c>
      <c r="AF47" s="18">
        <v>79.98654371748286</v>
      </c>
      <c r="AG47" s="18">
        <v>79.5</v>
      </c>
      <c r="AH47" s="18">
        <v>80.4</v>
      </c>
      <c r="AI47" s="18">
        <v>79.90851984371741</v>
      </c>
      <c r="AJ47" s="18">
        <v>79.5</v>
      </c>
      <c r="AK47" s="18">
        <v>80.4</v>
      </c>
      <c r="AL47" s="18">
        <v>79.91963064994293</v>
      </c>
      <c r="AM47" s="18">
        <v>79.5</v>
      </c>
      <c r="AN47" s="18">
        <v>80.4</v>
      </c>
      <c r="AO47" s="18">
        <v>80.10221810585341</v>
      </c>
      <c r="AP47" s="18">
        <v>79.6</v>
      </c>
      <c r="AQ47" s="18">
        <v>80.6</v>
      </c>
      <c r="AR47" s="18">
        <v>80.20498248091859</v>
      </c>
      <c r="AS47" s="18">
        <v>79.8</v>
      </c>
      <c r="AT47" s="18">
        <v>80.7</v>
      </c>
      <c r="AU47" s="18">
        <v>80.35932754483565</v>
      </c>
      <c r="AV47" s="18">
        <v>79.9</v>
      </c>
      <c r="AW47" s="18">
        <v>80.8</v>
      </c>
      <c r="AX47" s="18">
        <v>80.61576823046867</v>
      </c>
      <c r="AY47" s="18">
        <v>80.19941919752337</v>
      </c>
      <c r="AZ47" s="18">
        <v>81.03211726341398</v>
      </c>
      <c r="BA47" s="18">
        <v>80.85637993055133</v>
      </c>
      <c r="BB47" s="18">
        <v>80.44395146972839</v>
      </c>
      <c r="BC47" s="18">
        <v>81.26880839137426</v>
      </c>
    </row>
    <row r="48" spans="1:55" ht="12.75" customHeight="1">
      <c r="A48" s="18" t="s">
        <v>45</v>
      </c>
      <c r="B48" s="18">
        <v>78.49493165028211</v>
      </c>
      <c r="C48" s="18">
        <v>78.1</v>
      </c>
      <c r="D48" s="18">
        <v>78.9</v>
      </c>
      <c r="E48" s="18">
        <v>78.6484164300512</v>
      </c>
      <c r="F48" s="18">
        <v>78.2</v>
      </c>
      <c r="G48" s="18">
        <v>79.1</v>
      </c>
      <c r="H48" s="18">
        <v>78.98761403361127</v>
      </c>
      <c r="I48" s="18">
        <v>78.6</v>
      </c>
      <c r="J48" s="18">
        <v>79.4</v>
      </c>
      <c r="K48" s="18">
        <v>79.8447902399505</v>
      </c>
      <c r="L48" s="18">
        <v>79.4</v>
      </c>
      <c r="M48" s="18">
        <v>80.3</v>
      </c>
      <c r="N48" s="18">
        <v>80.19200777403397</v>
      </c>
      <c r="O48" s="18">
        <v>79.8</v>
      </c>
      <c r="P48" s="18">
        <v>80.6</v>
      </c>
      <c r="Q48" s="18">
        <v>80.29898464217045</v>
      </c>
      <c r="R48" s="18">
        <v>79.9</v>
      </c>
      <c r="S48" s="18">
        <v>80.7</v>
      </c>
      <c r="T48" s="18">
        <v>79.98759476532025</v>
      </c>
      <c r="U48" s="18">
        <v>79.6</v>
      </c>
      <c r="V48" s="18">
        <v>80.4</v>
      </c>
      <c r="W48" s="18">
        <v>80.20649471341596</v>
      </c>
      <c r="X48" s="18">
        <v>79.8</v>
      </c>
      <c r="Y48" s="18">
        <v>80.6</v>
      </c>
      <c r="Z48" s="18">
        <v>80.38155510529803</v>
      </c>
      <c r="AA48" s="18">
        <v>79.9</v>
      </c>
      <c r="AB48" s="18">
        <v>80.8</v>
      </c>
      <c r="AC48" s="18">
        <v>80.74543302229047</v>
      </c>
      <c r="AD48" s="18">
        <v>80.3</v>
      </c>
      <c r="AE48" s="18">
        <v>81.2</v>
      </c>
      <c r="AF48" s="18">
        <v>80.78979844815434</v>
      </c>
      <c r="AG48" s="18">
        <v>80.4</v>
      </c>
      <c r="AH48" s="18">
        <v>81.2</v>
      </c>
      <c r="AI48" s="18">
        <v>80.83639198797736</v>
      </c>
      <c r="AJ48" s="18">
        <v>80.4</v>
      </c>
      <c r="AK48" s="18">
        <v>81.2</v>
      </c>
      <c r="AL48" s="18">
        <v>81.01714720675298</v>
      </c>
      <c r="AM48" s="18">
        <v>80.6</v>
      </c>
      <c r="AN48" s="18">
        <v>81.4</v>
      </c>
      <c r="AO48" s="18">
        <v>81.15264386340094</v>
      </c>
      <c r="AP48" s="18">
        <v>80.7</v>
      </c>
      <c r="AQ48" s="18">
        <v>81.6</v>
      </c>
      <c r="AR48" s="18">
        <v>81.2824421443482</v>
      </c>
      <c r="AS48" s="18">
        <v>80.9</v>
      </c>
      <c r="AT48" s="18">
        <v>81.7</v>
      </c>
      <c r="AU48" s="18">
        <v>81.12996946961998</v>
      </c>
      <c r="AV48" s="18">
        <v>80.7</v>
      </c>
      <c r="AW48" s="18">
        <v>81.5</v>
      </c>
      <c r="AX48" s="18">
        <v>81.40025851776335</v>
      </c>
      <c r="AY48" s="18">
        <v>80.9925814669932</v>
      </c>
      <c r="AZ48" s="18">
        <v>81.8079355685335</v>
      </c>
      <c r="BA48" s="18">
        <v>81.65216169759275</v>
      </c>
      <c r="BB48" s="18">
        <v>81.25658101882283</v>
      </c>
      <c r="BC48" s="18">
        <v>82.04774237636266</v>
      </c>
    </row>
    <row r="49" spans="1:55" ht="12.75" customHeight="1">
      <c r="A49" s="18" t="s">
        <v>46</v>
      </c>
      <c r="B49" s="18">
        <v>77.72099886836257</v>
      </c>
      <c r="C49" s="18">
        <v>77.1</v>
      </c>
      <c r="D49" s="18">
        <v>78.3</v>
      </c>
      <c r="E49" s="18">
        <v>77.79299789326137</v>
      </c>
      <c r="F49" s="18">
        <v>77.2</v>
      </c>
      <c r="G49" s="18">
        <v>78.4</v>
      </c>
      <c r="H49" s="18">
        <v>78.09923558574377</v>
      </c>
      <c r="I49" s="18">
        <v>77.5</v>
      </c>
      <c r="J49" s="18">
        <v>78.7</v>
      </c>
      <c r="K49" s="18">
        <v>78.4905768791354</v>
      </c>
      <c r="L49" s="18">
        <v>77.9</v>
      </c>
      <c r="M49" s="18">
        <v>79.1</v>
      </c>
      <c r="N49" s="18">
        <v>78.75663821330839</v>
      </c>
      <c r="O49" s="18">
        <v>78.2</v>
      </c>
      <c r="P49" s="18">
        <v>79.3</v>
      </c>
      <c r="Q49" s="18">
        <v>79.11300272157811</v>
      </c>
      <c r="R49" s="18">
        <v>78.5</v>
      </c>
      <c r="S49" s="18">
        <v>79.7</v>
      </c>
      <c r="T49" s="18">
        <v>78.66734026374326</v>
      </c>
      <c r="U49" s="18">
        <v>78.1</v>
      </c>
      <c r="V49" s="18">
        <v>79.3</v>
      </c>
      <c r="W49" s="18">
        <v>78.67620783544106</v>
      </c>
      <c r="X49" s="18">
        <v>78.1</v>
      </c>
      <c r="Y49" s="18">
        <v>79.3</v>
      </c>
      <c r="Z49" s="18">
        <v>78.94727059938616</v>
      </c>
      <c r="AA49" s="18">
        <v>78.3</v>
      </c>
      <c r="AB49" s="18">
        <v>79.5</v>
      </c>
      <c r="AC49" s="18">
        <v>79.81210139004989</v>
      </c>
      <c r="AD49" s="18">
        <v>79.3</v>
      </c>
      <c r="AE49" s="18">
        <v>80.4</v>
      </c>
      <c r="AF49" s="18">
        <v>79.91735777994245</v>
      </c>
      <c r="AG49" s="18">
        <v>79.4</v>
      </c>
      <c r="AH49" s="18">
        <v>80.5</v>
      </c>
      <c r="AI49" s="18">
        <v>79.41370708942416</v>
      </c>
      <c r="AJ49" s="18">
        <v>78.8</v>
      </c>
      <c r="AK49" s="18">
        <v>80</v>
      </c>
      <c r="AL49" s="18">
        <v>79.37922382648756</v>
      </c>
      <c r="AM49" s="18">
        <v>78.7</v>
      </c>
      <c r="AN49" s="18">
        <v>80</v>
      </c>
      <c r="AO49" s="18">
        <v>79.72265770315309</v>
      </c>
      <c r="AP49" s="18">
        <v>79.1</v>
      </c>
      <c r="AQ49" s="18">
        <v>80.4</v>
      </c>
      <c r="AR49" s="18">
        <v>80.46386690125519</v>
      </c>
      <c r="AS49" s="18">
        <v>79.9</v>
      </c>
      <c r="AT49" s="18">
        <v>81.1</v>
      </c>
      <c r="AU49" s="18">
        <v>80.64107448272448</v>
      </c>
      <c r="AV49" s="18">
        <v>80.1</v>
      </c>
      <c r="AW49" s="18">
        <v>81.2</v>
      </c>
      <c r="AX49" s="18">
        <v>80.6197974927241</v>
      </c>
      <c r="AY49" s="18">
        <v>80.0042739815563</v>
      </c>
      <c r="AZ49" s="18">
        <v>81.23532100389191</v>
      </c>
      <c r="BA49" s="18">
        <v>80.26943308534237</v>
      </c>
      <c r="BB49" s="18">
        <v>79.62486683046619</v>
      </c>
      <c r="BC49" s="18">
        <v>80.91399934021855</v>
      </c>
    </row>
    <row r="50" spans="1:55" ht="12.75" customHeight="1">
      <c r="A50" s="18" t="s">
        <v>47</v>
      </c>
      <c r="B50" s="18">
        <v>77.67241691808105</v>
      </c>
      <c r="C50" s="18">
        <v>77</v>
      </c>
      <c r="D50" s="18">
        <v>78.4</v>
      </c>
      <c r="E50" s="18">
        <v>77.95626632415204</v>
      </c>
      <c r="F50" s="18">
        <v>77.3</v>
      </c>
      <c r="G50" s="18">
        <v>78.6</v>
      </c>
      <c r="H50" s="18">
        <v>77.96346289335749</v>
      </c>
      <c r="I50" s="18">
        <v>77.3</v>
      </c>
      <c r="J50" s="18">
        <v>78.6</v>
      </c>
      <c r="K50" s="18">
        <v>78.37047229022502</v>
      </c>
      <c r="L50" s="18">
        <v>77.7</v>
      </c>
      <c r="M50" s="18">
        <v>79</v>
      </c>
      <c r="N50" s="18">
        <v>78.48766850243929</v>
      </c>
      <c r="O50" s="18">
        <v>77.8</v>
      </c>
      <c r="P50" s="18">
        <v>79.2</v>
      </c>
      <c r="Q50" s="18">
        <v>78.23805391423214</v>
      </c>
      <c r="R50" s="18">
        <v>77.5</v>
      </c>
      <c r="S50" s="18">
        <v>78.9</v>
      </c>
      <c r="T50" s="18">
        <v>78.79450822199034</v>
      </c>
      <c r="U50" s="18">
        <v>78.1</v>
      </c>
      <c r="V50" s="18">
        <v>79.5</v>
      </c>
      <c r="W50" s="18">
        <v>78.60698295093793</v>
      </c>
      <c r="X50" s="18">
        <v>77.9</v>
      </c>
      <c r="Y50" s="18">
        <v>79.3</v>
      </c>
      <c r="Z50" s="18">
        <v>79.17515803475621</v>
      </c>
      <c r="AA50" s="18">
        <v>78.5</v>
      </c>
      <c r="AB50" s="18">
        <v>79.9</v>
      </c>
      <c r="AC50" s="18">
        <v>79.0119198188649</v>
      </c>
      <c r="AD50" s="18">
        <v>78.3</v>
      </c>
      <c r="AE50" s="18">
        <v>79.7</v>
      </c>
      <c r="AF50" s="18">
        <v>79.62719895929203</v>
      </c>
      <c r="AG50" s="18">
        <v>78.9</v>
      </c>
      <c r="AH50" s="18">
        <v>80.3</v>
      </c>
      <c r="AI50" s="18">
        <v>80.00520871459412</v>
      </c>
      <c r="AJ50" s="18">
        <v>79.4</v>
      </c>
      <c r="AK50" s="18">
        <v>80.7</v>
      </c>
      <c r="AL50" s="18">
        <v>80.69582432939723</v>
      </c>
      <c r="AM50" s="18">
        <v>80.1</v>
      </c>
      <c r="AN50" s="18">
        <v>81.3</v>
      </c>
      <c r="AO50" s="18">
        <v>80.58477855273676</v>
      </c>
      <c r="AP50" s="18">
        <v>79.9</v>
      </c>
      <c r="AQ50" s="18">
        <v>81.2</v>
      </c>
      <c r="AR50" s="18">
        <v>80.06894413103439</v>
      </c>
      <c r="AS50" s="18">
        <v>79.4</v>
      </c>
      <c r="AT50" s="18">
        <v>80.8</v>
      </c>
      <c r="AU50" s="18">
        <v>79.88837374991984</v>
      </c>
      <c r="AV50" s="18">
        <v>79.1</v>
      </c>
      <c r="AW50" s="18">
        <v>80.6</v>
      </c>
      <c r="AX50" s="18">
        <v>80.41062565706147</v>
      </c>
      <c r="AY50" s="18">
        <v>79.72070722924357</v>
      </c>
      <c r="AZ50" s="18">
        <v>81.10054408487937</v>
      </c>
      <c r="BA50" s="18">
        <v>80.90906644048917</v>
      </c>
      <c r="BB50" s="18">
        <v>80.26626375566883</v>
      </c>
      <c r="BC50" s="18">
        <v>81.55186912530951</v>
      </c>
    </row>
    <row r="51" spans="1:55" ht="24" customHeight="1">
      <c r="A51" s="18" t="s">
        <v>48</v>
      </c>
      <c r="B51" s="18">
        <v>77.69185382325547</v>
      </c>
      <c r="C51" s="18">
        <v>76.7</v>
      </c>
      <c r="D51" s="18">
        <v>78.6</v>
      </c>
      <c r="E51" s="18">
        <v>77.49473577825466</v>
      </c>
      <c r="F51" s="18">
        <v>76.5</v>
      </c>
      <c r="G51" s="18">
        <v>78.4</v>
      </c>
      <c r="H51" s="18">
        <v>77.40279887219333</v>
      </c>
      <c r="I51" s="18">
        <v>76.4</v>
      </c>
      <c r="J51" s="18">
        <v>78.4</v>
      </c>
      <c r="K51" s="18">
        <v>77.41867843136366</v>
      </c>
      <c r="L51" s="18">
        <v>76.4</v>
      </c>
      <c r="M51" s="18">
        <v>78.4</v>
      </c>
      <c r="N51" s="18">
        <v>77.73369320818729</v>
      </c>
      <c r="O51" s="18">
        <v>76.8</v>
      </c>
      <c r="P51" s="18">
        <v>78.7</v>
      </c>
      <c r="Q51" s="18">
        <v>78.10814156518674</v>
      </c>
      <c r="R51" s="18">
        <v>77.2</v>
      </c>
      <c r="S51" s="18">
        <v>79</v>
      </c>
      <c r="T51" s="18">
        <v>78.99176533768184</v>
      </c>
      <c r="U51" s="18">
        <v>78.1</v>
      </c>
      <c r="V51" s="18">
        <v>79.8</v>
      </c>
      <c r="W51" s="18">
        <v>78.45938212636783</v>
      </c>
      <c r="X51" s="18">
        <v>77.6</v>
      </c>
      <c r="Y51" s="18">
        <v>79.4</v>
      </c>
      <c r="Z51" s="18">
        <v>78.33687014158478</v>
      </c>
      <c r="AA51" s="18">
        <v>77.4</v>
      </c>
      <c r="AB51" s="18">
        <v>79.3</v>
      </c>
      <c r="AC51" s="18">
        <v>78.14070433679699</v>
      </c>
      <c r="AD51" s="18">
        <v>77.2</v>
      </c>
      <c r="AE51" s="18">
        <v>79.1</v>
      </c>
      <c r="AF51" s="18">
        <v>78.61695689136496</v>
      </c>
      <c r="AG51" s="18">
        <v>77.6</v>
      </c>
      <c r="AH51" s="18">
        <v>79.6</v>
      </c>
      <c r="AI51" s="18">
        <v>79.20759214683034</v>
      </c>
      <c r="AJ51" s="18">
        <v>78.3</v>
      </c>
      <c r="AK51" s="18">
        <v>80.2</v>
      </c>
      <c r="AL51" s="18">
        <v>78.6795993315258</v>
      </c>
      <c r="AM51" s="18">
        <v>77.7</v>
      </c>
      <c r="AN51" s="18">
        <v>79.7</v>
      </c>
      <c r="AO51" s="18">
        <v>78.76473183937176</v>
      </c>
      <c r="AP51" s="18">
        <v>77.8</v>
      </c>
      <c r="AQ51" s="18">
        <v>79.7</v>
      </c>
      <c r="AR51" s="18">
        <v>79.44115635186674</v>
      </c>
      <c r="AS51" s="18">
        <v>78.5</v>
      </c>
      <c r="AT51" s="18">
        <v>80.4</v>
      </c>
      <c r="AU51" s="18">
        <v>80.42430470586946</v>
      </c>
      <c r="AV51" s="18">
        <v>79.6</v>
      </c>
      <c r="AW51" s="18">
        <v>81.3</v>
      </c>
      <c r="AX51" s="18">
        <v>80.93781525436735</v>
      </c>
      <c r="AY51" s="18">
        <v>80.08157426718499</v>
      </c>
      <c r="AZ51" s="18">
        <v>81.79405624154971</v>
      </c>
      <c r="BA51" s="18">
        <v>80.61274282345629</v>
      </c>
      <c r="BB51" s="18">
        <v>79.76130623731946</v>
      </c>
      <c r="BC51" s="18">
        <v>81.46417940959311</v>
      </c>
    </row>
    <row r="52" spans="1:55" ht="12.75" customHeight="1">
      <c r="A52" s="18" t="s">
        <v>49</v>
      </c>
      <c r="B52" s="18">
        <v>77.1501461090797</v>
      </c>
      <c r="C52" s="18">
        <v>76.6</v>
      </c>
      <c r="D52" s="18">
        <v>77.7</v>
      </c>
      <c r="E52" s="18">
        <v>77.45383431137385</v>
      </c>
      <c r="F52" s="18">
        <v>76.9</v>
      </c>
      <c r="G52" s="18">
        <v>78</v>
      </c>
      <c r="H52" s="18">
        <v>78.14151807480486</v>
      </c>
      <c r="I52" s="18">
        <v>77.6</v>
      </c>
      <c r="J52" s="18">
        <v>78.7</v>
      </c>
      <c r="K52" s="18">
        <v>78.74108073183554</v>
      </c>
      <c r="L52" s="18">
        <v>78.2</v>
      </c>
      <c r="M52" s="18">
        <v>79.3</v>
      </c>
      <c r="N52" s="18">
        <v>79.11149581856586</v>
      </c>
      <c r="O52" s="18">
        <v>78.6</v>
      </c>
      <c r="P52" s="18">
        <v>79.6</v>
      </c>
      <c r="Q52" s="18">
        <v>79.07551512638047</v>
      </c>
      <c r="R52" s="18">
        <v>78.6</v>
      </c>
      <c r="S52" s="18">
        <v>79.6</v>
      </c>
      <c r="T52" s="18">
        <v>79.09838698643439</v>
      </c>
      <c r="U52" s="18">
        <v>78.6</v>
      </c>
      <c r="V52" s="18">
        <v>79.6</v>
      </c>
      <c r="W52" s="18">
        <v>79.20552819857608</v>
      </c>
      <c r="X52" s="18">
        <v>78.7</v>
      </c>
      <c r="Y52" s="18">
        <v>79.7</v>
      </c>
      <c r="Z52" s="18">
        <v>79.62370593460325</v>
      </c>
      <c r="AA52" s="18">
        <v>79.1</v>
      </c>
      <c r="AB52" s="18">
        <v>80.2</v>
      </c>
      <c r="AC52" s="18">
        <v>79.89122615028896</v>
      </c>
      <c r="AD52" s="18">
        <v>79.4</v>
      </c>
      <c r="AE52" s="18">
        <v>80.4</v>
      </c>
      <c r="AF52" s="18">
        <v>79.72322197231792</v>
      </c>
      <c r="AG52" s="18">
        <v>79.2</v>
      </c>
      <c r="AH52" s="18">
        <v>80.3</v>
      </c>
      <c r="AI52" s="18">
        <v>79.58642311013372</v>
      </c>
      <c r="AJ52" s="18">
        <v>79.1</v>
      </c>
      <c r="AK52" s="18">
        <v>80.1</v>
      </c>
      <c r="AL52" s="18">
        <v>79.84585142175281</v>
      </c>
      <c r="AM52" s="18">
        <v>79.3</v>
      </c>
      <c r="AN52" s="18">
        <v>80.4</v>
      </c>
      <c r="AO52" s="18">
        <v>80.35199899151269</v>
      </c>
      <c r="AP52" s="18">
        <v>79.9</v>
      </c>
      <c r="AQ52" s="18">
        <v>80.8</v>
      </c>
      <c r="AR52" s="18">
        <v>80.27051773074115</v>
      </c>
      <c r="AS52" s="18">
        <v>79.8</v>
      </c>
      <c r="AT52" s="18">
        <v>80.8</v>
      </c>
      <c r="AU52" s="18">
        <v>80.54782599755654</v>
      </c>
      <c r="AV52" s="18">
        <v>80</v>
      </c>
      <c r="AW52" s="18">
        <v>81.1</v>
      </c>
      <c r="AX52" s="18">
        <v>80.64826362710835</v>
      </c>
      <c r="AY52" s="18">
        <v>80.11932657302857</v>
      </c>
      <c r="AZ52" s="18">
        <v>81.17720068118813</v>
      </c>
      <c r="BA52" s="18">
        <v>81.50463510461907</v>
      </c>
      <c r="BB52" s="18">
        <v>80.9916761365669</v>
      </c>
      <c r="BC52" s="18">
        <v>82.01759407267124</v>
      </c>
    </row>
    <row r="53" spans="1:55" ht="12.75" customHeight="1">
      <c r="A53" s="18" t="s">
        <v>50</v>
      </c>
      <c r="B53" s="18">
        <v>76.80627805499108</v>
      </c>
      <c r="C53" s="18">
        <v>76.2</v>
      </c>
      <c r="D53" s="18">
        <v>77.4</v>
      </c>
      <c r="E53" s="18">
        <v>77.17177375156501</v>
      </c>
      <c r="F53" s="18">
        <v>76.6</v>
      </c>
      <c r="G53" s="18">
        <v>77.7</v>
      </c>
      <c r="H53" s="18">
        <v>77.56353579736837</v>
      </c>
      <c r="I53" s="18">
        <v>77</v>
      </c>
      <c r="J53" s="18">
        <v>78.1</v>
      </c>
      <c r="K53" s="18">
        <v>77.77018853478053</v>
      </c>
      <c r="L53" s="18">
        <v>77.2</v>
      </c>
      <c r="M53" s="18">
        <v>78.3</v>
      </c>
      <c r="N53" s="18">
        <v>77.44554091479203</v>
      </c>
      <c r="O53" s="18">
        <v>76.9</v>
      </c>
      <c r="P53" s="18">
        <v>78</v>
      </c>
      <c r="Q53" s="18">
        <v>77.20757659245135</v>
      </c>
      <c r="R53" s="18">
        <v>76.6</v>
      </c>
      <c r="S53" s="18">
        <v>77.8</v>
      </c>
      <c r="T53" s="18">
        <v>77.7228702917454</v>
      </c>
      <c r="U53" s="18">
        <v>77.2</v>
      </c>
      <c r="V53" s="18">
        <v>78.3</v>
      </c>
      <c r="W53" s="18">
        <v>77.90058033160076</v>
      </c>
      <c r="X53" s="18">
        <v>77.4</v>
      </c>
      <c r="Y53" s="18">
        <v>78.4</v>
      </c>
      <c r="Z53" s="18">
        <v>77.97733764971248</v>
      </c>
      <c r="AA53" s="18">
        <v>77.4</v>
      </c>
      <c r="AB53" s="18">
        <v>78.5</v>
      </c>
      <c r="AC53" s="18">
        <v>77.94214045386718</v>
      </c>
      <c r="AD53" s="18">
        <v>77.4</v>
      </c>
      <c r="AE53" s="18">
        <v>78.5</v>
      </c>
      <c r="AF53" s="18">
        <v>77.76943326427448</v>
      </c>
      <c r="AG53" s="18">
        <v>77.2</v>
      </c>
      <c r="AH53" s="18">
        <v>78.4</v>
      </c>
      <c r="AI53" s="18">
        <v>78.42191407066909</v>
      </c>
      <c r="AJ53" s="18">
        <v>77.9</v>
      </c>
      <c r="AK53" s="18">
        <v>79</v>
      </c>
      <c r="AL53" s="18">
        <v>78.39713081955581</v>
      </c>
      <c r="AM53" s="18">
        <v>77.8</v>
      </c>
      <c r="AN53" s="18">
        <v>79</v>
      </c>
      <c r="AO53" s="18">
        <v>79.20516357094206</v>
      </c>
      <c r="AP53" s="18">
        <v>78.7</v>
      </c>
      <c r="AQ53" s="18">
        <v>79.8</v>
      </c>
      <c r="AR53" s="18">
        <v>79.39956947868353</v>
      </c>
      <c r="AS53" s="18">
        <v>78.8</v>
      </c>
      <c r="AT53" s="18">
        <v>80</v>
      </c>
      <c r="AU53" s="18">
        <v>79.71613528004075</v>
      </c>
      <c r="AV53" s="18">
        <v>79.2</v>
      </c>
      <c r="AW53" s="18">
        <v>80.3</v>
      </c>
      <c r="AX53" s="18">
        <v>79.38776632208852</v>
      </c>
      <c r="AY53" s="18">
        <v>78.80663096670548</v>
      </c>
      <c r="AZ53" s="18">
        <v>79.96890167747156</v>
      </c>
      <c r="BA53" s="18">
        <v>79.22045736503411</v>
      </c>
      <c r="BB53" s="18">
        <v>78.64434426824297</v>
      </c>
      <c r="BC53" s="18">
        <v>79.79657046182524</v>
      </c>
    </row>
    <row r="54" spans="1:55" ht="12.75" customHeight="1">
      <c r="A54" s="18" t="s">
        <v>51</v>
      </c>
      <c r="B54" s="18">
        <v>76.74984292981131</v>
      </c>
      <c r="C54" s="18">
        <v>76.2</v>
      </c>
      <c r="D54" s="18">
        <v>77.3</v>
      </c>
      <c r="E54" s="18">
        <v>76.96470944983972</v>
      </c>
      <c r="F54" s="18">
        <v>76.4</v>
      </c>
      <c r="G54" s="18">
        <v>77.5</v>
      </c>
      <c r="H54" s="18">
        <v>77.26857035456622</v>
      </c>
      <c r="I54" s="18">
        <v>76.7</v>
      </c>
      <c r="J54" s="18">
        <v>77.8</v>
      </c>
      <c r="K54" s="18">
        <v>77.5051583102268</v>
      </c>
      <c r="L54" s="18">
        <v>77</v>
      </c>
      <c r="M54" s="18">
        <v>78.1</v>
      </c>
      <c r="N54" s="18">
        <v>77.38849005776373</v>
      </c>
      <c r="O54" s="18">
        <v>76.8</v>
      </c>
      <c r="P54" s="18">
        <v>77.9</v>
      </c>
      <c r="Q54" s="18">
        <v>77.32027911677208</v>
      </c>
      <c r="R54" s="18">
        <v>76.8</v>
      </c>
      <c r="S54" s="18">
        <v>77.9</v>
      </c>
      <c r="T54" s="18">
        <v>76.80302712963804</v>
      </c>
      <c r="U54" s="18">
        <v>76.2</v>
      </c>
      <c r="V54" s="18">
        <v>77.4</v>
      </c>
      <c r="W54" s="18">
        <v>76.87901172170494</v>
      </c>
      <c r="X54" s="18">
        <v>76.3</v>
      </c>
      <c r="Y54" s="18">
        <v>77.5</v>
      </c>
      <c r="Z54" s="18">
        <v>76.66625307811901</v>
      </c>
      <c r="AA54" s="18">
        <v>76.1</v>
      </c>
      <c r="AB54" s="18">
        <v>77.3</v>
      </c>
      <c r="AC54" s="18">
        <v>77.5252747614991</v>
      </c>
      <c r="AD54" s="18">
        <v>76.9</v>
      </c>
      <c r="AE54" s="18">
        <v>78.1</v>
      </c>
      <c r="AF54" s="18">
        <v>77.95501037897377</v>
      </c>
      <c r="AG54" s="18">
        <v>77.4</v>
      </c>
      <c r="AH54" s="18">
        <v>78.5</v>
      </c>
      <c r="AI54" s="18">
        <v>78.43303965807732</v>
      </c>
      <c r="AJ54" s="18">
        <v>77.9</v>
      </c>
      <c r="AK54" s="18">
        <v>79</v>
      </c>
      <c r="AL54" s="18">
        <v>77.96825590859936</v>
      </c>
      <c r="AM54" s="18">
        <v>77.4</v>
      </c>
      <c r="AN54" s="18">
        <v>78.5</v>
      </c>
      <c r="AO54" s="18">
        <v>78.17388322902325</v>
      </c>
      <c r="AP54" s="18">
        <v>77.6</v>
      </c>
      <c r="AQ54" s="18">
        <v>78.8</v>
      </c>
      <c r="AR54" s="18">
        <v>77.90671027318474</v>
      </c>
      <c r="AS54" s="18">
        <v>77.3</v>
      </c>
      <c r="AT54" s="18">
        <v>78.5</v>
      </c>
      <c r="AU54" s="18">
        <v>78.46419657435658</v>
      </c>
      <c r="AV54" s="18">
        <v>77.8</v>
      </c>
      <c r="AW54" s="18">
        <v>79.1</v>
      </c>
      <c r="AX54" s="18">
        <v>78.7637107107854</v>
      </c>
      <c r="AY54" s="18">
        <v>78.14752925426063</v>
      </c>
      <c r="AZ54" s="18">
        <v>79.37989216731017</v>
      </c>
      <c r="BA54" s="18">
        <v>79.54590176184614</v>
      </c>
      <c r="BB54" s="18">
        <v>78.95743680757484</v>
      </c>
      <c r="BC54" s="18">
        <v>80.13436671611744</v>
      </c>
    </row>
    <row r="55" spans="1:55" ht="24" customHeight="1">
      <c r="A55" s="18" t="s">
        <v>52</v>
      </c>
      <c r="B55" s="18">
        <v>78.84283755863662</v>
      </c>
      <c r="C55" s="18">
        <v>78.3</v>
      </c>
      <c r="D55" s="18">
        <v>79.4</v>
      </c>
      <c r="E55" s="18">
        <v>78.68588911175995</v>
      </c>
      <c r="F55" s="18">
        <v>78.1</v>
      </c>
      <c r="G55" s="18">
        <v>79.3</v>
      </c>
      <c r="H55" s="18">
        <v>78.78390439859955</v>
      </c>
      <c r="I55" s="18">
        <v>78.2</v>
      </c>
      <c r="J55" s="18">
        <v>79.4</v>
      </c>
      <c r="K55" s="18">
        <v>78.97931601320047</v>
      </c>
      <c r="L55" s="18">
        <v>78.3</v>
      </c>
      <c r="M55" s="18">
        <v>79.6</v>
      </c>
      <c r="N55" s="18">
        <v>79.11986098958963</v>
      </c>
      <c r="O55" s="18">
        <v>78.5</v>
      </c>
      <c r="P55" s="18">
        <v>79.8</v>
      </c>
      <c r="Q55" s="18">
        <v>79.48510958051193</v>
      </c>
      <c r="R55" s="18">
        <v>78.8</v>
      </c>
      <c r="S55" s="18">
        <v>80.1</v>
      </c>
      <c r="T55" s="18">
        <v>79.5015624163066</v>
      </c>
      <c r="U55" s="18">
        <v>78.9</v>
      </c>
      <c r="V55" s="18">
        <v>80.1</v>
      </c>
      <c r="W55" s="18">
        <v>80.07398639585037</v>
      </c>
      <c r="X55" s="18">
        <v>79.4</v>
      </c>
      <c r="Y55" s="18">
        <v>80.7</v>
      </c>
      <c r="Z55" s="18">
        <v>80.30631438866622</v>
      </c>
      <c r="AA55" s="18">
        <v>79.7</v>
      </c>
      <c r="AB55" s="18">
        <v>80.9</v>
      </c>
      <c r="AC55" s="18">
        <v>80.5256250318353</v>
      </c>
      <c r="AD55" s="18">
        <v>79.9</v>
      </c>
      <c r="AE55" s="18">
        <v>81.1</v>
      </c>
      <c r="AF55" s="18">
        <v>80.47378107132741</v>
      </c>
      <c r="AG55" s="18">
        <v>79.9</v>
      </c>
      <c r="AH55" s="18">
        <v>81.1</v>
      </c>
      <c r="AI55" s="18">
        <v>80.41909346156514</v>
      </c>
      <c r="AJ55" s="18">
        <v>79.8</v>
      </c>
      <c r="AK55" s="18">
        <v>81.1</v>
      </c>
      <c r="AL55" s="18">
        <v>81.16314269743161</v>
      </c>
      <c r="AM55" s="18">
        <v>80.5</v>
      </c>
      <c r="AN55" s="18">
        <v>81.8</v>
      </c>
      <c r="AO55" s="18">
        <v>81.66562958923815</v>
      </c>
      <c r="AP55" s="18">
        <v>81</v>
      </c>
      <c r="AQ55" s="18">
        <v>82.3</v>
      </c>
      <c r="AR55" s="18">
        <v>82.47505768143486</v>
      </c>
      <c r="AS55" s="18">
        <v>81.9</v>
      </c>
      <c r="AT55" s="18">
        <v>83.1</v>
      </c>
      <c r="AU55" s="18">
        <v>82.53652067400127</v>
      </c>
      <c r="AV55" s="18">
        <v>82</v>
      </c>
      <c r="AW55" s="18">
        <v>83.1</v>
      </c>
      <c r="AX55" s="18">
        <v>83.06745601099264</v>
      </c>
      <c r="AY55" s="18">
        <v>82.48600192526077</v>
      </c>
      <c r="AZ55" s="18">
        <v>83.64891009672452</v>
      </c>
      <c r="BA55" s="18">
        <v>82.70265287467919</v>
      </c>
      <c r="BB55" s="18">
        <v>82.04971381630143</v>
      </c>
      <c r="BC55" s="18">
        <v>83.35559193305694</v>
      </c>
    </row>
    <row r="56" spans="1:55" ht="12.75" customHeight="1">
      <c r="A56" s="18" t="s">
        <v>53</v>
      </c>
      <c r="B56" s="18">
        <v>78.87389589797304</v>
      </c>
      <c r="C56" s="18">
        <v>78.2</v>
      </c>
      <c r="D56" s="18">
        <v>79.5</v>
      </c>
      <c r="E56" s="18">
        <v>78.78403873023312</v>
      </c>
      <c r="F56" s="18">
        <v>78.1</v>
      </c>
      <c r="G56" s="18">
        <v>79.4</v>
      </c>
      <c r="H56" s="18">
        <v>78.64292502974735</v>
      </c>
      <c r="I56" s="18">
        <v>78</v>
      </c>
      <c r="J56" s="18">
        <v>79.3</v>
      </c>
      <c r="K56" s="18">
        <v>78.6260797585317</v>
      </c>
      <c r="L56" s="18">
        <v>78</v>
      </c>
      <c r="M56" s="18">
        <v>79.3</v>
      </c>
      <c r="N56" s="18">
        <v>78.71245965822003</v>
      </c>
      <c r="O56" s="18">
        <v>78.1</v>
      </c>
      <c r="P56" s="18">
        <v>79.4</v>
      </c>
      <c r="Q56" s="18">
        <v>78.98850611505817</v>
      </c>
      <c r="R56" s="18">
        <v>78.4</v>
      </c>
      <c r="S56" s="18">
        <v>79.6</v>
      </c>
      <c r="T56" s="18">
        <v>79.44903164103994</v>
      </c>
      <c r="U56" s="18">
        <v>78.8</v>
      </c>
      <c r="V56" s="18">
        <v>80.1</v>
      </c>
      <c r="W56" s="18">
        <v>79.44625682496216</v>
      </c>
      <c r="X56" s="18">
        <v>78.8</v>
      </c>
      <c r="Y56" s="18">
        <v>80.1</v>
      </c>
      <c r="Z56" s="18">
        <v>79.79657843086339</v>
      </c>
      <c r="AA56" s="18">
        <v>79.2</v>
      </c>
      <c r="AB56" s="18">
        <v>80.4</v>
      </c>
      <c r="AC56" s="18">
        <v>79.93293091060434</v>
      </c>
      <c r="AD56" s="18">
        <v>79.3</v>
      </c>
      <c r="AE56" s="18">
        <v>80.5</v>
      </c>
      <c r="AF56" s="18">
        <v>80.12663227037713</v>
      </c>
      <c r="AG56" s="18">
        <v>79.5</v>
      </c>
      <c r="AH56" s="18">
        <v>80.7</v>
      </c>
      <c r="AI56" s="18">
        <v>80.10644826012293</v>
      </c>
      <c r="AJ56" s="18">
        <v>79.5</v>
      </c>
      <c r="AK56" s="18">
        <v>80.7</v>
      </c>
      <c r="AL56" s="18">
        <v>80.1163551339386</v>
      </c>
      <c r="AM56" s="18">
        <v>79.5</v>
      </c>
      <c r="AN56" s="18">
        <v>80.8</v>
      </c>
      <c r="AO56" s="18">
        <v>80.74845821407779</v>
      </c>
      <c r="AP56" s="18">
        <v>80.1</v>
      </c>
      <c r="AQ56" s="18">
        <v>81.4</v>
      </c>
      <c r="AR56" s="18">
        <v>81.04178455202414</v>
      </c>
      <c r="AS56" s="18">
        <v>80.4</v>
      </c>
      <c r="AT56" s="18">
        <v>81.7</v>
      </c>
      <c r="AU56" s="18">
        <v>81.30800767245552</v>
      </c>
      <c r="AV56" s="18">
        <v>80.7</v>
      </c>
      <c r="AW56" s="18">
        <v>81.9</v>
      </c>
      <c r="AX56" s="18">
        <v>81.22034032330151</v>
      </c>
      <c r="AY56" s="18">
        <v>80.59851545710595</v>
      </c>
      <c r="AZ56" s="18">
        <v>81.84216518949708</v>
      </c>
      <c r="BA56" s="18">
        <v>81.15654978747305</v>
      </c>
      <c r="BB56" s="18">
        <v>80.5295137906561</v>
      </c>
      <c r="BC56" s="18">
        <v>81.78358578429001</v>
      </c>
    </row>
    <row r="57" spans="1:55" ht="12.75" customHeight="1">
      <c r="A57" s="18" t="s">
        <v>54</v>
      </c>
      <c r="B57" s="18">
        <v>79.29237429927768</v>
      </c>
      <c r="C57" s="18">
        <v>78.6</v>
      </c>
      <c r="D57" s="18">
        <v>80</v>
      </c>
      <c r="E57" s="18">
        <v>79.56345599886347</v>
      </c>
      <c r="F57" s="18">
        <v>78.9</v>
      </c>
      <c r="G57" s="18">
        <v>80.2</v>
      </c>
      <c r="H57" s="18">
        <v>79.47014810385838</v>
      </c>
      <c r="I57" s="18">
        <v>78.8</v>
      </c>
      <c r="J57" s="18">
        <v>80.1</v>
      </c>
      <c r="K57" s="18">
        <v>79.55100793524225</v>
      </c>
      <c r="L57" s="18">
        <v>78.9</v>
      </c>
      <c r="M57" s="18">
        <v>80.2</v>
      </c>
      <c r="N57" s="18">
        <v>79.72243508633228</v>
      </c>
      <c r="O57" s="18">
        <v>79.1</v>
      </c>
      <c r="P57" s="18">
        <v>80.4</v>
      </c>
      <c r="Q57" s="18">
        <v>80.24561554303794</v>
      </c>
      <c r="R57" s="18">
        <v>79.6</v>
      </c>
      <c r="S57" s="18">
        <v>80.9</v>
      </c>
      <c r="T57" s="18">
        <v>80.72893252641227</v>
      </c>
      <c r="U57" s="18">
        <v>80.1</v>
      </c>
      <c r="V57" s="18">
        <v>81.3</v>
      </c>
      <c r="W57" s="18">
        <v>80.7430294301645</v>
      </c>
      <c r="X57" s="18">
        <v>80.1</v>
      </c>
      <c r="Y57" s="18">
        <v>81.4</v>
      </c>
      <c r="Z57" s="18">
        <v>81.14438275032478</v>
      </c>
      <c r="AA57" s="18">
        <v>80.5</v>
      </c>
      <c r="AB57" s="18">
        <v>81.8</v>
      </c>
      <c r="AC57" s="18">
        <v>81.30870328608631</v>
      </c>
      <c r="AD57" s="18">
        <v>80.6</v>
      </c>
      <c r="AE57" s="18">
        <v>82</v>
      </c>
      <c r="AF57" s="18">
        <v>81.07666243935512</v>
      </c>
      <c r="AG57" s="18">
        <v>80.4</v>
      </c>
      <c r="AH57" s="18">
        <v>81.7</v>
      </c>
      <c r="AI57" s="18">
        <v>80.55193338192814</v>
      </c>
      <c r="AJ57" s="18">
        <v>79.9</v>
      </c>
      <c r="AK57" s="18">
        <v>81.2</v>
      </c>
      <c r="AL57" s="18">
        <v>81.04576785487619</v>
      </c>
      <c r="AM57" s="18">
        <v>80.4</v>
      </c>
      <c r="AN57" s="18">
        <v>81.7</v>
      </c>
      <c r="AO57" s="18">
        <v>81.88965589373146</v>
      </c>
      <c r="AP57" s="18">
        <v>81.2</v>
      </c>
      <c r="AQ57" s="18">
        <v>82.5</v>
      </c>
      <c r="AR57" s="18">
        <v>82.47818012917493</v>
      </c>
      <c r="AS57" s="18">
        <v>81.8</v>
      </c>
      <c r="AT57" s="18">
        <v>83.1</v>
      </c>
      <c r="AU57" s="18">
        <v>81.95878397258102</v>
      </c>
      <c r="AV57" s="18">
        <v>81.3</v>
      </c>
      <c r="AW57" s="18">
        <v>82.6</v>
      </c>
      <c r="AX57" s="18">
        <v>81.99182204657322</v>
      </c>
      <c r="AY57" s="18">
        <v>81.2884008331594</v>
      </c>
      <c r="AZ57" s="18">
        <v>82.69524325998704</v>
      </c>
      <c r="BA57" s="18">
        <v>82.25848323330018</v>
      </c>
      <c r="BB57" s="18">
        <v>81.59446665652384</v>
      </c>
      <c r="BC57" s="18">
        <v>82.92249981007653</v>
      </c>
    </row>
    <row r="58" spans="1:55" ht="12.75" customHeight="1">
      <c r="A58" s="18" t="s">
        <v>55</v>
      </c>
      <c r="B58" s="18">
        <v>77.90799518873044</v>
      </c>
      <c r="C58" s="18">
        <v>77.6</v>
      </c>
      <c r="D58" s="18">
        <v>78.2</v>
      </c>
      <c r="E58" s="18">
        <v>78.05665621699815</v>
      </c>
      <c r="F58" s="18">
        <v>77.7</v>
      </c>
      <c r="G58" s="18">
        <v>78.4</v>
      </c>
      <c r="H58" s="18">
        <v>78.39919481749698</v>
      </c>
      <c r="I58" s="18">
        <v>78.1</v>
      </c>
      <c r="J58" s="18">
        <v>78.7</v>
      </c>
      <c r="K58" s="18">
        <v>78.4810203611476</v>
      </c>
      <c r="L58" s="18">
        <v>78.2</v>
      </c>
      <c r="M58" s="18">
        <v>78.8</v>
      </c>
      <c r="N58" s="18">
        <v>78.72953426804368</v>
      </c>
      <c r="O58" s="18">
        <v>78.4</v>
      </c>
      <c r="P58" s="18">
        <v>79</v>
      </c>
      <c r="Q58" s="18">
        <v>78.70713252307135</v>
      </c>
      <c r="R58" s="18">
        <v>78.4</v>
      </c>
      <c r="S58" s="18">
        <v>79</v>
      </c>
      <c r="T58" s="18">
        <v>78.92473984122772</v>
      </c>
      <c r="U58" s="18">
        <v>78.6</v>
      </c>
      <c r="V58" s="18">
        <v>79.2</v>
      </c>
      <c r="W58" s="18">
        <v>78.9759431200548</v>
      </c>
      <c r="X58" s="18">
        <v>78.7</v>
      </c>
      <c r="Y58" s="18">
        <v>79.3</v>
      </c>
      <c r="Z58" s="18">
        <v>79.30304504181787</v>
      </c>
      <c r="AA58" s="18">
        <v>79</v>
      </c>
      <c r="AB58" s="18">
        <v>79.6</v>
      </c>
      <c r="AC58" s="18">
        <v>79.69082074656778</v>
      </c>
      <c r="AD58" s="18">
        <v>79.4</v>
      </c>
      <c r="AE58" s="18">
        <v>80</v>
      </c>
      <c r="AF58" s="18">
        <v>80.12952849503803</v>
      </c>
      <c r="AG58" s="18">
        <v>79.8</v>
      </c>
      <c r="AH58" s="18">
        <v>80.4</v>
      </c>
      <c r="AI58" s="18">
        <v>80.41733586550663</v>
      </c>
      <c r="AJ58" s="18">
        <v>80.1</v>
      </c>
      <c r="AK58" s="18">
        <v>80.7</v>
      </c>
      <c r="AL58" s="18">
        <v>80.59817331660041</v>
      </c>
      <c r="AM58" s="18">
        <v>80.3</v>
      </c>
      <c r="AN58" s="18">
        <v>80.9</v>
      </c>
      <c r="AO58" s="18">
        <v>80.93505195455177</v>
      </c>
      <c r="AP58" s="18">
        <v>80.6</v>
      </c>
      <c r="AQ58" s="18">
        <v>81.2</v>
      </c>
      <c r="AR58" s="18">
        <v>81.04209411891092</v>
      </c>
      <c r="AS58" s="18">
        <v>80.7</v>
      </c>
      <c r="AT58" s="18">
        <v>81.4</v>
      </c>
      <c r="AU58" s="18">
        <v>81.40174725886267</v>
      </c>
      <c r="AV58" s="18">
        <v>81.1</v>
      </c>
      <c r="AW58" s="18">
        <v>81.7</v>
      </c>
      <c r="AX58" s="18">
        <v>81.49542536916309</v>
      </c>
      <c r="AY58" s="18">
        <v>81.19088521976178</v>
      </c>
      <c r="AZ58" s="18">
        <v>81.79996551856439</v>
      </c>
      <c r="BA58" s="18">
        <v>81.8469317074452</v>
      </c>
      <c r="BB58" s="18">
        <v>81.54450030839068</v>
      </c>
      <c r="BC58" s="18">
        <v>82.1493631064997</v>
      </c>
    </row>
    <row r="59" spans="1:55" ht="24" customHeight="1">
      <c r="A59" s="18" t="s">
        <v>56</v>
      </c>
      <c r="B59" s="18">
        <v>78.78808003733467</v>
      </c>
      <c r="C59" s="18">
        <v>77.6</v>
      </c>
      <c r="D59" s="18">
        <v>80</v>
      </c>
      <c r="E59" s="18">
        <v>78.48777035087834</v>
      </c>
      <c r="F59" s="18">
        <v>77.3</v>
      </c>
      <c r="G59" s="18">
        <v>79.7</v>
      </c>
      <c r="H59" s="18">
        <v>78.20653829405833</v>
      </c>
      <c r="I59" s="18">
        <v>77</v>
      </c>
      <c r="J59" s="18">
        <v>79.4</v>
      </c>
      <c r="K59" s="18">
        <v>78.68123085273938</v>
      </c>
      <c r="L59" s="18">
        <v>77.5</v>
      </c>
      <c r="M59" s="18">
        <v>79.9</v>
      </c>
      <c r="N59" s="18">
        <v>78.66632102843127</v>
      </c>
      <c r="O59" s="18">
        <v>77.4</v>
      </c>
      <c r="P59" s="18">
        <v>79.9</v>
      </c>
      <c r="Q59" s="18">
        <v>78.8608165766264</v>
      </c>
      <c r="R59" s="18">
        <v>77.6</v>
      </c>
      <c r="S59" s="18">
        <v>80.1</v>
      </c>
      <c r="T59" s="18">
        <v>79.50606299372913</v>
      </c>
      <c r="U59" s="18">
        <v>78.2</v>
      </c>
      <c r="V59" s="18">
        <v>80.8</v>
      </c>
      <c r="W59" s="18">
        <v>80.29277283071906</v>
      </c>
      <c r="X59" s="18">
        <v>79.2</v>
      </c>
      <c r="Y59" s="18">
        <v>81.4</v>
      </c>
      <c r="Z59" s="18">
        <v>80.14598794780187</v>
      </c>
      <c r="AA59" s="18">
        <v>78.9</v>
      </c>
      <c r="AB59" s="18">
        <v>81.4</v>
      </c>
      <c r="AC59" s="18">
        <v>79.94148087780492</v>
      </c>
      <c r="AD59" s="18">
        <v>78.6</v>
      </c>
      <c r="AE59" s="18">
        <v>81.3</v>
      </c>
      <c r="AF59" s="18">
        <v>79.59803066171037</v>
      </c>
      <c r="AG59" s="18">
        <v>78.1</v>
      </c>
      <c r="AH59" s="18">
        <v>81.1</v>
      </c>
      <c r="AI59" s="18">
        <v>79.90019128784914</v>
      </c>
      <c r="AJ59" s="18">
        <v>78.5</v>
      </c>
      <c r="AK59" s="18">
        <v>81.3</v>
      </c>
      <c r="AL59" s="18">
        <v>79.51270569378228</v>
      </c>
      <c r="AM59" s="18">
        <v>78.1</v>
      </c>
      <c r="AN59" s="18">
        <v>80.9</v>
      </c>
      <c r="AO59" s="18">
        <v>79.88927861720668</v>
      </c>
      <c r="AP59" s="18">
        <v>78.5</v>
      </c>
      <c r="AQ59" s="18">
        <v>81.3</v>
      </c>
      <c r="AR59" s="18">
        <v>80.15746720351156</v>
      </c>
      <c r="AS59" s="18">
        <v>78.9</v>
      </c>
      <c r="AT59" s="18">
        <v>81.5</v>
      </c>
      <c r="AU59" s="18">
        <v>81.35873415049683</v>
      </c>
      <c r="AV59" s="18">
        <v>80.2</v>
      </c>
      <c r="AW59" s="18">
        <v>82.5</v>
      </c>
      <c r="AX59" s="18">
        <v>81.9671522334314</v>
      </c>
      <c r="AY59" s="18">
        <v>80.8156861199299</v>
      </c>
      <c r="AZ59" s="18">
        <v>83.11861834693292</v>
      </c>
      <c r="BA59" s="18">
        <v>81.99035593230037</v>
      </c>
      <c r="BB59" s="18">
        <v>80.79901069408056</v>
      </c>
      <c r="BC59" s="18">
        <v>83.18170117052018</v>
      </c>
    </row>
    <row r="60" spans="1:55" ht="12.75" customHeight="1">
      <c r="A60" s="18" t="s">
        <v>57</v>
      </c>
      <c r="B60" s="18">
        <v>77.13796533671787</v>
      </c>
      <c r="C60" s="18">
        <v>76.6</v>
      </c>
      <c r="D60" s="18">
        <v>77.6</v>
      </c>
      <c r="E60" s="18">
        <v>76.8087568278661</v>
      </c>
      <c r="F60" s="18">
        <v>76.3</v>
      </c>
      <c r="G60" s="18">
        <v>77.3</v>
      </c>
      <c r="H60" s="18">
        <v>77.11934392917202</v>
      </c>
      <c r="I60" s="18">
        <v>76.6</v>
      </c>
      <c r="J60" s="18">
        <v>77.6</v>
      </c>
      <c r="K60" s="18">
        <v>77.64252222445892</v>
      </c>
      <c r="L60" s="18">
        <v>77.1</v>
      </c>
      <c r="M60" s="18">
        <v>78.1</v>
      </c>
      <c r="N60" s="18">
        <v>78.31763436922978</v>
      </c>
      <c r="O60" s="18">
        <v>77.8</v>
      </c>
      <c r="P60" s="18">
        <v>78.8</v>
      </c>
      <c r="Q60" s="18">
        <v>78.49867467649615</v>
      </c>
      <c r="R60" s="18">
        <v>78</v>
      </c>
      <c r="S60" s="18">
        <v>79</v>
      </c>
      <c r="T60" s="18">
        <v>78.31633392449945</v>
      </c>
      <c r="U60" s="18">
        <v>77.8</v>
      </c>
      <c r="V60" s="18">
        <v>78.8</v>
      </c>
      <c r="W60" s="18">
        <v>78.35300600532489</v>
      </c>
      <c r="X60" s="18">
        <v>77.8</v>
      </c>
      <c r="Y60" s="18">
        <v>78.9</v>
      </c>
      <c r="Z60" s="18">
        <v>78.31255894517346</v>
      </c>
      <c r="AA60" s="18">
        <v>77.8</v>
      </c>
      <c r="AB60" s="18">
        <v>78.9</v>
      </c>
      <c r="AC60" s="18">
        <v>78.57796791922864</v>
      </c>
      <c r="AD60" s="18">
        <v>78</v>
      </c>
      <c r="AE60" s="18">
        <v>79.1</v>
      </c>
      <c r="AF60" s="18">
        <v>78.56465448654593</v>
      </c>
      <c r="AG60" s="18">
        <v>78</v>
      </c>
      <c r="AH60" s="18">
        <v>79.1</v>
      </c>
      <c r="AI60" s="18">
        <v>78.82096195978782</v>
      </c>
      <c r="AJ60" s="18">
        <v>78.3</v>
      </c>
      <c r="AK60" s="18">
        <v>79.3</v>
      </c>
      <c r="AL60" s="18">
        <v>79.14314044962627</v>
      </c>
      <c r="AM60" s="18">
        <v>78.7</v>
      </c>
      <c r="AN60" s="18">
        <v>79.6</v>
      </c>
      <c r="AO60" s="18">
        <v>79.44795840599174</v>
      </c>
      <c r="AP60" s="18">
        <v>79</v>
      </c>
      <c r="AQ60" s="18">
        <v>79.9</v>
      </c>
      <c r="AR60" s="18">
        <v>79.46743519017473</v>
      </c>
      <c r="AS60" s="18">
        <v>79</v>
      </c>
      <c r="AT60" s="18">
        <v>80</v>
      </c>
      <c r="AU60" s="18">
        <v>79.56138800336242</v>
      </c>
      <c r="AV60" s="18">
        <v>79.1</v>
      </c>
      <c r="AW60" s="18">
        <v>80</v>
      </c>
      <c r="AX60" s="18">
        <v>79.77640691102877</v>
      </c>
      <c r="AY60" s="18">
        <v>79.30138846662979</v>
      </c>
      <c r="AZ60" s="18">
        <v>80.25142535542776</v>
      </c>
      <c r="BA60" s="18">
        <v>80.34947385583784</v>
      </c>
      <c r="BB60" s="18">
        <v>79.86212867339836</v>
      </c>
      <c r="BC60" s="18">
        <v>80.83681903827733</v>
      </c>
    </row>
    <row r="61" spans="1:55" ht="12.75" customHeight="1">
      <c r="A61" s="18" t="s">
        <v>58</v>
      </c>
      <c r="B61" s="18">
        <v>77.45800819810806</v>
      </c>
      <c r="C61" s="18">
        <v>77.1</v>
      </c>
      <c r="D61" s="18">
        <v>77.8</v>
      </c>
      <c r="E61" s="18">
        <v>77.98280166215852</v>
      </c>
      <c r="F61" s="18">
        <v>77.6</v>
      </c>
      <c r="G61" s="18">
        <v>78.3</v>
      </c>
      <c r="H61" s="18">
        <v>78.30583694132976</v>
      </c>
      <c r="I61" s="18">
        <v>78</v>
      </c>
      <c r="J61" s="18">
        <v>78.7</v>
      </c>
      <c r="K61" s="18">
        <v>78.61332068088333</v>
      </c>
      <c r="L61" s="18">
        <v>78.3</v>
      </c>
      <c r="M61" s="18">
        <v>79</v>
      </c>
      <c r="N61" s="18">
        <v>78.85134864838162</v>
      </c>
      <c r="O61" s="18">
        <v>78.5</v>
      </c>
      <c r="P61" s="18">
        <v>79.2</v>
      </c>
      <c r="Q61" s="18">
        <v>78.90937804824655</v>
      </c>
      <c r="R61" s="18">
        <v>78.6</v>
      </c>
      <c r="S61" s="18">
        <v>79.2</v>
      </c>
      <c r="T61" s="18">
        <v>79.13026321511474</v>
      </c>
      <c r="U61" s="18">
        <v>78.8</v>
      </c>
      <c r="V61" s="18">
        <v>79.5</v>
      </c>
      <c r="W61" s="18">
        <v>79.31864201252225</v>
      </c>
      <c r="X61" s="18">
        <v>79</v>
      </c>
      <c r="Y61" s="18">
        <v>79.6</v>
      </c>
      <c r="Z61" s="18">
        <v>79.55902591543403</v>
      </c>
      <c r="AA61" s="18">
        <v>79.2</v>
      </c>
      <c r="AB61" s="18">
        <v>79.9</v>
      </c>
      <c r="AC61" s="18">
        <v>79.53582757445021</v>
      </c>
      <c r="AD61" s="18">
        <v>79.2</v>
      </c>
      <c r="AE61" s="18">
        <v>79.9</v>
      </c>
      <c r="AF61" s="18">
        <v>79.42526629767477</v>
      </c>
      <c r="AG61" s="18">
        <v>79.1</v>
      </c>
      <c r="AH61" s="18">
        <v>79.8</v>
      </c>
      <c r="AI61" s="18">
        <v>79.55539370486477</v>
      </c>
      <c r="AJ61" s="18">
        <v>79.2</v>
      </c>
      <c r="AK61" s="18">
        <v>79.9</v>
      </c>
      <c r="AL61" s="18">
        <v>79.73080644893466</v>
      </c>
      <c r="AM61" s="18">
        <v>79.4</v>
      </c>
      <c r="AN61" s="18">
        <v>80.1</v>
      </c>
      <c r="AO61" s="18">
        <v>80.10583149213161</v>
      </c>
      <c r="AP61" s="18">
        <v>79.8</v>
      </c>
      <c r="AQ61" s="18">
        <v>80.5</v>
      </c>
      <c r="AR61" s="18">
        <v>80.3563902567358</v>
      </c>
      <c r="AS61" s="18">
        <v>80</v>
      </c>
      <c r="AT61" s="18">
        <v>80.7</v>
      </c>
      <c r="AU61" s="18">
        <v>80.39383152715327</v>
      </c>
      <c r="AV61" s="18">
        <v>80</v>
      </c>
      <c r="AW61" s="18">
        <v>80.7</v>
      </c>
      <c r="AX61" s="18">
        <v>80.37746849020746</v>
      </c>
      <c r="AY61" s="18">
        <v>80.0323545738172</v>
      </c>
      <c r="AZ61" s="18">
        <v>80.72258240659772</v>
      </c>
      <c r="BA61" s="18">
        <v>80.73101775415694</v>
      </c>
      <c r="BB61" s="18">
        <v>80.39039604767392</v>
      </c>
      <c r="BC61" s="18">
        <v>81.07163946063996</v>
      </c>
    </row>
    <row r="62" spans="1:55" ht="12.75" customHeight="1">
      <c r="A62" s="18" t="s">
        <v>59</v>
      </c>
      <c r="B62" s="18">
        <v>75.0261204766059</v>
      </c>
      <c r="C62" s="18">
        <v>74.8</v>
      </c>
      <c r="D62" s="18">
        <v>75.3</v>
      </c>
      <c r="E62" s="18">
        <v>75.04527113260475</v>
      </c>
      <c r="F62" s="18">
        <v>74.8</v>
      </c>
      <c r="G62" s="18">
        <v>75.3</v>
      </c>
      <c r="H62" s="18">
        <v>75.24315208841985</v>
      </c>
      <c r="I62" s="18">
        <v>75</v>
      </c>
      <c r="J62" s="18">
        <v>75.5</v>
      </c>
      <c r="K62" s="18">
        <v>75.41200700057978</v>
      </c>
      <c r="L62" s="18">
        <v>75.1</v>
      </c>
      <c r="M62" s="18">
        <v>75.7</v>
      </c>
      <c r="N62" s="18">
        <v>75.37730560352624</v>
      </c>
      <c r="O62" s="18">
        <v>75.1</v>
      </c>
      <c r="P62" s="18">
        <v>75.7</v>
      </c>
      <c r="Q62" s="18">
        <v>75.42234255601942</v>
      </c>
      <c r="R62" s="18">
        <v>75.1</v>
      </c>
      <c r="S62" s="18">
        <v>75.7</v>
      </c>
      <c r="T62" s="18">
        <v>75.51709964088144</v>
      </c>
      <c r="U62" s="18">
        <v>75.2</v>
      </c>
      <c r="V62" s="18">
        <v>75.8</v>
      </c>
      <c r="W62" s="18">
        <v>75.75575570868021</v>
      </c>
      <c r="X62" s="18">
        <v>75.5</v>
      </c>
      <c r="Y62" s="18">
        <v>76</v>
      </c>
      <c r="Z62" s="18">
        <v>76.16728979235879</v>
      </c>
      <c r="AA62" s="18">
        <v>75.9</v>
      </c>
      <c r="AB62" s="18">
        <v>76.4</v>
      </c>
      <c r="AC62" s="18">
        <v>76.36038961406933</v>
      </c>
      <c r="AD62" s="18">
        <v>76.1</v>
      </c>
      <c r="AE62" s="18">
        <v>76.6</v>
      </c>
      <c r="AF62" s="18">
        <v>76.42897966731914</v>
      </c>
      <c r="AG62" s="18">
        <v>76.1</v>
      </c>
      <c r="AH62" s="18">
        <v>76.7</v>
      </c>
      <c r="AI62" s="18">
        <v>76.42996932958145</v>
      </c>
      <c r="AJ62" s="18">
        <v>76.1</v>
      </c>
      <c r="AK62" s="18">
        <v>76.7</v>
      </c>
      <c r="AL62" s="18">
        <v>76.69475213676574</v>
      </c>
      <c r="AM62" s="18">
        <v>76.4</v>
      </c>
      <c r="AN62" s="18">
        <v>77</v>
      </c>
      <c r="AO62" s="18">
        <v>76.95089656133148</v>
      </c>
      <c r="AP62" s="18">
        <v>76.7</v>
      </c>
      <c r="AQ62" s="18">
        <v>77.2</v>
      </c>
      <c r="AR62" s="18">
        <v>77.0759581091557</v>
      </c>
      <c r="AS62" s="18">
        <v>76.8</v>
      </c>
      <c r="AT62" s="18">
        <v>77.4</v>
      </c>
      <c r="AU62" s="18">
        <v>77.22248735047994</v>
      </c>
      <c r="AV62" s="18">
        <v>76.9</v>
      </c>
      <c r="AW62" s="18">
        <v>77.5</v>
      </c>
      <c r="AX62" s="18">
        <v>77.46981536951805</v>
      </c>
      <c r="AY62" s="18">
        <v>77.18979812515958</v>
      </c>
      <c r="AZ62" s="18">
        <v>77.7498326138765</v>
      </c>
      <c r="BA62" s="18">
        <v>77.96969183181668</v>
      </c>
      <c r="BB62" s="18">
        <v>77.69275898102632</v>
      </c>
      <c r="BC62" s="18">
        <v>78.24662468260703</v>
      </c>
    </row>
    <row r="63" spans="1:55" ht="24" customHeight="1">
      <c r="A63" s="18" t="s">
        <v>60</v>
      </c>
      <c r="B63" s="18">
        <v>78.41432038545902</v>
      </c>
      <c r="C63" s="18">
        <v>78</v>
      </c>
      <c r="D63" s="18">
        <v>78.9</v>
      </c>
      <c r="E63" s="18">
        <v>78.75644135176744</v>
      </c>
      <c r="F63" s="18">
        <v>78.3</v>
      </c>
      <c r="G63" s="18">
        <v>79.2</v>
      </c>
      <c r="H63" s="18">
        <v>78.38330007013697</v>
      </c>
      <c r="I63" s="18">
        <v>77.9</v>
      </c>
      <c r="J63" s="18">
        <v>78.8</v>
      </c>
      <c r="K63" s="18">
        <v>78.71275029895754</v>
      </c>
      <c r="L63" s="18">
        <v>78.3</v>
      </c>
      <c r="M63" s="18">
        <v>79.2</v>
      </c>
      <c r="N63" s="18">
        <v>78.62925622211058</v>
      </c>
      <c r="O63" s="18">
        <v>78.2</v>
      </c>
      <c r="P63" s="18">
        <v>79.1</v>
      </c>
      <c r="Q63" s="18">
        <v>79.06689341858032</v>
      </c>
      <c r="R63" s="18">
        <v>78.6</v>
      </c>
      <c r="S63" s="18">
        <v>79.5</v>
      </c>
      <c r="T63" s="18">
        <v>79.09837338505368</v>
      </c>
      <c r="U63" s="18">
        <v>78.6</v>
      </c>
      <c r="V63" s="18">
        <v>79.5</v>
      </c>
      <c r="W63" s="18">
        <v>79.29514014403983</v>
      </c>
      <c r="X63" s="18">
        <v>78.8</v>
      </c>
      <c r="Y63" s="18">
        <v>79.7</v>
      </c>
      <c r="Z63" s="18">
        <v>79.38503530221969</v>
      </c>
      <c r="AA63" s="18">
        <v>78.9</v>
      </c>
      <c r="AB63" s="18">
        <v>79.8</v>
      </c>
      <c r="AC63" s="18">
        <v>79.22636676424308</v>
      </c>
      <c r="AD63" s="18">
        <v>78.8</v>
      </c>
      <c r="AE63" s="18">
        <v>79.7</v>
      </c>
      <c r="AF63" s="18">
        <v>79.40463718969644</v>
      </c>
      <c r="AG63" s="18">
        <v>78.9</v>
      </c>
      <c r="AH63" s="18">
        <v>79.9</v>
      </c>
      <c r="AI63" s="18">
        <v>79.77633020880538</v>
      </c>
      <c r="AJ63" s="18">
        <v>79.3</v>
      </c>
      <c r="AK63" s="18">
        <v>80.2</v>
      </c>
      <c r="AL63" s="18">
        <v>80.30703144607381</v>
      </c>
      <c r="AM63" s="18">
        <v>79.9</v>
      </c>
      <c r="AN63" s="18">
        <v>80.7</v>
      </c>
      <c r="AO63" s="18">
        <v>80.57905643903926</v>
      </c>
      <c r="AP63" s="18">
        <v>80.1</v>
      </c>
      <c r="AQ63" s="18">
        <v>81</v>
      </c>
      <c r="AR63" s="18">
        <v>80.56245688071976</v>
      </c>
      <c r="AS63" s="18">
        <v>80.1</v>
      </c>
      <c r="AT63" s="18">
        <v>81</v>
      </c>
      <c r="AU63" s="18">
        <v>80.84271504710033</v>
      </c>
      <c r="AV63" s="18">
        <v>80.4</v>
      </c>
      <c r="AW63" s="18">
        <v>81.3</v>
      </c>
      <c r="AX63" s="18">
        <v>81.20926568337511</v>
      </c>
      <c r="AY63" s="18">
        <v>80.7852425336885</v>
      </c>
      <c r="AZ63" s="18">
        <v>81.63328883306171</v>
      </c>
      <c r="BA63" s="18">
        <v>81.54697844124279</v>
      </c>
      <c r="BB63" s="18">
        <v>81.11478425932819</v>
      </c>
      <c r="BC63" s="18">
        <v>81.97917262315738</v>
      </c>
    </row>
    <row r="64" spans="1:55" ht="12.75" customHeight="1">
      <c r="A64" s="18" t="s">
        <v>61</v>
      </c>
      <c r="B64" s="18">
        <v>75.45371213094035</v>
      </c>
      <c r="C64" s="18">
        <v>74.8</v>
      </c>
      <c r="D64" s="18">
        <v>76.2</v>
      </c>
      <c r="E64" s="18">
        <v>76.02877427663495</v>
      </c>
      <c r="F64" s="18">
        <v>75.3</v>
      </c>
      <c r="G64" s="18">
        <v>76.7</v>
      </c>
      <c r="H64" s="18">
        <v>75.77854654147295</v>
      </c>
      <c r="I64" s="18">
        <v>75.1</v>
      </c>
      <c r="J64" s="18">
        <v>76.5</v>
      </c>
      <c r="K64" s="18">
        <v>76.37227161364335</v>
      </c>
      <c r="L64" s="18">
        <v>75.7</v>
      </c>
      <c r="M64" s="18">
        <v>77.1</v>
      </c>
      <c r="N64" s="18">
        <v>76.6836811814036</v>
      </c>
      <c r="O64" s="18">
        <v>76</v>
      </c>
      <c r="P64" s="18">
        <v>77.4</v>
      </c>
      <c r="Q64" s="18">
        <v>77.20477399411827</v>
      </c>
      <c r="R64" s="18">
        <v>76.5</v>
      </c>
      <c r="S64" s="18">
        <v>77.9</v>
      </c>
      <c r="T64" s="18">
        <v>77.68464158015185</v>
      </c>
      <c r="U64" s="18">
        <v>77.1</v>
      </c>
      <c r="V64" s="18">
        <v>78.3</v>
      </c>
      <c r="W64" s="18">
        <v>77.33155529517904</v>
      </c>
      <c r="X64" s="18">
        <v>76.7</v>
      </c>
      <c r="Y64" s="18">
        <v>78</v>
      </c>
      <c r="Z64" s="18">
        <v>77.20635596379365</v>
      </c>
      <c r="AA64" s="18">
        <v>76.5</v>
      </c>
      <c r="AB64" s="18">
        <v>77.9</v>
      </c>
      <c r="AC64" s="18">
        <v>77.2341902497513</v>
      </c>
      <c r="AD64" s="18">
        <v>76.5</v>
      </c>
      <c r="AE64" s="18">
        <v>78</v>
      </c>
      <c r="AF64" s="18">
        <v>77.78593041896696</v>
      </c>
      <c r="AG64" s="18">
        <v>77</v>
      </c>
      <c r="AH64" s="18">
        <v>78.6</v>
      </c>
      <c r="AI64" s="18">
        <v>78.05527343003668</v>
      </c>
      <c r="AJ64" s="18">
        <v>77.3</v>
      </c>
      <c r="AK64" s="18">
        <v>78.8</v>
      </c>
      <c r="AL64" s="18">
        <v>77.88048957799326</v>
      </c>
      <c r="AM64" s="18">
        <v>77.1</v>
      </c>
      <c r="AN64" s="18">
        <v>78.6</v>
      </c>
      <c r="AO64" s="18">
        <v>77.82218691029755</v>
      </c>
      <c r="AP64" s="18">
        <v>77</v>
      </c>
      <c r="AQ64" s="18">
        <v>78.6</v>
      </c>
      <c r="AR64" s="18">
        <v>78.15120508371335</v>
      </c>
      <c r="AS64" s="18">
        <v>77.4</v>
      </c>
      <c r="AT64" s="18">
        <v>78.9</v>
      </c>
      <c r="AU64" s="18">
        <v>78.59840064591481</v>
      </c>
      <c r="AV64" s="18">
        <v>77.8</v>
      </c>
      <c r="AW64" s="18">
        <v>79.4</v>
      </c>
      <c r="AX64" s="18">
        <v>78.96526445167326</v>
      </c>
      <c r="AY64" s="18">
        <v>78.15988295793447</v>
      </c>
      <c r="AZ64" s="18">
        <v>79.77064594541206</v>
      </c>
      <c r="BA64" s="18">
        <v>79.14744506283117</v>
      </c>
      <c r="BB64" s="18">
        <v>78.34609011493292</v>
      </c>
      <c r="BC64" s="18">
        <v>79.94880001072941</v>
      </c>
    </row>
    <row r="65" spans="1:55" ht="12.75" customHeight="1">
      <c r="A65" s="18" t="s">
        <v>62</v>
      </c>
      <c r="B65" s="18">
        <v>77.37848606077935</v>
      </c>
      <c r="C65" s="18">
        <v>76.7</v>
      </c>
      <c r="D65" s="18">
        <v>78.1</v>
      </c>
      <c r="E65" s="18">
        <v>77.9769924937305</v>
      </c>
      <c r="F65" s="18">
        <v>77.2</v>
      </c>
      <c r="G65" s="18">
        <v>78.7</v>
      </c>
      <c r="H65" s="18">
        <v>77.29641353213079</v>
      </c>
      <c r="I65" s="18">
        <v>76.5</v>
      </c>
      <c r="J65" s="18">
        <v>78.1</v>
      </c>
      <c r="K65" s="18">
        <v>77.43561045014027</v>
      </c>
      <c r="L65" s="18">
        <v>76.7</v>
      </c>
      <c r="M65" s="18">
        <v>78.2</v>
      </c>
      <c r="N65" s="18">
        <v>77.51497187372233</v>
      </c>
      <c r="O65" s="18">
        <v>76.8</v>
      </c>
      <c r="P65" s="18">
        <v>78.2</v>
      </c>
      <c r="Q65" s="18">
        <v>78.08273685397266</v>
      </c>
      <c r="R65" s="18">
        <v>77.3</v>
      </c>
      <c r="S65" s="18">
        <v>78.8</v>
      </c>
      <c r="T65" s="18">
        <v>78.59008998175128</v>
      </c>
      <c r="U65" s="18">
        <v>77.9</v>
      </c>
      <c r="V65" s="18">
        <v>79.3</v>
      </c>
      <c r="W65" s="18">
        <v>78.85134980915545</v>
      </c>
      <c r="X65" s="18">
        <v>78.1</v>
      </c>
      <c r="Y65" s="18">
        <v>79.6</v>
      </c>
      <c r="Z65" s="18">
        <v>78.88194726791724</v>
      </c>
      <c r="AA65" s="18">
        <v>78.2</v>
      </c>
      <c r="AB65" s="18">
        <v>79.6</v>
      </c>
      <c r="AC65" s="18">
        <v>78.64080202051326</v>
      </c>
      <c r="AD65" s="18">
        <v>77.9</v>
      </c>
      <c r="AE65" s="18">
        <v>79.3</v>
      </c>
      <c r="AF65" s="18">
        <v>78.62186166578292</v>
      </c>
      <c r="AG65" s="18">
        <v>77.9</v>
      </c>
      <c r="AH65" s="18">
        <v>79.3</v>
      </c>
      <c r="AI65" s="18">
        <v>79.13122724707729</v>
      </c>
      <c r="AJ65" s="18">
        <v>78.5</v>
      </c>
      <c r="AK65" s="18">
        <v>79.8</v>
      </c>
      <c r="AL65" s="18">
        <v>79.49635538954585</v>
      </c>
      <c r="AM65" s="18">
        <v>78.8</v>
      </c>
      <c r="AN65" s="18">
        <v>80.2</v>
      </c>
      <c r="AO65" s="18">
        <v>79.70703698365007</v>
      </c>
      <c r="AP65" s="18">
        <v>79</v>
      </c>
      <c r="AQ65" s="18">
        <v>80.4</v>
      </c>
      <c r="AR65" s="18">
        <v>79.72844390522317</v>
      </c>
      <c r="AS65" s="18">
        <v>79.1</v>
      </c>
      <c r="AT65" s="18">
        <v>80.4</v>
      </c>
      <c r="AU65" s="18">
        <v>80.5212632942395</v>
      </c>
      <c r="AV65" s="18">
        <v>79.9</v>
      </c>
      <c r="AW65" s="18">
        <v>81.2</v>
      </c>
      <c r="AX65" s="18">
        <v>81.27630182173789</v>
      </c>
      <c r="AY65" s="18">
        <v>80.6659931501241</v>
      </c>
      <c r="AZ65" s="18">
        <v>81.88661049335168</v>
      </c>
      <c r="BA65" s="18">
        <v>81.43844030387</v>
      </c>
      <c r="BB65" s="18">
        <v>80.83342489838812</v>
      </c>
      <c r="BC65" s="18">
        <v>82.04345570935187</v>
      </c>
    </row>
    <row r="66" spans="1:55" ht="12.75" customHeight="1">
      <c r="A66" s="18" t="s">
        <v>63</v>
      </c>
      <c r="B66" s="18">
        <v>78.68182237751088</v>
      </c>
      <c r="C66" s="18">
        <v>78.1</v>
      </c>
      <c r="D66" s="18">
        <v>79.3</v>
      </c>
      <c r="E66" s="18">
        <v>78.42874956060268</v>
      </c>
      <c r="F66" s="18">
        <v>77.7</v>
      </c>
      <c r="G66" s="18">
        <v>79.1</v>
      </c>
      <c r="H66" s="18">
        <v>78.34993497025663</v>
      </c>
      <c r="I66" s="18">
        <v>77.6</v>
      </c>
      <c r="J66" s="18">
        <v>79.1</v>
      </c>
      <c r="K66" s="18">
        <v>78.81322140355456</v>
      </c>
      <c r="L66" s="18">
        <v>78.1</v>
      </c>
      <c r="M66" s="18">
        <v>79.5</v>
      </c>
      <c r="N66" s="18">
        <v>79.36662855730822</v>
      </c>
      <c r="O66" s="18">
        <v>78.7</v>
      </c>
      <c r="P66" s="18">
        <v>80.1</v>
      </c>
      <c r="Q66" s="18">
        <v>79.91093139542842</v>
      </c>
      <c r="R66" s="18">
        <v>79.2</v>
      </c>
      <c r="S66" s="18">
        <v>80.6</v>
      </c>
      <c r="T66" s="18">
        <v>79.42337734652622</v>
      </c>
      <c r="U66" s="18">
        <v>78.7</v>
      </c>
      <c r="V66" s="18">
        <v>80.1</v>
      </c>
      <c r="W66" s="18">
        <v>79.30064278851762</v>
      </c>
      <c r="X66" s="18">
        <v>78.6</v>
      </c>
      <c r="Y66" s="18">
        <v>80</v>
      </c>
      <c r="Z66" s="18">
        <v>79.33803497359834</v>
      </c>
      <c r="AA66" s="18">
        <v>78.6</v>
      </c>
      <c r="AB66" s="18">
        <v>80</v>
      </c>
      <c r="AC66" s="18">
        <v>79.91660766595784</v>
      </c>
      <c r="AD66" s="18">
        <v>79.2</v>
      </c>
      <c r="AE66" s="18">
        <v>80.6</v>
      </c>
      <c r="AF66" s="18">
        <v>80.06416269624677</v>
      </c>
      <c r="AG66" s="18">
        <v>79.4</v>
      </c>
      <c r="AH66" s="18">
        <v>80.8</v>
      </c>
      <c r="AI66" s="18">
        <v>80.07439693908596</v>
      </c>
      <c r="AJ66" s="18">
        <v>79.4</v>
      </c>
      <c r="AK66" s="18">
        <v>80.7</v>
      </c>
      <c r="AL66" s="18">
        <v>80.06315714813363</v>
      </c>
      <c r="AM66" s="18">
        <v>79.4</v>
      </c>
      <c r="AN66" s="18">
        <v>80.8</v>
      </c>
      <c r="AO66" s="18">
        <v>79.91930900579659</v>
      </c>
      <c r="AP66" s="18">
        <v>79.2</v>
      </c>
      <c r="AQ66" s="18">
        <v>80.6</v>
      </c>
      <c r="AR66" s="18">
        <v>80.18745045144371</v>
      </c>
      <c r="AS66" s="18">
        <v>79.5</v>
      </c>
      <c r="AT66" s="18">
        <v>80.9</v>
      </c>
      <c r="AU66" s="18">
        <v>80.38594303789016</v>
      </c>
      <c r="AV66" s="18">
        <v>79.7</v>
      </c>
      <c r="AW66" s="18">
        <v>81.1</v>
      </c>
      <c r="AX66" s="18">
        <v>80.92838703009777</v>
      </c>
      <c r="AY66" s="18">
        <v>80.23819564231322</v>
      </c>
      <c r="AZ66" s="18">
        <v>81.61857841788232</v>
      </c>
      <c r="BA66" s="18">
        <v>81.26801128638995</v>
      </c>
      <c r="BB66" s="18">
        <v>80.57806085080131</v>
      </c>
      <c r="BC66" s="18">
        <v>81.95796172197859</v>
      </c>
    </row>
    <row r="67" spans="1:55" ht="24" customHeight="1">
      <c r="A67" s="18" t="s">
        <v>64</v>
      </c>
      <c r="B67" s="18">
        <v>76.51492752708296</v>
      </c>
      <c r="C67" s="18">
        <v>75.9</v>
      </c>
      <c r="D67" s="18">
        <v>77.1</v>
      </c>
      <c r="E67" s="18">
        <v>76.94218876481972</v>
      </c>
      <c r="F67" s="18">
        <v>76.4</v>
      </c>
      <c r="G67" s="18">
        <v>77.5</v>
      </c>
      <c r="H67" s="18">
        <v>76.93504386238453</v>
      </c>
      <c r="I67" s="18">
        <v>76.4</v>
      </c>
      <c r="J67" s="18">
        <v>77.5</v>
      </c>
      <c r="K67" s="18">
        <v>77.78252117275025</v>
      </c>
      <c r="L67" s="18">
        <v>77.3</v>
      </c>
      <c r="M67" s="18">
        <v>78.3</v>
      </c>
      <c r="N67" s="18">
        <v>77.7521628561527</v>
      </c>
      <c r="O67" s="18">
        <v>77.2</v>
      </c>
      <c r="P67" s="18">
        <v>78.3</v>
      </c>
      <c r="Q67" s="18">
        <v>78.16451046187397</v>
      </c>
      <c r="R67" s="18">
        <v>77.6</v>
      </c>
      <c r="S67" s="18">
        <v>78.7</v>
      </c>
      <c r="T67" s="18">
        <v>77.82876800769382</v>
      </c>
      <c r="U67" s="18">
        <v>77.3</v>
      </c>
      <c r="V67" s="18">
        <v>78.4</v>
      </c>
      <c r="W67" s="18">
        <v>78.0514871374715</v>
      </c>
      <c r="X67" s="18">
        <v>77.5</v>
      </c>
      <c r="Y67" s="18">
        <v>78.6</v>
      </c>
      <c r="Z67" s="18">
        <v>77.72353586902331</v>
      </c>
      <c r="AA67" s="18">
        <v>77.2</v>
      </c>
      <c r="AB67" s="18">
        <v>78.3</v>
      </c>
      <c r="AC67" s="18">
        <v>78.28643682408102</v>
      </c>
      <c r="AD67" s="18">
        <v>77.7</v>
      </c>
      <c r="AE67" s="18">
        <v>78.9</v>
      </c>
      <c r="AF67" s="18">
        <v>78.47222098700054</v>
      </c>
      <c r="AG67" s="18">
        <v>77.9</v>
      </c>
      <c r="AH67" s="18">
        <v>79</v>
      </c>
      <c r="AI67" s="18">
        <v>79.05177615617558</v>
      </c>
      <c r="AJ67" s="18">
        <v>78.5</v>
      </c>
      <c r="AK67" s="18">
        <v>79.6</v>
      </c>
      <c r="AL67" s="18">
        <v>78.86510386871473</v>
      </c>
      <c r="AM67" s="18">
        <v>78.3</v>
      </c>
      <c r="AN67" s="18">
        <v>79.4</v>
      </c>
      <c r="AO67" s="18">
        <v>78.95747703459867</v>
      </c>
      <c r="AP67" s="18">
        <v>78.4</v>
      </c>
      <c r="AQ67" s="18">
        <v>79.5</v>
      </c>
      <c r="AR67" s="18">
        <v>79.02945609775331</v>
      </c>
      <c r="AS67" s="18">
        <v>78.5</v>
      </c>
      <c r="AT67" s="18">
        <v>79.6</v>
      </c>
      <c r="AU67" s="18">
        <v>79.02297532394178</v>
      </c>
      <c r="AV67" s="18">
        <v>78.5</v>
      </c>
      <c r="AW67" s="18">
        <v>79.6</v>
      </c>
      <c r="AX67" s="18">
        <v>79.17976234244571</v>
      </c>
      <c r="AY67" s="18">
        <v>78.62735968734168</v>
      </c>
      <c r="AZ67" s="18">
        <v>79.73216499754975</v>
      </c>
      <c r="BA67" s="18">
        <v>79.53374808534998</v>
      </c>
      <c r="BB67" s="18">
        <v>78.98236257624686</v>
      </c>
      <c r="BC67" s="18">
        <v>80.08513359445311</v>
      </c>
    </row>
    <row r="68" spans="1:55" ht="12.75" customHeight="1">
      <c r="A68" s="18" t="s">
        <v>65</v>
      </c>
      <c r="B68" s="18">
        <v>75.86632706467513</v>
      </c>
      <c r="C68" s="18">
        <v>75.5</v>
      </c>
      <c r="D68" s="18">
        <v>76.2</v>
      </c>
      <c r="E68" s="18">
        <v>76.25561309279078</v>
      </c>
      <c r="F68" s="18">
        <v>75.9</v>
      </c>
      <c r="G68" s="18">
        <v>76.6</v>
      </c>
      <c r="H68" s="18">
        <v>76.09366699153657</v>
      </c>
      <c r="I68" s="18">
        <v>75.7</v>
      </c>
      <c r="J68" s="18">
        <v>76.5</v>
      </c>
      <c r="K68" s="18">
        <v>76.26553287553942</v>
      </c>
      <c r="L68" s="18">
        <v>75.9</v>
      </c>
      <c r="M68" s="18">
        <v>76.6</v>
      </c>
      <c r="N68" s="18">
        <v>76.22182906843801</v>
      </c>
      <c r="O68" s="18">
        <v>75.9</v>
      </c>
      <c r="P68" s="18">
        <v>76.6</v>
      </c>
      <c r="Q68" s="18">
        <v>76.63202899570628</v>
      </c>
      <c r="R68" s="18">
        <v>76.3</v>
      </c>
      <c r="S68" s="18">
        <v>77</v>
      </c>
      <c r="T68" s="18">
        <v>77.02738334794498</v>
      </c>
      <c r="U68" s="18">
        <v>76.7</v>
      </c>
      <c r="V68" s="18">
        <v>77.4</v>
      </c>
      <c r="W68" s="18">
        <v>77.35199952692916</v>
      </c>
      <c r="X68" s="18">
        <v>77</v>
      </c>
      <c r="Y68" s="18">
        <v>77.7</v>
      </c>
      <c r="Z68" s="18">
        <v>77.54161875423627</v>
      </c>
      <c r="AA68" s="18">
        <v>77.2</v>
      </c>
      <c r="AB68" s="18">
        <v>77.9</v>
      </c>
      <c r="AC68" s="18">
        <v>77.62023127391605</v>
      </c>
      <c r="AD68" s="18">
        <v>77.3</v>
      </c>
      <c r="AE68" s="18">
        <v>78</v>
      </c>
      <c r="AF68" s="18">
        <v>77.38088806599004</v>
      </c>
      <c r="AG68" s="18">
        <v>77</v>
      </c>
      <c r="AH68" s="18">
        <v>77.7</v>
      </c>
      <c r="AI68" s="18">
        <v>77.42497466788839</v>
      </c>
      <c r="AJ68" s="18">
        <v>77.1</v>
      </c>
      <c r="AK68" s="18">
        <v>77.8</v>
      </c>
      <c r="AL68" s="18">
        <v>77.6281906330209</v>
      </c>
      <c r="AM68" s="18">
        <v>77.3</v>
      </c>
      <c r="AN68" s="18">
        <v>78</v>
      </c>
      <c r="AO68" s="18">
        <v>78.20392995029731</v>
      </c>
      <c r="AP68" s="18">
        <v>77.8</v>
      </c>
      <c r="AQ68" s="18">
        <v>78.6</v>
      </c>
      <c r="AR68" s="18">
        <v>78.39531050335107</v>
      </c>
      <c r="AS68" s="18">
        <v>78</v>
      </c>
      <c r="AT68" s="18">
        <v>78.7</v>
      </c>
      <c r="AU68" s="18">
        <v>78.43926296485371</v>
      </c>
      <c r="AV68" s="18">
        <v>78.1</v>
      </c>
      <c r="AW68" s="18">
        <v>78.8</v>
      </c>
      <c r="AX68" s="18">
        <v>78.53716705447532</v>
      </c>
      <c r="AY68" s="18">
        <v>78.19229650251759</v>
      </c>
      <c r="AZ68" s="18">
        <v>78.88203760643304</v>
      </c>
      <c r="BA68" s="18">
        <v>78.7505227525194</v>
      </c>
      <c r="BB68" s="18">
        <v>78.40363686748123</v>
      </c>
      <c r="BC68" s="18">
        <v>79.09740863755758</v>
      </c>
    </row>
    <row r="69" spans="1:55" ht="12.75" customHeight="1">
      <c r="A69" s="12" t="s">
        <v>66</v>
      </c>
      <c r="B69" s="18">
        <v>78.14419878781861</v>
      </c>
      <c r="C69" s="18">
        <v>76.7</v>
      </c>
      <c r="D69" s="18">
        <v>79.6</v>
      </c>
      <c r="E69" s="18">
        <v>78.16807243317454</v>
      </c>
      <c r="F69" s="18">
        <v>76.8</v>
      </c>
      <c r="G69" s="18">
        <v>79.6</v>
      </c>
      <c r="H69" s="18">
        <v>79.23342474956382</v>
      </c>
      <c r="I69" s="18">
        <v>77.9</v>
      </c>
      <c r="J69" s="18">
        <v>80.5</v>
      </c>
      <c r="K69" s="18">
        <v>79.8178098653969</v>
      </c>
      <c r="L69" s="18">
        <v>78.5</v>
      </c>
      <c r="M69" s="18">
        <v>81.2</v>
      </c>
      <c r="N69" s="18">
        <v>79.29711927246527</v>
      </c>
      <c r="O69" s="18">
        <v>77.9</v>
      </c>
      <c r="P69" s="18">
        <v>80.7</v>
      </c>
      <c r="Q69" s="18">
        <v>78.94519213319367</v>
      </c>
      <c r="R69" s="18">
        <v>77.5</v>
      </c>
      <c r="S69" s="18">
        <v>80.4</v>
      </c>
      <c r="T69" s="18">
        <v>79.5380494918777</v>
      </c>
      <c r="U69" s="18">
        <v>78</v>
      </c>
      <c r="V69" s="18">
        <v>81.1</v>
      </c>
      <c r="W69" s="18">
        <v>81.48106282124672</v>
      </c>
      <c r="X69" s="18">
        <v>80</v>
      </c>
      <c r="Y69" s="18">
        <v>82.9</v>
      </c>
      <c r="Z69" s="18">
        <v>81.78630503480474</v>
      </c>
      <c r="AA69" s="18">
        <v>80.2</v>
      </c>
      <c r="AB69" s="18">
        <v>83.3</v>
      </c>
      <c r="AC69" s="18">
        <v>81.68538085138746</v>
      </c>
      <c r="AD69" s="18">
        <v>80.4</v>
      </c>
      <c r="AE69" s="18">
        <v>83</v>
      </c>
      <c r="AF69" s="18">
        <v>81.03427369996221</v>
      </c>
      <c r="AG69" s="18">
        <v>79.6</v>
      </c>
      <c r="AH69" s="18">
        <v>82.5</v>
      </c>
      <c r="AI69" s="18">
        <v>80.52394431799215</v>
      </c>
      <c r="AJ69" s="18">
        <v>79</v>
      </c>
      <c r="AK69" s="18">
        <v>82.1</v>
      </c>
      <c r="AL69" s="18">
        <v>81.3936281101567</v>
      </c>
      <c r="AM69" s="18">
        <v>79.8</v>
      </c>
      <c r="AN69" s="18">
        <v>83</v>
      </c>
      <c r="AO69" s="18">
        <v>81.04994776037447</v>
      </c>
      <c r="AP69" s="18">
        <v>79.5</v>
      </c>
      <c r="AQ69" s="18">
        <v>82.6</v>
      </c>
      <c r="AR69" s="18">
        <v>81.50950422771973</v>
      </c>
      <c r="AS69" s="18">
        <v>80.2</v>
      </c>
      <c r="AT69" s="18">
        <v>82.8</v>
      </c>
      <c r="AU69" s="18">
        <v>81.42359821666705</v>
      </c>
      <c r="AV69" s="18">
        <v>80.2</v>
      </c>
      <c r="AW69" s="18">
        <v>82.6</v>
      </c>
      <c r="AX69" s="18">
        <v>81.71904344958088</v>
      </c>
      <c r="AY69" s="18">
        <v>80.52297061642126</v>
      </c>
      <c r="AZ69" s="18">
        <v>82.9151162827405</v>
      </c>
      <c r="BA69" s="18">
        <v>81.38893813819243</v>
      </c>
      <c r="BB69" s="18">
        <v>80.02079237125415</v>
      </c>
      <c r="BC69" s="18">
        <v>82.75708390513071</v>
      </c>
    </row>
    <row r="70" spans="1:55" ht="12.75" customHeight="1">
      <c r="A70" s="12" t="s">
        <v>67</v>
      </c>
      <c r="B70" s="18">
        <v>77.95519740097646</v>
      </c>
      <c r="C70" s="18">
        <v>77.4</v>
      </c>
      <c r="D70" s="18">
        <v>78.5</v>
      </c>
      <c r="E70" s="18">
        <v>77.73564071484681</v>
      </c>
      <c r="F70" s="18">
        <v>77.2</v>
      </c>
      <c r="G70" s="18">
        <v>78.3</v>
      </c>
      <c r="H70" s="18">
        <v>77.98798409643842</v>
      </c>
      <c r="I70" s="18">
        <v>77.4</v>
      </c>
      <c r="J70" s="18">
        <v>78.6</v>
      </c>
      <c r="K70" s="18">
        <v>78.5947195216456</v>
      </c>
      <c r="L70" s="18">
        <v>78</v>
      </c>
      <c r="M70" s="18">
        <v>79.1</v>
      </c>
      <c r="N70" s="18">
        <v>79.02673841204654</v>
      </c>
      <c r="O70" s="18">
        <v>78.5</v>
      </c>
      <c r="P70" s="18">
        <v>79.6</v>
      </c>
      <c r="Q70" s="18">
        <v>79.17760658109842</v>
      </c>
      <c r="R70" s="18">
        <v>78.6</v>
      </c>
      <c r="S70" s="18">
        <v>79.7</v>
      </c>
      <c r="T70" s="18">
        <v>79.46282027326505</v>
      </c>
      <c r="U70" s="18">
        <v>78.9</v>
      </c>
      <c r="V70" s="18">
        <v>80</v>
      </c>
      <c r="W70" s="18">
        <v>80.18289281880182</v>
      </c>
      <c r="X70" s="18">
        <v>79.7</v>
      </c>
      <c r="Y70" s="18">
        <v>80.7</v>
      </c>
      <c r="Z70" s="18">
        <v>80.70757586953371</v>
      </c>
      <c r="AA70" s="18">
        <v>80.2</v>
      </c>
      <c r="AB70" s="18">
        <v>81.2</v>
      </c>
      <c r="AC70" s="18">
        <v>80.70005693569549</v>
      </c>
      <c r="AD70" s="18">
        <v>80.2</v>
      </c>
      <c r="AE70" s="18">
        <v>81.2</v>
      </c>
      <c r="AF70" s="18">
        <v>80.02874666368253</v>
      </c>
      <c r="AG70" s="18">
        <v>79.5</v>
      </c>
      <c r="AH70" s="18">
        <v>80.6</v>
      </c>
      <c r="AI70" s="18">
        <v>80.19503821652721</v>
      </c>
      <c r="AJ70" s="18">
        <v>79.6</v>
      </c>
      <c r="AK70" s="18">
        <v>80.7</v>
      </c>
      <c r="AL70" s="18">
        <v>80.60905140345969</v>
      </c>
      <c r="AM70" s="18">
        <v>80.1</v>
      </c>
      <c r="AN70" s="18">
        <v>81.1</v>
      </c>
      <c r="AO70" s="18">
        <v>81.18952555913481</v>
      </c>
      <c r="AP70" s="18">
        <v>80.7</v>
      </c>
      <c r="AQ70" s="18">
        <v>81.7</v>
      </c>
      <c r="AR70" s="18">
        <v>81.245701996166</v>
      </c>
      <c r="AS70" s="18">
        <v>80.7</v>
      </c>
      <c r="AT70" s="18">
        <v>81.8</v>
      </c>
      <c r="AU70" s="18">
        <v>81.5031974833635</v>
      </c>
      <c r="AV70" s="18">
        <v>81</v>
      </c>
      <c r="AW70" s="18">
        <v>82</v>
      </c>
      <c r="AX70" s="18">
        <v>81.80050866706826</v>
      </c>
      <c r="AY70" s="18">
        <v>81.27917478983605</v>
      </c>
      <c r="AZ70" s="18">
        <v>82.32184254430047</v>
      </c>
      <c r="BA70" s="18">
        <v>82.34159133939866</v>
      </c>
      <c r="BB70" s="18">
        <v>81.83644040842181</v>
      </c>
      <c r="BC70" s="18">
        <v>82.84674227037551</v>
      </c>
    </row>
    <row r="71" spans="1:55" ht="24" customHeight="1">
      <c r="A71" s="12" t="s">
        <v>68</v>
      </c>
      <c r="B71" s="18">
        <v>76.92865462527331</v>
      </c>
      <c r="C71" s="18">
        <v>76.5</v>
      </c>
      <c r="D71" s="18">
        <v>77.4</v>
      </c>
      <c r="E71" s="18">
        <v>76.91671305147881</v>
      </c>
      <c r="F71" s="18">
        <v>76.4</v>
      </c>
      <c r="G71" s="18">
        <v>77.4</v>
      </c>
      <c r="H71" s="18">
        <v>77.13289737520651</v>
      </c>
      <c r="I71" s="18">
        <v>76.7</v>
      </c>
      <c r="J71" s="18">
        <v>77.6</v>
      </c>
      <c r="K71" s="18">
        <v>77.24506772888435</v>
      </c>
      <c r="L71" s="18">
        <v>76.8</v>
      </c>
      <c r="M71" s="18">
        <v>77.7</v>
      </c>
      <c r="N71" s="18">
        <v>77.39921806527909</v>
      </c>
      <c r="O71" s="18">
        <v>76.9</v>
      </c>
      <c r="P71" s="18">
        <v>77.9</v>
      </c>
      <c r="Q71" s="18">
        <v>77.28826392798895</v>
      </c>
      <c r="R71" s="18">
        <v>76.8</v>
      </c>
      <c r="S71" s="18">
        <v>77.8</v>
      </c>
      <c r="T71" s="18">
        <v>77.512938419224</v>
      </c>
      <c r="U71" s="18">
        <v>77</v>
      </c>
      <c r="V71" s="18">
        <v>78</v>
      </c>
      <c r="W71" s="18">
        <v>77.60877795858686</v>
      </c>
      <c r="X71" s="18">
        <v>77.1</v>
      </c>
      <c r="Y71" s="18">
        <v>78.1</v>
      </c>
      <c r="Z71" s="18">
        <v>77.70243230211015</v>
      </c>
      <c r="AA71" s="18">
        <v>77.2</v>
      </c>
      <c r="AB71" s="18">
        <v>78.2</v>
      </c>
      <c r="AC71" s="18">
        <v>78.15566503089711</v>
      </c>
      <c r="AD71" s="18">
        <v>77.7</v>
      </c>
      <c r="AE71" s="18">
        <v>78.6</v>
      </c>
      <c r="AF71" s="18">
        <v>78.08579597242687</v>
      </c>
      <c r="AG71" s="18">
        <v>77.6</v>
      </c>
      <c r="AH71" s="18">
        <v>78.6</v>
      </c>
      <c r="AI71" s="18">
        <v>78.20479848320973</v>
      </c>
      <c r="AJ71" s="18">
        <v>77.7</v>
      </c>
      <c r="AK71" s="18">
        <v>78.7</v>
      </c>
      <c r="AL71" s="18">
        <v>78.18340848186992</v>
      </c>
      <c r="AM71" s="18">
        <v>77.7</v>
      </c>
      <c r="AN71" s="18">
        <v>78.7</v>
      </c>
      <c r="AO71" s="18">
        <v>78.43434512869523</v>
      </c>
      <c r="AP71" s="18">
        <v>78</v>
      </c>
      <c r="AQ71" s="18">
        <v>78.9</v>
      </c>
      <c r="AR71" s="18">
        <v>78.7990411355828</v>
      </c>
      <c r="AS71" s="18">
        <v>78.3</v>
      </c>
      <c r="AT71" s="18">
        <v>79.3</v>
      </c>
      <c r="AU71" s="18">
        <v>78.76342334073057</v>
      </c>
      <c r="AV71" s="18">
        <v>78.3</v>
      </c>
      <c r="AW71" s="18">
        <v>79.2</v>
      </c>
      <c r="AX71" s="18">
        <v>79.2067246613161</v>
      </c>
      <c r="AY71" s="18">
        <v>78.74439114357656</v>
      </c>
      <c r="AZ71" s="18">
        <v>79.66905817905564</v>
      </c>
      <c r="BA71" s="18">
        <v>79.50830578678597</v>
      </c>
      <c r="BB71" s="18">
        <v>79.05752411984363</v>
      </c>
      <c r="BC71" s="18">
        <v>79.9590874537283</v>
      </c>
    </row>
    <row r="72" spans="1:55" ht="12.75" customHeight="1">
      <c r="A72" s="12" t="s">
        <v>69</v>
      </c>
      <c r="B72" s="18">
        <v>78.62152166541101</v>
      </c>
      <c r="C72" s="18">
        <v>78</v>
      </c>
      <c r="D72" s="18">
        <v>79.3</v>
      </c>
      <c r="E72" s="18">
        <v>78.95060478776679</v>
      </c>
      <c r="F72" s="18">
        <v>78.3</v>
      </c>
      <c r="G72" s="18">
        <v>79.6</v>
      </c>
      <c r="H72" s="18">
        <v>78.92666369487173</v>
      </c>
      <c r="I72" s="18">
        <v>78.3</v>
      </c>
      <c r="J72" s="18">
        <v>79.5</v>
      </c>
      <c r="K72" s="18">
        <v>79.16429134214336</v>
      </c>
      <c r="L72" s="18">
        <v>78.6</v>
      </c>
      <c r="M72" s="18">
        <v>79.8</v>
      </c>
      <c r="N72" s="18">
        <v>79.31391405502083</v>
      </c>
      <c r="O72" s="18">
        <v>78.7</v>
      </c>
      <c r="P72" s="18">
        <v>79.9</v>
      </c>
      <c r="Q72" s="18">
        <v>79.50672871037334</v>
      </c>
      <c r="R72" s="18">
        <v>78.9</v>
      </c>
      <c r="S72" s="18">
        <v>80.1</v>
      </c>
      <c r="T72" s="18">
        <v>79.56063058202578</v>
      </c>
      <c r="U72" s="18">
        <v>79</v>
      </c>
      <c r="V72" s="18">
        <v>80.1</v>
      </c>
      <c r="W72" s="18">
        <v>79.90270947658873</v>
      </c>
      <c r="X72" s="18">
        <v>79.3</v>
      </c>
      <c r="Y72" s="18">
        <v>80.5</v>
      </c>
      <c r="Z72" s="18">
        <v>80.14976940760509</v>
      </c>
      <c r="AA72" s="18">
        <v>79.6</v>
      </c>
      <c r="AB72" s="18">
        <v>80.7</v>
      </c>
      <c r="AC72" s="18">
        <v>80.31637435492758</v>
      </c>
      <c r="AD72" s="18">
        <v>79.8</v>
      </c>
      <c r="AE72" s="18">
        <v>80.9</v>
      </c>
      <c r="AF72" s="18">
        <v>79.77278301341865</v>
      </c>
      <c r="AG72" s="18">
        <v>79.2</v>
      </c>
      <c r="AH72" s="18">
        <v>80.4</v>
      </c>
      <c r="AI72" s="18">
        <v>79.82814144700066</v>
      </c>
      <c r="AJ72" s="18">
        <v>79.2</v>
      </c>
      <c r="AK72" s="18">
        <v>80.4</v>
      </c>
      <c r="AL72" s="18">
        <v>79.95853781335708</v>
      </c>
      <c r="AM72" s="18">
        <v>79.4</v>
      </c>
      <c r="AN72" s="18">
        <v>80.6</v>
      </c>
      <c r="AO72" s="18">
        <v>80.49099527405204</v>
      </c>
      <c r="AP72" s="18">
        <v>79.9</v>
      </c>
      <c r="AQ72" s="18">
        <v>81.1</v>
      </c>
      <c r="AR72" s="18">
        <v>80.74232322364928</v>
      </c>
      <c r="AS72" s="18">
        <v>80.2</v>
      </c>
      <c r="AT72" s="18">
        <v>81.3</v>
      </c>
      <c r="AU72" s="18">
        <v>80.79385181677097</v>
      </c>
      <c r="AV72" s="18">
        <v>80.2</v>
      </c>
      <c r="AW72" s="18">
        <v>81.4</v>
      </c>
      <c r="AX72" s="18">
        <v>81.15561158548235</v>
      </c>
      <c r="AY72" s="18">
        <v>80.5817062869312</v>
      </c>
      <c r="AZ72" s="18">
        <v>81.7295168840335</v>
      </c>
      <c r="BA72" s="18">
        <v>81.23708847492556</v>
      </c>
      <c r="BB72" s="18">
        <v>80.65887255236564</v>
      </c>
      <c r="BC72" s="18">
        <v>81.81530439748548</v>
      </c>
    </row>
    <row r="73" spans="1:55" ht="12.75" customHeight="1">
      <c r="A73" s="12" t="s">
        <v>70</v>
      </c>
      <c r="B73" s="18">
        <v>78.53740554109802</v>
      </c>
      <c r="C73" s="18">
        <v>77.2</v>
      </c>
      <c r="D73" s="18">
        <v>79.9</v>
      </c>
      <c r="E73" s="18">
        <v>77.66897198416413</v>
      </c>
      <c r="F73" s="18">
        <v>76.2</v>
      </c>
      <c r="G73" s="18">
        <v>79.1</v>
      </c>
      <c r="H73" s="18">
        <v>78.54078491319498</v>
      </c>
      <c r="I73" s="18">
        <v>77.2</v>
      </c>
      <c r="J73" s="18">
        <v>79.9</v>
      </c>
      <c r="K73" s="18">
        <v>79.18403936876602</v>
      </c>
      <c r="L73" s="18">
        <v>77.8</v>
      </c>
      <c r="M73" s="18">
        <v>80.5</v>
      </c>
      <c r="N73" s="18">
        <v>80.06638661490106</v>
      </c>
      <c r="O73" s="18">
        <v>78.8</v>
      </c>
      <c r="P73" s="18">
        <v>81.4</v>
      </c>
      <c r="Q73" s="18">
        <v>79.50406050818141</v>
      </c>
      <c r="R73" s="18">
        <v>78.1</v>
      </c>
      <c r="S73" s="18">
        <v>80.9</v>
      </c>
      <c r="T73" s="18">
        <v>79.82561939123418</v>
      </c>
      <c r="U73" s="18">
        <v>78.4</v>
      </c>
      <c r="V73" s="18">
        <v>81.2</v>
      </c>
      <c r="W73" s="18">
        <v>80.82530368447811</v>
      </c>
      <c r="X73" s="18">
        <v>79.5</v>
      </c>
      <c r="Y73" s="18">
        <v>82.2</v>
      </c>
      <c r="Z73" s="18">
        <v>81.15992742623415</v>
      </c>
      <c r="AA73" s="18">
        <v>79.8</v>
      </c>
      <c r="AB73" s="18">
        <v>82.5</v>
      </c>
      <c r="AC73" s="18">
        <v>81.42684878473355</v>
      </c>
      <c r="AD73" s="18">
        <v>80.1</v>
      </c>
      <c r="AE73" s="18">
        <v>82.7</v>
      </c>
      <c r="AF73" s="18">
        <v>80.64343086838772</v>
      </c>
      <c r="AG73" s="18">
        <v>79.3</v>
      </c>
      <c r="AH73" s="18">
        <v>82</v>
      </c>
      <c r="AI73" s="18">
        <v>80.27009093275454</v>
      </c>
      <c r="AJ73" s="18">
        <v>78.8</v>
      </c>
      <c r="AK73" s="18">
        <v>81.7</v>
      </c>
      <c r="AL73" s="18">
        <v>80.98054168530287</v>
      </c>
      <c r="AM73" s="18">
        <v>79.4</v>
      </c>
      <c r="AN73" s="18">
        <v>82.6</v>
      </c>
      <c r="AO73" s="18">
        <v>81.4641673861003</v>
      </c>
      <c r="AP73" s="18">
        <v>79.9</v>
      </c>
      <c r="AQ73" s="18">
        <v>83</v>
      </c>
      <c r="AR73" s="18">
        <v>82.60762723539911</v>
      </c>
      <c r="AS73" s="18">
        <v>81.2</v>
      </c>
      <c r="AT73" s="18">
        <v>84</v>
      </c>
      <c r="AU73" s="18">
        <v>81.47552004863918</v>
      </c>
      <c r="AV73" s="18">
        <v>79.8</v>
      </c>
      <c r="AW73" s="18">
        <v>83.1</v>
      </c>
      <c r="AX73" s="18">
        <v>81.83369583633055</v>
      </c>
      <c r="AY73" s="18">
        <v>80.22420764234181</v>
      </c>
      <c r="AZ73" s="18">
        <v>83.44318403031929</v>
      </c>
      <c r="BA73" s="18">
        <v>80.65376143138948</v>
      </c>
      <c r="BB73" s="18">
        <v>78.99322560080324</v>
      </c>
      <c r="BC73" s="18">
        <v>82.31429726197572</v>
      </c>
    </row>
    <row r="74" spans="1:55" ht="12.75" customHeight="1">
      <c r="A74" s="12" t="s">
        <v>71</v>
      </c>
      <c r="B74" s="18">
        <v>77.51941076673984</v>
      </c>
      <c r="C74" s="18">
        <v>76.9</v>
      </c>
      <c r="D74" s="18">
        <v>78.1</v>
      </c>
      <c r="E74" s="18">
        <v>77.93947863439608</v>
      </c>
      <c r="F74" s="18">
        <v>77.4</v>
      </c>
      <c r="G74" s="18">
        <v>78.5</v>
      </c>
      <c r="H74" s="18">
        <v>77.93740443170262</v>
      </c>
      <c r="I74" s="18">
        <v>77.4</v>
      </c>
      <c r="J74" s="18">
        <v>78.5</v>
      </c>
      <c r="K74" s="18">
        <v>78.34034822587326</v>
      </c>
      <c r="L74" s="18">
        <v>77.8</v>
      </c>
      <c r="M74" s="18">
        <v>78.9</v>
      </c>
      <c r="N74" s="18">
        <v>78.2714518253721</v>
      </c>
      <c r="O74" s="18">
        <v>77.7</v>
      </c>
      <c r="P74" s="18">
        <v>78.8</v>
      </c>
      <c r="Q74" s="18">
        <v>78.76999424276968</v>
      </c>
      <c r="R74" s="18">
        <v>78.2</v>
      </c>
      <c r="S74" s="18">
        <v>79.3</v>
      </c>
      <c r="T74" s="18">
        <v>78.65000861973002</v>
      </c>
      <c r="U74" s="18">
        <v>78</v>
      </c>
      <c r="V74" s="18">
        <v>79.3</v>
      </c>
      <c r="W74" s="18">
        <v>78.60456528667262</v>
      </c>
      <c r="X74" s="18">
        <v>77.9</v>
      </c>
      <c r="Y74" s="18">
        <v>79.3</v>
      </c>
      <c r="Z74" s="18">
        <v>78.7147855824359</v>
      </c>
      <c r="AA74" s="18">
        <v>78.1</v>
      </c>
      <c r="AB74" s="18">
        <v>79.4</v>
      </c>
      <c r="AC74" s="18">
        <v>78.88337068733323</v>
      </c>
      <c r="AD74" s="18">
        <v>78.2</v>
      </c>
      <c r="AE74" s="18">
        <v>79.5</v>
      </c>
      <c r="AF74" s="18">
        <v>79.25096277672601</v>
      </c>
      <c r="AG74" s="18">
        <v>78.6</v>
      </c>
      <c r="AH74" s="18">
        <v>79.9</v>
      </c>
      <c r="AI74" s="18">
        <v>79.66603870680298</v>
      </c>
      <c r="AJ74" s="18">
        <v>79.1</v>
      </c>
      <c r="AK74" s="18">
        <v>80.3</v>
      </c>
      <c r="AL74" s="18">
        <v>80.06137454669778</v>
      </c>
      <c r="AM74" s="18">
        <v>79.5</v>
      </c>
      <c r="AN74" s="18">
        <v>80.7</v>
      </c>
      <c r="AO74" s="18">
        <v>80.51807802816373</v>
      </c>
      <c r="AP74" s="18">
        <v>80</v>
      </c>
      <c r="AQ74" s="18">
        <v>81.1</v>
      </c>
      <c r="AR74" s="18">
        <v>80.64754744585441</v>
      </c>
      <c r="AS74" s="18">
        <v>80.1</v>
      </c>
      <c r="AT74" s="18">
        <v>81.2</v>
      </c>
      <c r="AU74" s="18">
        <v>80.9372612846185</v>
      </c>
      <c r="AV74" s="18">
        <v>80.4</v>
      </c>
      <c r="AW74" s="18">
        <v>81.5</v>
      </c>
      <c r="AX74" s="18">
        <v>80.9026857645771</v>
      </c>
      <c r="AY74" s="18">
        <v>80.31707819828083</v>
      </c>
      <c r="AZ74" s="18">
        <v>81.48829333087338</v>
      </c>
      <c r="BA74" s="18">
        <v>81.12864003573686</v>
      </c>
      <c r="BB74" s="18">
        <v>80.55579648199775</v>
      </c>
      <c r="BC74" s="18">
        <v>81.70148358947598</v>
      </c>
    </row>
    <row r="75" spans="1:55" ht="24" customHeight="1">
      <c r="A75" s="12" t="s">
        <v>72</v>
      </c>
      <c r="B75" s="18">
        <v>76.76239175532614</v>
      </c>
      <c r="C75" s="18">
        <v>76.4</v>
      </c>
      <c r="D75" s="18">
        <v>77.1</v>
      </c>
      <c r="E75" s="18">
        <v>76.89190008143895</v>
      </c>
      <c r="F75" s="18">
        <v>76.5</v>
      </c>
      <c r="G75" s="18">
        <v>77.3</v>
      </c>
      <c r="H75" s="18">
        <v>76.99542104575045</v>
      </c>
      <c r="I75" s="18">
        <v>76.6</v>
      </c>
      <c r="J75" s="18">
        <v>77.4</v>
      </c>
      <c r="K75" s="18">
        <v>77.35647729462293</v>
      </c>
      <c r="L75" s="18">
        <v>77</v>
      </c>
      <c r="M75" s="18">
        <v>77.7</v>
      </c>
      <c r="N75" s="18">
        <v>77.42156791745744</v>
      </c>
      <c r="O75" s="18">
        <v>77.1</v>
      </c>
      <c r="P75" s="18">
        <v>77.8</v>
      </c>
      <c r="Q75" s="18">
        <v>77.68541320789578</v>
      </c>
      <c r="R75" s="18">
        <v>77.3</v>
      </c>
      <c r="S75" s="18">
        <v>78</v>
      </c>
      <c r="T75" s="18">
        <v>77.68912122990794</v>
      </c>
      <c r="U75" s="18">
        <v>77.3</v>
      </c>
      <c r="V75" s="18">
        <v>78</v>
      </c>
      <c r="W75" s="18">
        <v>77.8869317497663</v>
      </c>
      <c r="X75" s="18">
        <v>77.5</v>
      </c>
      <c r="Y75" s="18">
        <v>78.3</v>
      </c>
      <c r="Z75" s="18">
        <v>78.01279807700068</v>
      </c>
      <c r="AA75" s="18">
        <v>77.7</v>
      </c>
      <c r="AB75" s="18">
        <v>78.4</v>
      </c>
      <c r="AC75" s="18">
        <v>78.37018446244308</v>
      </c>
      <c r="AD75" s="18">
        <v>78</v>
      </c>
      <c r="AE75" s="18">
        <v>78.7</v>
      </c>
      <c r="AF75" s="18">
        <v>78.52758144564149</v>
      </c>
      <c r="AG75" s="18">
        <v>78.2</v>
      </c>
      <c r="AH75" s="18">
        <v>78.9</v>
      </c>
      <c r="AI75" s="18">
        <v>78.66910059048826</v>
      </c>
      <c r="AJ75" s="18">
        <v>78.3</v>
      </c>
      <c r="AK75" s="18">
        <v>79</v>
      </c>
      <c r="AL75" s="18">
        <v>79.1178438880137</v>
      </c>
      <c r="AM75" s="18">
        <v>78.8</v>
      </c>
      <c r="AN75" s="18">
        <v>79.5</v>
      </c>
      <c r="AO75" s="18">
        <v>79.3287174690311</v>
      </c>
      <c r="AP75" s="18">
        <v>79</v>
      </c>
      <c r="AQ75" s="18">
        <v>79.7</v>
      </c>
      <c r="AR75" s="18">
        <v>79.48694674912818</v>
      </c>
      <c r="AS75" s="18">
        <v>79.1</v>
      </c>
      <c r="AT75" s="18">
        <v>79.8</v>
      </c>
      <c r="AU75" s="18">
        <v>79.54829688434424</v>
      </c>
      <c r="AV75" s="18">
        <v>79.2</v>
      </c>
      <c r="AW75" s="18">
        <v>79.9</v>
      </c>
      <c r="AX75" s="18">
        <v>79.92580081285931</v>
      </c>
      <c r="AY75" s="18">
        <v>79.58327166566681</v>
      </c>
      <c r="AZ75" s="18">
        <v>80.2683299600518</v>
      </c>
      <c r="BA75" s="18">
        <v>80.26095495321815</v>
      </c>
      <c r="BB75" s="18">
        <v>79.92573470769698</v>
      </c>
      <c r="BC75" s="18">
        <v>80.59617519873932</v>
      </c>
    </row>
    <row r="76" spans="1:55" ht="12.75" customHeight="1">
      <c r="A76" s="12" t="s">
        <v>73</v>
      </c>
      <c r="B76" s="18">
        <v>77.78822037188475</v>
      </c>
      <c r="C76" s="18">
        <v>77</v>
      </c>
      <c r="D76" s="18">
        <v>78.5</v>
      </c>
      <c r="E76" s="18">
        <v>78.13195824691218</v>
      </c>
      <c r="F76" s="18">
        <v>77.4</v>
      </c>
      <c r="G76" s="18">
        <v>78.9</v>
      </c>
      <c r="H76" s="18">
        <v>78.62838266023995</v>
      </c>
      <c r="I76" s="18">
        <v>77.9</v>
      </c>
      <c r="J76" s="18">
        <v>79.3</v>
      </c>
      <c r="K76" s="18">
        <v>78.17735547937771</v>
      </c>
      <c r="L76" s="18">
        <v>77.4</v>
      </c>
      <c r="M76" s="18">
        <v>79</v>
      </c>
      <c r="N76" s="18">
        <v>78.43377059133063</v>
      </c>
      <c r="O76" s="18">
        <v>77.7</v>
      </c>
      <c r="P76" s="18">
        <v>79.2</v>
      </c>
      <c r="Q76" s="18">
        <v>78.46116996357921</v>
      </c>
      <c r="R76" s="18">
        <v>77.7</v>
      </c>
      <c r="S76" s="18">
        <v>79.2</v>
      </c>
      <c r="T76" s="18">
        <v>79.16522959829513</v>
      </c>
      <c r="U76" s="18">
        <v>78.5</v>
      </c>
      <c r="V76" s="18">
        <v>79.9</v>
      </c>
      <c r="W76" s="18">
        <v>79.58757813551429</v>
      </c>
      <c r="X76" s="18">
        <v>78.9</v>
      </c>
      <c r="Y76" s="18">
        <v>80.2</v>
      </c>
      <c r="Z76" s="18">
        <v>79.40915592076348</v>
      </c>
      <c r="AA76" s="18">
        <v>78.8</v>
      </c>
      <c r="AB76" s="18">
        <v>80.1</v>
      </c>
      <c r="AC76" s="18">
        <v>79.63926157493805</v>
      </c>
      <c r="AD76" s="18">
        <v>79</v>
      </c>
      <c r="AE76" s="18">
        <v>80.3</v>
      </c>
      <c r="AF76" s="18">
        <v>79.31060505586605</v>
      </c>
      <c r="AG76" s="18">
        <v>78.6</v>
      </c>
      <c r="AH76" s="18">
        <v>80</v>
      </c>
      <c r="AI76" s="18">
        <v>79.85580488680714</v>
      </c>
      <c r="AJ76" s="18">
        <v>79.2</v>
      </c>
      <c r="AK76" s="18">
        <v>80.5</v>
      </c>
      <c r="AL76" s="18">
        <v>80.14166744500588</v>
      </c>
      <c r="AM76" s="18">
        <v>79.5</v>
      </c>
      <c r="AN76" s="18">
        <v>80.8</v>
      </c>
      <c r="AO76" s="18">
        <v>80.63697543243882</v>
      </c>
      <c r="AP76" s="18">
        <v>80</v>
      </c>
      <c r="AQ76" s="18">
        <v>81.3</v>
      </c>
      <c r="AR76" s="18">
        <v>80.95984179970277</v>
      </c>
      <c r="AS76" s="18">
        <v>80.3</v>
      </c>
      <c r="AT76" s="18">
        <v>81.6</v>
      </c>
      <c r="AU76" s="18">
        <v>81.28822434973611</v>
      </c>
      <c r="AV76" s="18">
        <v>80.6</v>
      </c>
      <c r="AW76" s="18">
        <v>81.9</v>
      </c>
      <c r="AX76" s="18">
        <v>81.8221519380495</v>
      </c>
      <c r="AY76" s="18">
        <v>81.18960948806667</v>
      </c>
      <c r="AZ76" s="18">
        <v>82.45469438803234</v>
      </c>
      <c r="BA76" s="18">
        <v>81.91976704102994</v>
      </c>
      <c r="BB76" s="18">
        <v>81.2607598815991</v>
      </c>
      <c r="BC76" s="18">
        <v>82.57877420046078</v>
      </c>
    </row>
    <row r="77" spans="1:55" ht="12.75" customHeight="1">
      <c r="A77" s="12" t="s">
        <v>74</v>
      </c>
      <c r="B77" s="18">
        <v>77.10113122090745</v>
      </c>
      <c r="C77" s="18">
        <v>76.5</v>
      </c>
      <c r="D77" s="18">
        <v>77.7</v>
      </c>
      <c r="E77" s="18">
        <v>77.16195288441989</v>
      </c>
      <c r="F77" s="18">
        <v>76.5</v>
      </c>
      <c r="G77" s="18">
        <v>77.8</v>
      </c>
      <c r="H77" s="18">
        <v>76.49803528339146</v>
      </c>
      <c r="I77" s="18">
        <v>75.8</v>
      </c>
      <c r="J77" s="18">
        <v>77.2</v>
      </c>
      <c r="K77" s="18">
        <v>76.41178050581001</v>
      </c>
      <c r="L77" s="18">
        <v>75.7</v>
      </c>
      <c r="M77" s="18">
        <v>77.1</v>
      </c>
      <c r="N77" s="18">
        <v>76.43102536932109</v>
      </c>
      <c r="O77" s="18">
        <v>75.7</v>
      </c>
      <c r="P77" s="18">
        <v>77.1</v>
      </c>
      <c r="Q77" s="18">
        <v>76.65946324293976</v>
      </c>
      <c r="R77" s="18">
        <v>76</v>
      </c>
      <c r="S77" s="18">
        <v>77.4</v>
      </c>
      <c r="T77" s="18">
        <v>76.67334760682877</v>
      </c>
      <c r="U77" s="18">
        <v>76</v>
      </c>
      <c r="V77" s="18">
        <v>77.3</v>
      </c>
      <c r="W77" s="18">
        <v>76.90124854949576</v>
      </c>
      <c r="X77" s="18">
        <v>76.2</v>
      </c>
      <c r="Y77" s="18">
        <v>77.6</v>
      </c>
      <c r="Z77" s="18">
        <v>77.1759912354919</v>
      </c>
      <c r="AA77" s="18">
        <v>76.5</v>
      </c>
      <c r="AB77" s="18">
        <v>77.8</v>
      </c>
      <c r="AC77" s="18">
        <v>77.54897476876516</v>
      </c>
      <c r="AD77" s="18">
        <v>76.9</v>
      </c>
      <c r="AE77" s="18">
        <v>78.2</v>
      </c>
      <c r="AF77" s="18">
        <v>77.44277179500452</v>
      </c>
      <c r="AG77" s="18">
        <v>76.8</v>
      </c>
      <c r="AH77" s="18">
        <v>78.1</v>
      </c>
      <c r="AI77" s="18">
        <v>77.62649857044882</v>
      </c>
      <c r="AJ77" s="18">
        <v>76.9</v>
      </c>
      <c r="AK77" s="18">
        <v>78.3</v>
      </c>
      <c r="AL77" s="18">
        <v>77.54570597026078</v>
      </c>
      <c r="AM77" s="18">
        <v>76.9</v>
      </c>
      <c r="AN77" s="18">
        <v>78.2</v>
      </c>
      <c r="AO77" s="18">
        <v>77.70563587133745</v>
      </c>
      <c r="AP77" s="18">
        <v>77</v>
      </c>
      <c r="AQ77" s="18">
        <v>78.4</v>
      </c>
      <c r="AR77" s="18">
        <v>77.94465971029186</v>
      </c>
      <c r="AS77" s="18">
        <v>77.3</v>
      </c>
      <c r="AT77" s="18">
        <v>78.6</v>
      </c>
      <c r="AU77" s="18">
        <v>78.09416579977308</v>
      </c>
      <c r="AV77" s="18">
        <v>77.4</v>
      </c>
      <c r="AW77" s="18">
        <v>78.8</v>
      </c>
      <c r="AX77" s="18">
        <v>78.44976108533241</v>
      </c>
      <c r="AY77" s="18">
        <v>77.77729232863416</v>
      </c>
      <c r="AZ77" s="18">
        <v>79.12222984203066</v>
      </c>
      <c r="BA77" s="18">
        <v>78.29272404354111</v>
      </c>
      <c r="BB77" s="18">
        <v>77.60283196137559</v>
      </c>
      <c r="BC77" s="18">
        <v>78.98261612570664</v>
      </c>
    </row>
    <row r="78" spans="1:55" ht="12.75" customHeight="1">
      <c r="A78" s="20" t="s">
        <v>75</v>
      </c>
      <c r="B78" s="15">
        <v>76.9704293375165</v>
      </c>
      <c r="C78" s="15">
        <v>76.4</v>
      </c>
      <c r="D78" s="15">
        <v>77.5</v>
      </c>
      <c r="E78" s="15">
        <v>77.70528463175246</v>
      </c>
      <c r="F78" s="15">
        <v>77.2</v>
      </c>
      <c r="G78" s="15">
        <v>78.2</v>
      </c>
      <c r="H78" s="15">
        <v>77.46444610195697</v>
      </c>
      <c r="I78" s="15">
        <v>76.9</v>
      </c>
      <c r="J78" s="15">
        <v>78</v>
      </c>
      <c r="K78" s="15">
        <v>77.59875050428778</v>
      </c>
      <c r="L78" s="15">
        <v>77.1</v>
      </c>
      <c r="M78" s="15">
        <v>78.1</v>
      </c>
      <c r="N78" s="15">
        <v>77.06666428997269</v>
      </c>
      <c r="O78" s="15">
        <v>76.5</v>
      </c>
      <c r="P78" s="15">
        <v>77.6</v>
      </c>
      <c r="Q78" s="15">
        <v>77.03932695634522</v>
      </c>
      <c r="R78" s="15">
        <v>76.5</v>
      </c>
      <c r="S78" s="15">
        <v>77.6</v>
      </c>
      <c r="T78" s="15">
        <v>76.83605285559226</v>
      </c>
      <c r="U78" s="15">
        <v>76.3</v>
      </c>
      <c r="V78" s="15">
        <v>77.4</v>
      </c>
      <c r="W78" s="15">
        <v>77.3058452411401</v>
      </c>
      <c r="X78" s="15">
        <v>76.8</v>
      </c>
      <c r="Y78" s="15">
        <v>77.8</v>
      </c>
      <c r="Z78" s="15">
        <v>77.86787669642601</v>
      </c>
      <c r="AA78" s="15">
        <v>77.4</v>
      </c>
      <c r="AB78" s="15">
        <v>78.4</v>
      </c>
      <c r="AC78" s="15">
        <v>78.02927141750476</v>
      </c>
      <c r="AD78" s="15">
        <v>77.5</v>
      </c>
      <c r="AE78" s="15">
        <v>78.5</v>
      </c>
      <c r="AF78" s="15">
        <v>77.68744618045174</v>
      </c>
      <c r="AG78" s="15">
        <v>77.2</v>
      </c>
      <c r="AH78" s="15">
        <v>78.2</v>
      </c>
      <c r="AI78" s="15">
        <v>78.01687081711701</v>
      </c>
      <c r="AJ78" s="15">
        <v>77.5</v>
      </c>
      <c r="AK78" s="15">
        <v>78.5</v>
      </c>
      <c r="AL78" s="15">
        <v>78.42673396544801</v>
      </c>
      <c r="AM78" s="15">
        <v>77.9</v>
      </c>
      <c r="AN78" s="15">
        <v>78.9</v>
      </c>
      <c r="AO78" s="15">
        <v>79.01730704678981</v>
      </c>
      <c r="AP78" s="15">
        <v>78.5</v>
      </c>
      <c r="AQ78" s="15">
        <v>79.5</v>
      </c>
      <c r="AR78" s="15">
        <v>78.97914894267088</v>
      </c>
      <c r="AS78" s="15">
        <v>78.5</v>
      </c>
      <c r="AT78" s="15">
        <v>79.5</v>
      </c>
      <c r="AU78" s="15">
        <v>79.2966045909996</v>
      </c>
      <c r="AV78" s="15">
        <v>78.8</v>
      </c>
      <c r="AW78" s="15">
        <v>79.8</v>
      </c>
      <c r="AX78" s="15">
        <v>79.73001172316259</v>
      </c>
      <c r="AY78" s="15">
        <v>79.2483493181518</v>
      </c>
      <c r="AZ78" s="15">
        <v>80.21167412817339</v>
      </c>
      <c r="BA78" s="15">
        <v>79.99234564196951</v>
      </c>
      <c r="BB78" s="15">
        <v>79.5115152167428</v>
      </c>
      <c r="BC78" s="15">
        <v>80.47317606719622</v>
      </c>
    </row>
    <row r="80" ht="12.75">
      <c r="A80" s="11" t="s">
        <v>275</v>
      </c>
    </row>
    <row r="81" ht="18">
      <c r="A81" s="129"/>
    </row>
  </sheetData>
  <mergeCells count="72"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AU6:AW6"/>
    <mergeCell ref="AX6:AZ6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43:D43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44:D44"/>
    <mergeCell ref="E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5:BC5"/>
    <mergeCell ref="BA6:BC6"/>
    <mergeCell ref="BA43:BC43"/>
    <mergeCell ref="BA44:BC44"/>
  </mergeCells>
  <hyperlinks>
    <hyperlink ref="A2" location="Contents!A1" display="Back to contents page"/>
  </hyperlinks>
  <printOptions/>
  <pageMargins left="0.75" right="0.75" top="1" bottom="1" header="0.5" footer="0.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1" sqref="C1"/>
    </sheetView>
  </sheetViews>
  <sheetFormatPr defaultColWidth="9.140625" defaultRowHeight="12.75"/>
  <cols>
    <col min="1" max="16384" width="9.140625" style="23" customWidth="1"/>
  </cols>
  <sheetData>
    <row r="1" spans="1:4" ht="12.75">
      <c r="A1" s="22"/>
      <c r="B1" s="22">
        <v>1</v>
      </c>
      <c r="C1" s="22" t="str">
        <f ca="1">OFFSET('Fig 1a data'!A7,B1,0)</f>
        <v>SCOTLAND</v>
      </c>
      <c r="D1" s="22"/>
    </row>
    <row r="2" spans="1:4" ht="12.75">
      <c r="A2" s="22"/>
      <c r="B2" s="22"/>
      <c r="C2" s="22"/>
      <c r="D2" s="22"/>
    </row>
    <row r="3" spans="1:8" ht="25.5">
      <c r="A3" s="22"/>
      <c r="B3" s="22"/>
      <c r="C3" s="24" t="s">
        <v>40</v>
      </c>
      <c r="D3" s="24" t="s">
        <v>41</v>
      </c>
      <c r="E3" s="24" t="s">
        <v>42</v>
      </c>
      <c r="F3" s="24" t="s">
        <v>91</v>
      </c>
      <c r="G3" s="24" t="s">
        <v>92</v>
      </c>
      <c r="H3" s="24" t="s">
        <v>93</v>
      </c>
    </row>
    <row r="4" spans="1:8" ht="12.75">
      <c r="A4" s="22">
        <v>1</v>
      </c>
      <c r="B4" s="22" t="s">
        <v>104</v>
      </c>
      <c r="C4" s="25">
        <f>VLOOKUP(C$1,'Fig 1a data'!$A$8:$BC$40,1+$A4,FALSE)</f>
        <v>71.46597493074096</v>
      </c>
      <c r="D4" s="25">
        <f>VLOOKUP(C$1,'Fig 1a data'!$A$8:$BC$40,2+$A4,FALSE)</f>
        <v>71.37</v>
      </c>
      <c r="E4" s="25">
        <f>VLOOKUP(C$1,'Fig 1a data'!$A$8:$BC$40,3+$A4,FALSE)</f>
        <v>71.56</v>
      </c>
      <c r="F4" s="25">
        <f>VLOOKUP(C$1,'Fig 1a data'!$A$46:$BC$78,1+$A4,FALSE)</f>
        <v>77.16574836567774</v>
      </c>
      <c r="G4" s="25">
        <f>VLOOKUP(C$1,'Fig 1a data'!$A$46:$BC$78,2+$A4,FALSE)</f>
        <v>77.07</v>
      </c>
      <c r="H4" s="25">
        <f>VLOOKUP(C$1,'Fig 1a data'!$A$46:$BC$78,3+$A4,FALSE)</f>
        <v>77.26</v>
      </c>
    </row>
    <row r="5" spans="1:8" ht="12.75">
      <c r="A5" s="22">
        <v>2</v>
      </c>
      <c r="B5" s="22" t="s">
        <v>105</v>
      </c>
      <c r="C5" s="25">
        <f>VLOOKUP(C$1,'Fig 1a data'!$A$8:$BC$40,3+$A5,FALSE)</f>
        <v>71.69974797887325</v>
      </c>
      <c r="D5" s="25">
        <f>VLOOKUP(C$1,'Fig 1a data'!$A$8:$BC$40,4+$A5,FALSE)</f>
        <v>71.6</v>
      </c>
      <c r="E5" s="25">
        <f>VLOOKUP(C$1,'Fig 1a data'!$A$8:$BC$40,5+$A5,FALSE)</f>
        <v>71.8</v>
      </c>
      <c r="F5" s="25">
        <f>VLOOKUP(C$1,'Fig 1a data'!$A$46:$BC$78,3+$A5,FALSE)</f>
        <v>77.34818238891894</v>
      </c>
      <c r="G5" s="25">
        <f>VLOOKUP(C$1,'Fig 1a data'!$A$46:$BC$78,4+$A5,FALSE)</f>
        <v>77.26</v>
      </c>
      <c r="H5" s="25">
        <f>VLOOKUP(C$1,'Fig 1a data'!$A$46:$BC$78,5+$A5,FALSE)</f>
        <v>77.44</v>
      </c>
    </row>
    <row r="6" spans="1:8" ht="12.75">
      <c r="A6" s="22">
        <v>3</v>
      </c>
      <c r="B6" s="22" t="s">
        <v>106</v>
      </c>
      <c r="C6" s="25">
        <f>VLOOKUP(C$1,'Fig 1a data'!$A$8:$BC$40,5+$A6,FALSE)</f>
        <v>71.87484420646133</v>
      </c>
      <c r="D6" s="25">
        <f>VLOOKUP(C$1,'Fig 1a data'!$A$8:$BC$40,6+$A6,FALSE)</f>
        <v>71.78</v>
      </c>
      <c r="E6" s="25">
        <f>VLOOKUP(C$1,'Fig 1a data'!$A$8:$BC$40,7+$A6,FALSE)</f>
        <v>71.97</v>
      </c>
      <c r="F6" s="25">
        <f>VLOOKUP(C$1,'Fig 1a data'!$A$46:$BC$78,5+$A6,FALSE)</f>
        <v>77.4653225600039</v>
      </c>
      <c r="G6" s="25">
        <f>VLOOKUP(C$1,'Fig 1a data'!$A$46:$BC$78,6+$A6,FALSE)</f>
        <v>77.37</v>
      </c>
      <c r="H6" s="25">
        <f>VLOOKUP(C$1,'Fig 1a data'!$A$46:$BC$78,7+$A6,FALSE)</f>
        <v>77.56</v>
      </c>
    </row>
    <row r="7" spans="1:8" ht="12.75">
      <c r="A7" s="22">
        <v>4</v>
      </c>
      <c r="B7" s="22" t="s">
        <v>107</v>
      </c>
      <c r="C7" s="25">
        <f>VLOOKUP(C$1,'Fig 1a data'!$A$8:$BC$40,7+$A7,FALSE)</f>
        <v>72.09680757176524</v>
      </c>
      <c r="D7" s="25">
        <f>VLOOKUP(C$1,'Fig 1a data'!$A$8:$BC$40,8+$A7,FALSE)</f>
        <v>72</v>
      </c>
      <c r="E7" s="25">
        <f>VLOOKUP(C$1,'Fig 1a data'!$A$8:$BC$40,9+$A7,FALSE)</f>
        <v>72.19</v>
      </c>
      <c r="F7" s="25">
        <f>VLOOKUP(C$1,'Fig 1a data'!$A$46:$BC$78,7+$A7,FALSE)</f>
        <v>77.77077437949475</v>
      </c>
      <c r="G7" s="25">
        <f>VLOOKUP(C$1,'Fig 1a data'!$A$46:$BC$78,8+$A7,FALSE)</f>
        <v>77.68</v>
      </c>
      <c r="H7" s="25">
        <f>VLOOKUP(C$1,'Fig 1a data'!$A$46:$BC$78,9+$A7,FALSE)</f>
        <v>77.86</v>
      </c>
    </row>
    <row r="8" spans="1:8" ht="12.75">
      <c r="A8" s="22">
        <v>5</v>
      </c>
      <c r="B8" s="22" t="s">
        <v>108</v>
      </c>
      <c r="C8" s="25">
        <f>VLOOKUP(C$1,'Fig 1a data'!$A$8:$BC$40,9+$A8,FALSE)</f>
        <v>72.25616479300813</v>
      </c>
      <c r="D8" s="25">
        <f>VLOOKUP(C$1,'Fig 1a data'!$A$8:$BC$40,10+$A8,FALSE)</f>
        <v>72.16</v>
      </c>
      <c r="E8" s="25">
        <f>VLOOKUP(C$1,'Fig 1a data'!$A$8:$BC$40,11+$A8,FALSE)</f>
        <v>72.35</v>
      </c>
      <c r="F8" s="25">
        <f>VLOOKUP(C$1,'Fig 1a data'!$A$46:$BC$78,9+$A8,FALSE)</f>
        <v>77.89581820366021</v>
      </c>
      <c r="G8" s="25">
        <f>VLOOKUP(C$1,'Fig 1a data'!$A$46:$BC$78,10+$A8,FALSE)</f>
        <v>77.8</v>
      </c>
      <c r="H8" s="25">
        <f>VLOOKUP(C$1,'Fig 1a data'!$A$46:$BC$78,11+$A8,FALSE)</f>
        <v>77.99</v>
      </c>
    </row>
    <row r="9" spans="1:8" ht="12.75">
      <c r="A9" s="22">
        <v>6</v>
      </c>
      <c r="B9" s="22" t="s">
        <v>109</v>
      </c>
      <c r="C9" s="25">
        <f>VLOOKUP(C$1,'Fig 1a data'!$A$8:$BC$40,11+$A9,FALSE)</f>
        <v>72.42588428823923</v>
      </c>
      <c r="D9" s="25">
        <f>VLOOKUP(C$1,'Fig 1a data'!$A$8:$BC$40,12+$A9,FALSE)</f>
        <v>72.33</v>
      </c>
      <c r="E9" s="25">
        <f>VLOOKUP(C$1,'Fig 1a data'!$A$8:$BC$40,13+$A9,FALSE)</f>
        <v>72.52</v>
      </c>
      <c r="F9" s="25">
        <f>VLOOKUP(C$1,'Fig 1a data'!$A$46:$BC$78,11+$A9,FALSE)</f>
        <v>78.0647045301215</v>
      </c>
      <c r="G9" s="25">
        <f>VLOOKUP(C$1,'Fig 1a data'!$A$46:$BC$78,12+$A9,FALSE)</f>
        <v>77.97</v>
      </c>
      <c r="H9" s="25">
        <f>VLOOKUP(C$1,'Fig 1a data'!$A$46:$BC$78,13+$A9,FALSE)</f>
        <v>78.16</v>
      </c>
    </row>
    <row r="10" spans="1:8" ht="12.75">
      <c r="A10" s="22">
        <v>7</v>
      </c>
      <c r="B10" s="22" t="s">
        <v>110</v>
      </c>
      <c r="C10" s="25">
        <f>VLOOKUP(C$1,'Fig 1a data'!$A$8:$BC$40,13+$A10,FALSE)</f>
        <v>72.65566107608485</v>
      </c>
      <c r="D10" s="25">
        <f>VLOOKUP(C$1,'Fig 1a data'!$A$8:$BC$40,14+$A10,FALSE)</f>
        <v>72.56</v>
      </c>
      <c r="E10" s="25">
        <f>VLOOKUP(C$1,'Fig 1a data'!$A$8:$BC$40,15+$A10,FALSE)</f>
        <v>72.75</v>
      </c>
      <c r="F10" s="25">
        <f>VLOOKUP(C$1,'Fig 1a data'!$A$46:$BC$78,13+$A10,FALSE)</f>
        <v>78.18610901420044</v>
      </c>
      <c r="G10" s="25">
        <f>VLOOKUP(C$1,'Fig 1a data'!$A$46:$BC$78,14+$A10,FALSE)</f>
        <v>78.1</v>
      </c>
      <c r="H10" s="25">
        <f>VLOOKUP(C$1,'Fig 1a data'!$A$46:$BC$78,15+$A10,FALSE)</f>
        <v>78.28</v>
      </c>
    </row>
    <row r="11" spans="1:8" ht="12.75">
      <c r="A11" s="22">
        <v>8</v>
      </c>
      <c r="B11" s="22" t="s">
        <v>111</v>
      </c>
      <c r="C11" s="25">
        <f>VLOOKUP(C$1,'Fig 1a data'!$A$8:$BC$40,15+$A11,FALSE)</f>
        <v>72.86423107098749</v>
      </c>
      <c r="D11" s="25">
        <f>VLOOKUP(C$1,'Fig 1a data'!$A$8:$BC$40,16+$A11,FALSE)</f>
        <v>72.77</v>
      </c>
      <c r="E11" s="25">
        <f>VLOOKUP(C$1,'Fig 1a data'!$A$8:$BC$40,17+$A11,FALSE)</f>
        <v>72.96</v>
      </c>
      <c r="F11" s="25">
        <f>VLOOKUP(C$1,'Fig 1a data'!$A$46:$BC$78,15+$A11,FALSE)</f>
        <v>78.3617084590253</v>
      </c>
      <c r="G11" s="25">
        <f>VLOOKUP(C$1,'Fig 1a data'!$A$46:$BC$78,16+$A11,FALSE)</f>
        <v>78.27</v>
      </c>
      <c r="H11" s="25">
        <f>VLOOKUP(C$1,'Fig 1a data'!$A$46:$BC$78,17+$A11,FALSE)</f>
        <v>78.45</v>
      </c>
    </row>
    <row r="12" spans="1:8" ht="12.75">
      <c r="A12" s="22">
        <v>9</v>
      </c>
      <c r="B12" s="22" t="s">
        <v>112</v>
      </c>
      <c r="C12" s="25">
        <f>VLOOKUP(C$1,'Fig 1a data'!$A$8:$BC$40,17+$A12,FALSE)</f>
        <v>73.11915668985563</v>
      </c>
      <c r="D12" s="25">
        <f>VLOOKUP(C$1,'Fig 1a data'!$A$8:$BC$40,18+$A12,FALSE)</f>
        <v>73.02</v>
      </c>
      <c r="E12" s="25">
        <f>VLOOKUP(C$1,'Fig 1a data'!$A$8:$BC$40,19+$A12,FALSE)</f>
        <v>73.22</v>
      </c>
      <c r="F12" s="25">
        <f>VLOOKUP(C$1,'Fig 1a data'!$A$46:$BC$78,17+$A12,FALSE)</f>
        <v>78.57749963325398</v>
      </c>
      <c r="G12" s="25">
        <f>VLOOKUP(C$1,'Fig 1a data'!$A$46:$BC$78,18+$A12,FALSE)</f>
        <v>78.49</v>
      </c>
      <c r="H12" s="25">
        <f>VLOOKUP(C$1,'Fig 1a data'!$A$46:$BC$78,19+$A12,FALSE)</f>
        <v>78.67</v>
      </c>
    </row>
    <row r="13" spans="1:8" ht="12.75">
      <c r="A13" s="22">
        <v>10</v>
      </c>
      <c r="B13" s="22" t="s">
        <v>113</v>
      </c>
      <c r="C13" s="25">
        <f>VLOOKUP(C$1,'Fig 1a data'!$A$8:$BC$40,19+$A13,FALSE)</f>
        <v>73.34450418476811</v>
      </c>
      <c r="D13" s="25">
        <f>VLOOKUP(C$1,'Fig 1a data'!$A$8:$BC$40,20+$A13,FALSE)</f>
        <v>73.24</v>
      </c>
      <c r="E13" s="25">
        <f>VLOOKUP(C$1,'Fig 1a data'!$A$8:$BC$40,21+$A13,FALSE)</f>
        <v>73.45</v>
      </c>
      <c r="F13" s="25">
        <f>VLOOKUP(C$1,'Fig 1a data'!$A$46:$BC$78,19+$A13,FALSE)</f>
        <v>78.8106070869853</v>
      </c>
      <c r="G13" s="25">
        <f>VLOOKUP(C$1,'Fig 1a data'!$A$46:$BC$78,20+$A13,FALSE)</f>
        <v>78.72</v>
      </c>
      <c r="H13" s="25">
        <f>VLOOKUP(C$1,'Fig 1a data'!$A$46:$BC$78,21+$A13,FALSE)</f>
        <v>78.9</v>
      </c>
    </row>
    <row r="14" spans="1:8" ht="12.75">
      <c r="A14" s="22">
        <v>11</v>
      </c>
      <c r="B14" s="22" t="s">
        <v>114</v>
      </c>
      <c r="C14" s="25">
        <f>VLOOKUP(C$1,'Fig 1a data'!$A$8:$BC$40,21+$A14,FALSE)</f>
        <v>73.50674665386529</v>
      </c>
      <c r="D14" s="25">
        <f>VLOOKUP(C$1,'Fig 1a data'!$A$8:$BC$40,22+$A14,FALSE)</f>
        <v>73.41</v>
      </c>
      <c r="E14" s="25">
        <f>VLOOKUP(C$1,'Fig 1a data'!$A$8:$BC$40,23+$A14,FALSE)</f>
        <v>73.61</v>
      </c>
      <c r="F14" s="25">
        <f>VLOOKUP(C$1,'Fig 1a data'!$A$46:$BC$78,21+$A14,FALSE)</f>
        <v>78.86268089335994</v>
      </c>
      <c r="G14" s="25">
        <f>VLOOKUP(C$1,'Fig 1a data'!$A$46:$BC$78,22+$A14,FALSE)</f>
        <v>78.77</v>
      </c>
      <c r="H14" s="25">
        <f>VLOOKUP(C$1,'Fig 1a data'!$A$46:$BC$78,23+$A14,FALSE)</f>
        <v>78.95</v>
      </c>
    </row>
    <row r="15" spans="1:8" ht="12.75">
      <c r="A15" s="22">
        <v>12</v>
      </c>
      <c r="B15" s="22" t="s">
        <v>115</v>
      </c>
      <c r="C15" s="25">
        <f>VLOOKUP(C$1,'Fig 1a data'!$A$8:$BC$40,23+$A15,FALSE)</f>
        <v>73.78681004067018</v>
      </c>
      <c r="D15" s="25">
        <f>VLOOKUP(C$1,'Fig 1a data'!$A$8:$BC$40,24+$A15,FALSE)</f>
        <v>73.69</v>
      </c>
      <c r="E15" s="25">
        <f>VLOOKUP(C$1,'Fig 1a data'!$A$8:$BC$40,25+$A15,FALSE)</f>
        <v>73.89</v>
      </c>
      <c r="F15" s="25">
        <f>VLOOKUP(C$1,'Fig 1a data'!$A$46:$BC$78,23+$A15,FALSE)</f>
        <v>79.02720714063949</v>
      </c>
      <c r="G15" s="25">
        <f>VLOOKUP(C$1,'Fig 1a data'!$A$46:$BC$78,24+$A15,FALSE)</f>
        <v>78.94</v>
      </c>
      <c r="H15" s="25">
        <f>VLOOKUP(C$1,'Fig 1a data'!$A$46:$BC$78,25+$A15,FALSE)</f>
        <v>79.12</v>
      </c>
    </row>
    <row r="16" spans="1:8" ht="12.75">
      <c r="A16" s="22">
        <v>13</v>
      </c>
      <c r="B16" s="22" t="s">
        <v>116</v>
      </c>
      <c r="C16" s="25">
        <f>VLOOKUP(C$1,'Fig 1a data'!$A$8:$BC$40,25+$A16,FALSE)</f>
        <v>74.23910828065144</v>
      </c>
      <c r="D16" s="25">
        <f>VLOOKUP(C$1,'Fig 1a data'!$A$8:$BC$40,26+$A16,FALSE)</f>
        <v>74.14</v>
      </c>
      <c r="E16" s="25">
        <f>VLOOKUP(C$1,'Fig 1a data'!$A$8:$BC$40,27+$A16,FALSE)</f>
        <v>74.34</v>
      </c>
      <c r="F16" s="25">
        <f>VLOOKUP(C$1,'Fig 1a data'!$A$46:$BC$78,25+$A16,FALSE)</f>
        <v>79.23062045509047</v>
      </c>
      <c r="G16" s="25">
        <f>VLOOKUP(C$1,'Fig 1a data'!$A$46:$BC$78,26+$A16,FALSE)</f>
        <v>79.14</v>
      </c>
      <c r="H16" s="25">
        <f>VLOOKUP(C$1,'Fig 1a data'!$A$46:$BC$78,27+$A16,FALSE)</f>
        <v>79.32</v>
      </c>
    </row>
    <row r="17" spans="1:8" ht="12.75">
      <c r="A17" s="22">
        <v>14</v>
      </c>
      <c r="B17" s="22" t="s">
        <v>117</v>
      </c>
      <c r="C17" s="25">
        <f>VLOOKUP(C$1,'Fig 1a data'!$A$8:$BC$40,27+$A17,FALSE)</f>
        <v>74.6363228355884</v>
      </c>
      <c r="D17" s="25">
        <f>VLOOKUP(C$1,'Fig 1a data'!$A$8:$BC$40,28+$A17,FALSE)</f>
        <v>74.54</v>
      </c>
      <c r="E17" s="25">
        <f>VLOOKUP(C$1,'Fig 1a data'!$A$8:$BC$40,29+$A17,FALSE)</f>
        <v>74.74</v>
      </c>
      <c r="F17" s="25">
        <f>VLOOKUP(C$1,'Fig 1a data'!$A$46:$BC$78,27+$A17,FALSE)</f>
        <v>79.57428372029334</v>
      </c>
      <c r="G17" s="25">
        <f>VLOOKUP(C$1,'Fig 1a data'!$A$46:$BC$78,28+$A17,FALSE)</f>
        <v>79.48</v>
      </c>
      <c r="H17" s="25">
        <f>VLOOKUP(C$1,'Fig 1a data'!$A$46:$BC$78,29+$A17,FALSE)</f>
        <v>79.66</v>
      </c>
    </row>
    <row r="18" spans="1:8" ht="12.75">
      <c r="A18" s="22">
        <v>15</v>
      </c>
      <c r="B18" s="22" t="s">
        <v>118</v>
      </c>
      <c r="C18" s="25">
        <f>VLOOKUP(C$1,'Fig 1a data'!$A$8:$BC$40,29+$A18,FALSE)</f>
        <v>74.84591260054302</v>
      </c>
      <c r="D18" s="25">
        <f>VLOOKUP(C$1,'Fig 1a data'!$A$8:$BC$40,30+$A18,FALSE)</f>
        <v>74.75</v>
      </c>
      <c r="E18" s="25">
        <f>VLOOKUP(C$1,'Fig 1a data'!$A$8:$BC$40,31+$A18,FALSE)</f>
        <v>74.95</v>
      </c>
      <c r="F18" s="25">
        <f>VLOOKUP(C$1,'Fig 1a data'!$A$46:$BC$78,29+$A18,FALSE)</f>
        <v>79.745873244147</v>
      </c>
      <c r="G18" s="25">
        <f>VLOOKUP(C$1,'Fig 1a data'!$A$46:$BC$78,30+$A18,FALSE)</f>
        <v>79.66</v>
      </c>
      <c r="H18" s="25">
        <f>VLOOKUP(C$1,'Fig 1a data'!$A$46:$BC$78,31+$A18,FALSE)</f>
        <v>79.84</v>
      </c>
    </row>
    <row r="19" spans="1:8" ht="12.75">
      <c r="A19" s="22">
        <v>16</v>
      </c>
      <c r="B19" s="22" t="s">
        <v>119</v>
      </c>
      <c r="C19" s="25">
        <f>VLOOKUP(C$1,'Fig 1a data'!$A$8:$BC$40,31+$A19,FALSE)</f>
        <v>75.04270147220494</v>
      </c>
      <c r="D19" s="25">
        <f>VLOOKUP(C$1,'Fig 1a data'!$A$8:$BC$40,32+$A19,FALSE)</f>
        <v>74.94</v>
      </c>
      <c r="E19" s="25">
        <f>VLOOKUP(C$1,'Fig 1a data'!$A$8:$BC$40,33+$A19,FALSE)</f>
        <v>75.14</v>
      </c>
      <c r="F19" s="25">
        <f>VLOOKUP(C$1,'Fig 1a data'!$A$46:$BC$78,31+$A19,FALSE)</f>
        <v>79.91631589912808</v>
      </c>
      <c r="G19" s="25">
        <f>VLOOKUP(C$1,'Fig 1a data'!$A$46:$BC$78,32+$A19,FALSE)</f>
        <v>79.83</v>
      </c>
      <c r="H19" s="25">
        <f>VLOOKUP(C$1,'Fig 1a data'!$A$46:$BC$78,33+$A19,FALSE)</f>
        <v>80</v>
      </c>
    </row>
    <row r="20" spans="1:8" ht="12.75">
      <c r="A20" s="22">
        <v>17</v>
      </c>
      <c r="B20" s="22" t="s">
        <v>120</v>
      </c>
      <c r="C20" s="25">
        <f>VLOOKUP(C$1,'Fig 1a data'!$A$8:$BC$40,33+$A20,FALSE)</f>
        <v>75.39478672278186</v>
      </c>
      <c r="D20" s="25">
        <f>VLOOKUP(C$1,'Fig 1a data'!$A$8:$BC$40,34+$A20,FALSE)</f>
        <v>75.29620454847067</v>
      </c>
      <c r="E20" s="25">
        <f>VLOOKUP(C$1,'Fig 1a data'!$A$8:$BC$40,35+$A20,FALSE)</f>
        <v>75.49336889709305</v>
      </c>
      <c r="F20" s="25">
        <f>VLOOKUP(C$1,'Fig 1a data'!$A$46:$BC$78,33+$A20,FALSE)</f>
        <v>80.14882214748442</v>
      </c>
      <c r="G20" s="25">
        <f>VLOOKUP(C$1,'Fig 1a data'!$A$46:$BC$78,34+$A20,FALSE)</f>
        <v>80.06072481575701</v>
      </c>
      <c r="H20" s="25">
        <f>VLOOKUP(C$1,'Fig 1a data'!$A$46:$BC$78,35+$A20,FALSE)</f>
        <v>80.23691947921183</v>
      </c>
    </row>
    <row r="21" spans="1:8" ht="12.75">
      <c r="A21" s="22">
        <v>18</v>
      </c>
      <c r="B21" s="22" t="s">
        <v>276</v>
      </c>
      <c r="C21" s="25">
        <f>VLOOKUP(C$1,'Fig 1a data'!$A$8:$BC$40,35+$A21,FALSE)</f>
        <v>75.84557827649233</v>
      </c>
      <c r="D21" s="25">
        <f>VLOOKUP(C$1,'Fig 1a data'!$A$8:$BC$40,36+$A21,FALSE)</f>
        <v>75.74793386923083</v>
      </c>
      <c r="E21" s="25">
        <f>VLOOKUP(C$1,'Fig 1a data'!$A$8:$BC$40,37+$A21,FALSE)</f>
        <v>75.94322268375383</v>
      </c>
      <c r="F21" s="25">
        <f>VLOOKUP(C$1,'Fig 1a data'!$A$46:$BC$78,35+$A21,FALSE)</f>
        <v>80.43269286567434</v>
      </c>
      <c r="G21" s="25">
        <f>VLOOKUP(C$1,'Fig 1a data'!$A$46:$BC$78,36+$A21,FALSE)</f>
        <v>80.34511610382256</v>
      </c>
      <c r="H21" s="25">
        <f>VLOOKUP(C$1,'Fig 1a data'!$A$46:$BC$78,37+$A21,FALSE)</f>
        <v>80.52026962752612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44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3.140625" style="12" customWidth="1"/>
    <col min="2" max="85" width="13.7109375" style="8" customWidth="1"/>
    <col min="86" max="16384" width="9.140625" style="8" customWidth="1"/>
  </cols>
  <sheetData>
    <row r="1" spans="1:83" ht="15">
      <c r="A1" s="5" t="s">
        <v>345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E1" s="7"/>
    </row>
    <row r="2" spans="1:83" ht="15">
      <c r="A2" s="9" t="s">
        <v>10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E2" s="7"/>
    </row>
    <row r="3" spans="1:83" ht="4.5" customHeight="1">
      <c r="A3" s="10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E3" s="7"/>
    </row>
    <row r="4" spans="1:83" s="12" customFormat="1" ht="12.75">
      <c r="A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E4" s="11"/>
    </row>
    <row r="5" spans="1:85" s="12" customFormat="1" ht="12.75" customHeight="1">
      <c r="A5" s="13" t="s">
        <v>11</v>
      </c>
      <c r="B5" s="134" t="s">
        <v>12</v>
      </c>
      <c r="C5" s="134"/>
      <c r="D5" s="134"/>
      <c r="E5" s="134" t="s">
        <v>13</v>
      </c>
      <c r="F5" s="134"/>
      <c r="G5" s="134"/>
      <c r="H5" s="134" t="s">
        <v>14</v>
      </c>
      <c r="I5" s="134"/>
      <c r="J5" s="134"/>
      <c r="K5" s="134" t="s">
        <v>15</v>
      </c>
      <c r="L5" s="134"/>
      <c r="M5" s="134"/>
      <c r="N5" s="134" t="s">
        <v>16</v>
      </c>
      <c r="O5" s="134"/>
      <c r="P5" s="134"/>
      <c r="Q5" s="134" t="s">
        <v>17</v>
      </c>
      <c r="R5" s="134"/>
      <c r="S5" s="134"/>
      <c r="T5" s="134" t="s">
        <v>18</v>
      </c>
      <c r="U5" s="134"/>
      <c r="V5" s="134"/>
      <c r="W5" s="134" t="s">
        <v>19</v>
      </c>
      <c r="X5" s="134"/>
      <c r="Y5" s="134"/>
      <c r="Z5" s="134" t="s">
        <v>20</v>
      </c>
      <c r="AA5" s="134"/>
      <c r="AB5" s="134"/>
      <c r="AC5" s="134" t="s">
        <v>21</v>
      </c>
      <c r="AD5" s="134"/>
      <c r="AE5" s="134"/>
      <c r="AF5" s="134" t="s">
        <v>22</v>
      </c>
      <c r="AG5" s="134"/>
      <c r="AH5" s="134"/>
      <c r="AI5" s="134" t="s">
        <v>23</v>
      </c>
      <c r="AJ5" s="134"/>
      <c r="AK5" s="134"/>
      <c r="AL5" s="134" t="s">
        <v>24</v>
      </c>
      <c r="AM5" s="134"/>
      <c r="AN5" s="134"/>
      <c r="AO5" s="134" t="s">
        <v>25</v>
      </c>
      <c r="AP5" s="134"/>
      <c r="AQ5" s="134"/>
      <c r="AR5" s="134" t="s">
        <v>26</v>
      </c>
      <c r="AS5" s="134"/>
      <c r="AT5" s="134"/>
      <c r="AU5" s="134" t="s">
        <v>27</v>
      </c>
      <c r="AV5" s="134"/>
      <c r="AW5" s="134"/>
      <c r="AX5" s="134" t="s">
        <v>28</v>
      </c>
      <c r="AY5" s="134"/>
      <c r="AZ5" s="134"/>
      <c r="BA5" s="134" t="s">
        <v>29</v>
      </c>
      <c r="BB5" s="134"/>
      <c r="BC5" s="134"/>
      <c r="BD5" s="134" t="s">
        <v>30</v>
      </c>
      <c r="BE5" s="134"/>
      <c r="BF5" s="134"/>
      <c r="BG5" s="134" t="s">
        <v>31</v>
      </c>
      <c r="BH5" s="134"/>
      <c r="BI5" s="134"/>
      <c r="BJ5" s="134" t="s">
        <v>32</v>
      </c>
      <c r="BK5" s="134"/>
      <c r="BL5" s="134"/>
      <c r="BM5" s="134" t="s">
        <v>33</v>
      </c>
      <c r="BN5" s="134"/>
      <c r="BO5" s="134"/>
      <c r="BP5" s="134" t="s">
        <v>34</v>
      </c>
      <c r="BQ5" s="134"/>
      <c r="BR5" s="134"/>
      <c r="BS5" s="134" t="s">
        <v>35</v>
      </c>
      <c r="BT5" s="134"/>
      <c r="BU5" s="134"/>
      <c r="BV5" s="134" t="s">
        <v>36</v>
      </c>
      <c r="BW5" s="134"/>
      <c r="BX5" s="134"/>
      <c r="BY5" s="134" t="s">
        <v>37</v>
      </c>
      <c r="BZ5" s="134"/>
      <c r="CA5" s="134"/>
      <c r="CB5" s="134" t="s">
        <v>38</v>
      </c>
      <c r="CC5" s="134"/>
      <c r="CD5" s="134"/>
      <c r="CE5" s="134" t="s">
        <v>274</v>
      </c>
      <c r="CF5" s="134"/>
      <c r="CG5" s="134"/>
    </row>
    <row r="6" spans="1:85" s="12" customFormat="1" ht="12.75" customHeight="1">
      <c r="A6" s="14"/>
      <c r="B6" s="135" t="s">
        <v>39</v>
      </c>
      <c r="C6" s="135"/>
      <c r="D6" s="135"/>
      <c r="E6" s="135" t="s">
        <v>39</v>
      </c>
      <c r="F6" s="135"/>
      <c r="G6" s="135"/>
      <c r="H6" s="135" t="s">
        <v>39</v>
      </c>
      <c r="I6" s="135"/>
      <c r="J6" s="135"/>
      <c r="K6" s="135" t="s">
        <v>39</v>
      </c>
      <c r="L6" s="135"/>
      <c r="M6" s="135"/>
      <c r="N6" s="135" t="s">
        <v>39</v>
      </c>
      <c r="O6" s="135"/>
      <c r="P6" s="135"/>
      <c r="Q6" s="135" t="s">
        <v>39</v>
      </c>
      <c r="R6" s="135"/>
      <c r="S6" s="135"/>
      <c r="T6" s="135" t="s">
        <v>39</v>
      </c>
      <c r="U6" s="135"/>
      <c r="V6" s="135"/>
      <c r="W6" s="135" t="s">
        <v>39</v>
      </c>
      <c r="X6" s="135"/>
      <c r="Y6" s="135"/>
      <c r="Z6" s="135" t="s">
        <v>39</v>
      </c>
      <c r="AA6" s="135"/>
      <c r="AB6" s="135"/>
      <c r="AC6" s="135" t="s">
        <v>39</v>
      </c>
      <c r="AD6" s="135"/>
      <c r="AE6" s="135"/>
      <c r="AF6" s="135" t="s">
        <v>39</v>
      </c>
      <c r="AG6" s="135"/>
      <c r="AH6" s="135"/>
      <c r="AI6" s="135" t="s">
        <v>39</v>
      </c>
      <c r="AJ6" s="135"/>
      <c r="AK6" s="135"/>
      <c r="AL6" s="135" t="s">
        <v>39</v>
      </c>
      <c r="AM6" s="135"/>
      <c r="AN6" s="135"/>
      <c r="AO6" s="135" t="s">
        <v>39</v>
      </c>
      <c r="AP6" s="135"/>
      <c r="AQ6" s="135"/>
      <c r="AR6" s="135" t="s">
        <v>39</v>
      </c>
      <c r="AS6" s="135"/>
      <c r="AT6" s="135"/>
      <c r="AU6" s="135" t="s">
        <v>39</v>
      </c>
      <c r="AV6" s="135"/>
      <c r="AW6" s="135"/>
      <c r="AX6" s="135" t="s">
        <v>39</v>
      </c>
      <c r="AY6" s="135"/>
      <c r="AZ6" s="135"/>
      <c r="BA6" s="135" t="s">
        <v>39</v>
      </c>
      <c r="BB6" s="135"/>
      <c r="BC6" s="135"/>
      <c r="BD6" s="135" t="s">
        <v>39</v>
      </c>
      <c r="BE6" s="135"/>
      <c r="BF6" s="135"/>
      <c r="BG6" s="135" t="s">
        <v>39</v>
      </c>
      <c r="BH6" s="135"/>
      <c r="BI6" s="135"/>
      <c r="BJ6" s="135" t="s">
        <v>39</v>
      </c>
      <c r="BK6" s="135"/>
      <c r="BL6" s="135"/>
      <c r="BM6" s="135" t="s">
        <v>39</v>
      </c>
      <c r="BN6" s="135"/>
      <c r="BO6" s="135"/>
      <c r="BP6" s="135" t="s">
        <v>39</v>
      </c>
      <c r="BQ6" s="135"/>
      <c r="BR6" s="135"/>
      <c r="BS6" s="135" t="s">
        <v>39</v>
      </c>
      <c r="BT6" s="135"/>
      <c r="BU6" s="135"/>
      <c r="BV6" s="135" t="s">
        <v>39</v>
      </c>
      <c r="BW6" s="135"/>
      <c r="BX6" s="135"/>
      <c r="BY6" s="135" t="s">
        <v>39</v>
      </c>
      <c r="BZ6" s="135"/>
      <c r="CA6" s="135"/>
      <c r="CB6" s="135" t="s">
        <v>39</v>
      </c>
      <c r="CC6" s="135"/>
      <c r="CD6" s="135"/>
      <c r="CE6" s="135" t="s">
        <v>39</v>
      </c>
      <c r="CF6" s="135"/>
      <c r="CG6" s="135"/>
    </row>
    <row r="7" spans="1:85" s="12" customFormat="1" ht="12.75" customHeight="1">
      <c r="A7" s="15"/>
      <c r="B7" s="16" t="s">
        <v>40</v>
      </c>
      <c r="C7" s="16" t="s">
        <v>41</v>
      </c>
      <c r="D7" s="16" t="s">
        <v>42</v>
      </c>
      <c r="E7" s="16" t="s">
        <v>40</v>
      </c>
      <c r="F7" s="16" t="s">
        <v>41</v>
      </c>
      <c r="G7" s="16" t="s">
        <v>42</v>
      </c>
      <c r="H7" s="16" t="s">
        <v>40</v>
      </c>
      <c r="I7" s="16" t="s">
        <v>41</v>
      </c>
      <c r="J7" s="16" t="s">
        <v>42</v>
      </c>
      <c r="K7" s="16" t="s">
        <v>40</v>
      </c>
      <c r="L7" s="16" t="s">
        <v>41</v>
      </c>
      <c r="M7" s="16" t="s">
        <v>42</v>
      </c>
      <c r="N7" s="16" t="s">
        <v>40</v>
      </c>
      <c r="O7" s="16" t="s">
        <v>41</v>
      </c>
      <c r="P7" s="16" t="s">
        <v>42</v>
      </c>
      <c r="Q7" s="16" t="s">
        <v>40</v>
      </c>
      <c r="R7" s="16" t="s">
        <v>41</v>
      </c>
      <c r="S7" s="16" t="s">
        <v>42</v>
      </c>
      <c r="T7" s="16" t="s">
        <v>40</v>
      </c>
      <c r="U7" s="16" t="s">
        <v>41</v>
      </c>
      <c r="V7" s="16" t="s">
        <v>42</v>
      </c>
      <c r="W7" s="16" t="s">
        <v>40</v>
      </c>
      <c r="X7" s="16" t="s">
        <v>41</v>
      </c>
      <c r="Y7" s="16" t="s">
        <v>42</v>
      </c>
      <c r="Z7" s="16" t="s">
        <v>40</v>
      </c>
      <c r="AA7" s="16" t="s">
        <v>41</v>
      </c>
      <c r="AB7" s="16" t="s">
        <v>42</v>
      </c>
      <c r="AC7" s="16" t="s">
        <v>40</v>
      </c>
      <c r="AD7" s="16" t="s">
        <v>41</v>
      </c>
      <c r="AE7" s="16" t="s">
        <v>42</v>
      </c>
      <c r="AF7" s="16" t="s">
        <v>40</v>
      </c>
      <c r="AG7" s="16" t="s">
        <v>41</v>
      </c>
      <c r="AH7" s="16" t="s">
        <v>42</v>
      </c>
      <c r="AI7" s="16" t="s">
        <v>40</v>
      </c>
      <c r="AJ7" s="16" t="s">
        <v>41</v>
      </c>
      <c r="AK7" s="16" t="s">
        <v>42</v>
      </c>
      <c r="AL7" s="16" t="s">
        <v>40</v>
      </c>
      <c r="AM7" s="16" t="s">
        <v>41</v>
      </c>
      <c r="AN7" s="16" t="s">
        <v>42</v>
      </c>
      <c r="AO7" s="16" t="s">
        <v>40</v>
      </c>
      <c r="AP7" s="16" t="s">
        <v>41</v>
      </c>
      <c r="AQ7" s="16" t="s">
        <v>42</v>
      </c>
      <c r="AR7" s="16" t="s">
        <v>40</v>
      </c>
      <c r="AS7" s="16" t="s">
        <v>41</v>
      </c>
      <c r="AT7" s="16" t="s">
        <v>42</v>
      </c>
      <c r="AU7" s="16" t="s">
        <v>40</v>
      </c>
      <c r="AV7" s="16" t="s">
        <v>41</v>
      </c>
      <c r="AW7" s="16" t="s">
        <v>42</v>
      </c>
      <c r="AX7" s="16" t="s">
        <v>40</v>
      </c>
      <c r="AY7" s="16" t="s">
        <v>41</v>
      </c>
      <c r="AZ7" s="16" t="s">
        <v>42</v>
      </c>
      <c r="BA7" s="16" t="s">
        <v>40</v>
      </c>
      <c r="BB7" s="16" t="s">
        <v>41</v>
      </c>
      <c r="BC7" s="16" t="s">
        <v>42</v>
      </c>
      <c r="BD7" s="16" t="s">
        <v>40</v>
      </c>
      <c r="BE7" s="16" t="s">
        <v>41</v>
      </c>
      <c r="BF7" s="16" t="s">
        <v>42</v>
      </c>
      <c r="BG7" s="16" t="s">
        <v>40</v>
      </c>
      <c r="BH7" s="16" t="s">
        <v>41</v>
      </c>
      <c r="BI7" s="16" t="s">
        <v>42</v>
      </c>
      <c r="BJ7" s="16" t="s">
        <v>40</v>
      </c>
      <c r="BK7" s="16" t="s">
        <v>41</v>
      </c>
      <c r="BL7" s="16" t="s">
        <v>42</v>
      </c>
      <c r="BM7" s="16" t="s">
        <v>40</v>
      </c>
      <c r="BN7" s="16" t="s">
        <v>41</v>
      </c>
      <c r="BO7" s="16" t="s">
        <v>42</v>
      </c>
      <c r="BP7" s="16" t="s">
        <v>40</v>
      </c>
      <c r="BQ7" s="16" t="s">
        <v>41</v>
      </c>
      <c r="BR7" s="16" t="s">
        <v>42</v>
      </c>
      <c r="BS7" s="16" t="s">
        <v>40</v>
      </c>
      <c r="BT7" s="16" t="s">
        <v>41</v>
      </c>
      <c r="BU7" s="16" t="s">
        <v>42</v>
      </c>
      <c r="BV7" s="16" t="s">
        <v>40</v>
      </c>
      <c r="BW7" s="16" t="s">
        <v>41</v>
      </c>
      <c r="BX7" s="16" t="s">
        <v>42</v>
      </c>
      <c r="BY7" s="16" t="s">
        <v>40</v>
      </c>
      <c r="BZ7" s="16" t="s">
        <v>41</v>
      </c>
      <c r="CA7" s="16" t="s">
        <v>42</v>
      </c>
      <c r="CB7" s="16" t="s">
        <v>40</v>
      </c>
      <c r="CC7" s="16" t="s">
        <v>41</v>
      </c>
      <c r="CD7" s="16" t="s">
        <v>42</v>
      </c>
      <c r="CE7" s="16" t="s">
        <v>40</v>
      </c>
      <c r="CF7" s="16" t="s">
        <v>41</v>
      </c>
      <c r="CG7" s="16" t="s">
        <v>42</v>
      </c>
    </row>
    <row r="8" spans="1:85" s="14" customFormat="1" ht="12.75" customHeight="1">
      <c r="A8" s="17" t="s">
        <v>43</v>
      </c>
      <c r="B8" s="17">
        <v>69.31791919068907</v>
      </c>
      <c r="C8" s="17">
        <v>69.21979494481023</v>
      </c>
      <c r="D8" s="17">
        <v>69.4160434365679</v>
      </c>
      <c r="E8" s="17">
        <v>69.56590643321144</v>
      </c>
      <c r="F8" s="17">
        <v>69.46759265903079</v>
      </c>
      <c r="G8" s="17">
        <v>69.66422020739209</v>
      </c>
      <c r="H8" s="17">
        <v>69.8388254277375</v>
      </c>
      <c r="I8" s="17">
        <v>69.74125859858052</v>
      </c>
      <c r="J8" s="17">
        <v>69.9363922568945</v>
      </c>
      <c r="K8" s="17">
        <v>69.98764350654001</v>
      </c>
      <c r="L8" s="17">
        <v>69.89043619003701</v>
      </c>
      <c r="M8" s="17">
        <v>70.08485082304301</v>
      </c>
      <c r="N8" s="17">
        <v>70.19086825392435</v>
      </c>
      <c r="O8" s="17">
        <v>70.09440683255204</v>
      </c>
      <c r="P8" s="17">
        <v>70.28732967529666</v>
      </c>
      <c r="Q8" s="17">
        <v>70.33659007257397</v>
      </c>
      <c r="R8" s="17">
        <v>70.2395828865243</v>
      </c>
      <c r="S8" s="17">
        <v>70.43359725862364</v>
      </c>
      <c r="T8" s="17">
        <v>70.52508593563094</v>
      </c>
      <c r="U8" s="17">
        <v>70.42817482363976</v>
      </c>
      <c r="V8" s="17">
        <v>70.62199704762212</v>
      </c>
      <c r="W8" s="17">
        <v>70.74111818351295</v>
      </c>
      <c r="X8" s="17">
        <v>70.64382321225611</v>
      </c>
      <c r="Y8" s="17">
        <v>70.8384131547698</v>
      </c>
      <c r="Z8" s="17">
        <v>71.0469613861646</v>
      </c>
      <c r="AA8" s="17">
        <v>70.9498586516698</v>
      </c>
      <c r="AB8" s="17">
        <v>71.1440641206594</v>
      </c>
      <c r="AC8" s="17">
        <v>71.38347712908372</v>
      </c>
      <c r="AD8" s="17">
        <v>71.28641559744601</v>
      </c>
      <c r="AE8" s="17">
        <v>71.48053866072142</v>
      </c>
      <c r="AF8" s="17">
        <v>71.46597493074096</v>
      </c>
      <c r="AG8" s="17">
        <v>71.37</v>
      </c>
      <c r="AH8" s="17">
        <v>71.56</v>
      </c>
      <c r="AI8" s="17">
        <v>71.69974797887325</v>
      </c>
      <c r="AJ8" s="17">
        <v>71.6</v>
      </c>
      <c r="AK8" s="17">
        <v>71.8</v>
      </c>
      <c r="AL8" s="17">
        <v>71.87484420646133</v>
      </c>
      <c r="AM8" s="17">
        <v>71.78</v>
      </c>
      <c r="AN8" s="17">
        <v>71.97</v>
      </c>
      <c r="AO8" s="17">
        <v>72.09680757176524</v>
      </c>
      <c r="AP8" s="17">
        <v>72</v>
      </c>
      <c r="AQ8" s="17">
        <v>72.19</v>
      </c>
      <c r="AR8" s="17">
        <v>72.25616479300813</v>
      </c>
      <c r="AS8" s="17">
        <v>72.16</v>
      </c>
      <c r="AT8" s="17">
        <v>72.35</v>
      </c>
      <c r="AU8" s="17">
        <v>72.42588428823923</v>
      </c>
      <c r="AV8" s="17">
        <v>72.33</v>
      </c>
      <c r="AW8" s="17">
        <v>72.52</v>
      </c>
      <c r="AX8" s="17">
        <v>72.65566107608485</v>
      </c>
      <c r="AY8" s="17">
        <v>72.56</v>
      </c>
      <c r="AZ8" s="17">
        <v>72.75</v>
      </c>
      <c r="BA8" s="17">
        <v>72.86423107098749</v>
      </c>
      <c r="BB8" s="17">
        <v>72.77</v>
      </c>
      <c r="BC8" s="17">
        <v>72.96</v>
      </c>
      <c r="BD8" s="17">
        <v>73.11915668985563</v>
      </c>
      <c r="BE8" s="17">
        <v>73.02</v>
      </c>
      <c r="BF8" s="17">
        <v>73.22</v>
      </c>
      <c r="BG8" s="17">
        <v>73.34450418476811</v>
      </c>
      <c r="BH8" s="17">
        <v>73.24</v>
      </c>
      <c r="BI8" s="17">
        <v>73.45</v>
      </c>
      <c r="BJ8" s="17">
        <v>73.50674665386529</v>
      </c>
      <c r="BK8" s="17">
        <v>73.41</v>
      </c>
      <c r="BL8" s="17">
        <v>73.61</v>
      </c>
      <c r="BM8" s="17">
        <v>73.78681004067018</v>
      </c>
      <c r="BN8" s="17">
        <v>73.69</v>
      </c>
      <c r="BO8" s="17">
        <v>73.89</v>
      </c>
      <c r="BP8" s="17">
        <v>74.23910828065144</v>
      </c>
      <c r="BQ8" s="17">
        <v>74.14</v>
      </c>
      <c r="BR8" s="17">
        <v>74.34</v>
      </c>
      <c r="BS8" s="17">
        <v>74.6363228355884</v>
      </c>
      <c r="BT8" s="17">
        <v>74.54</v>
      </c>
      <c r="BU8" s="17">
        <v>74.74</v>
      </c>
      <c r="BV8" s="17">
        <v>74.84591260054302</v>
      </c>
      <c r="BW8" s="17">
        <v>74.75</v>
      </c>
      <c r="BX8" s="17">
        <v>74.95</v>
      </c>
      <c r="BY8" s="17">
        <v>75.04270147220494</v>
      </c>
      <c r="BZ8" s="17">
        <v>74.94</v>
      </c>
      <c r="CA8" s="17">
        <v>75.14</v>
      </c>
      <c r="CB8" s="17">
        <v>75.39478672278186</v>
      </c>
      <c r="CC8" s="17">
        <v>75.29620454847067</v>
      </c>
      <c r="CD8" s="17">
        <v>75.49336889709305</v>
      </c>
      <c r="CE8" s="17">
        <v>75.84557827649233</v>
      </c>
      <c r="CF8" s="17">
        <v>75.74793386923083</v>
      </c>
      <c r="CG8" s="17">
        <v>75.94322268375383</v>
      </c>
    </row>
    <row r="9" spans="1:85" s="19" customFormat="1" ht="33" customHeight="1">
      <c r="A9" s="12" t="s">
        <v>76</v>
      </c>
      <c r="B9" s="18">
        <v>68.86584881430221</v>
      </c>
      <c r="C9" s="18">
        <v>68.50804514839253</v>
      </c>
      <c r="D9" s="18">
        <v>69.2236524802119</v>
      </c>
      <c r="E9" s="18">
        <v>69.02723171581962</v>
      </c>
      <c r="F9" s="18">
        <v>68.66435158880887</v>
      </c>
      <c r="G9" s="18">
        <v>69.39011184283038</v>
      </c>
      <c r="H9" s="18">
        <v>69.57363988358723</v>
      </c>
      <c r="I9" s="18">
        <v>69.21046424189558</v>
      </c>
      <c r="J9" s="18">
        <v>69.93681552527889</v>
      </c>
      <c r="K9" s="18">
        <v>69.89287944275961</v>
      </c>
      <c r="L9" s="18">
        <v>69.53309629120707</v>
      </c>
      <c r="M9" s="18">
        <v>70.25266259431214</v>
      </c>
      <c r="N9" s="18">
        <v>70.10569086683705</v>
      </c>
      <c r="O9" s="18">
        <v>69.74569362928055</v>
      </c>
      <c r="P9" s="18">
        <v>70.46568810439355</v>
      </c>
      <c r="Q9" s="18">
        <v>70.2103284516424</v>
      </c>
      <c r="R9" s="18">
        <v>69.84435263664635</v>
      </c>
      <c r="S9" s="18">
        <v>70.57630426663845</v>
      </c>
      <c r="T9" s="18">
        <v>70.548895685764</v>
      </c>
      <c r="U9" s="18">
        <v>70.18804993156087</v>
      </c>
      <c r="V9" s="18">
        <v>70.90974143996712</v>
      </c>
      <c r="W9" s="18">
        <v>70.96684991285649</v>
      </c>
      <c r="X9" s="18">
        <v>70.60962836334431</v>
      </c>
      <c r="Y9" s="18">
        <v>71.32407146236866</v>
      </c>
      <c r="Z9" s="18">
        <v>71.1717176640278</v>
      </c>
      <c r="AA9" s="18">
        <v>70.8136438935041</v>
      </c>
      <c r="AB9" s="18">
        <v>71.52979143455148</v>
      </c>
      <c r="AC9" s="18">
        <v>71.63891653920936</v>
      </c>
      <c r="AD9" s="18">
        <v>71.27619436890151</v>
      </c>
      <c r="AE9" s="18">
        <v>72.00163870951721</v>
      </c>
      <c r="AF9" s="18">
        <v>71.54989854922</v>
      </c>
      <c r="AG9" s="18">
        <v>71.1909189227037</v>
      </c>
      <c r="AH9" s="18">
        <v>71.9088781757363</v>
      </c>
      <c r="AI9" s="18">
        <v>71.92160081731383</v>
      </c>
      <c r="AJ9" s="18">
        <v>71.56957297149204</v>
      </c>
      <c r="AK9" s="18">
        <v>72.27362866313563</v>
      </c>
      <c r="AL9" s="18">
        <v>72.00881792788394</v>
      </c>
      <c r="AM9" s="18">
        <v>71.6580976089442</v>
      </c>
      <c r="AN9" s="18">
        <v>72.35953824682367</v>
      </c>
      <c r="AO9" s="18">
        <v>72.50134402458907</v>
      </c>
      <c r="AP9" s="18">
        <v>72.14526798078452</v>
      </c>
      <c r="AQ9" s="18">
        <v>72.85742006839362</v>
      </c>
      <c r="AR9" s="18">
        <v>72.49406682486635</v>
      </c>
      <c r="AS9" s="18">
        <v>72.14167037499688</v>
      </c>
      <c r="AT9" s="18">
        <v>72.84646327473583</v>
      </c>
      <c r="AU9" s="18">
        <v>72.74941046312797</v>
      </c>
      <c r="AV9" s="18">
        <v>72.39610675417832</v>
      </c>
      <c r="AW9" s="18">
        <v>73.10271417207763</v>
      </c>
      <c r="AX9" s="18">
        <v>72.94425987246917</v>
      </c>
      <c r="AY9" s="18">
        <v>72.59076017113786</v>
      </c>
      <c r="AZ9" s="18">
        <v>73.29775957380049</v>
      </c>
      <c r="BA9" s="18">
        <v>73.18280577958615</v>
      </c>
      <c r="BB9" s="18">
        <v>72.81309435081808</v>
      </c>
      <c r="BC9" s="18">
        <v>73.55251720835422</v>
      </c>
      <c r="BD9" s="18">
        <v>73.01492656384907</v>
      </c>
      <c r="BE9" s="18">
        <v>72.63020170879236</v>
      </c>
      <c r="BF9" s="18">
        <v>73.39965141890579</v>
      </c>
      <c r="BG9" s="18">
        <v>72.94928318567092</v>
      </c>
      <c r="BH9" s="18">
        <v>72.55261576442427</v>
      </c>
      <c r="BI9" s="18">
        <v>73.34595060691757</v>
      </c>
      <c r="BJ9" s="18">
        <v>73.04705151853143</v>
      </c>
      <c r="BK9" s="18">
        <v>72.65460066072981</v>
      </c>
      <c r="BL9" s="18">
        <v>73.43950237633305</v>
      </c>
      <c r="BM9" s="18">
        <v>73.71467494366688</v>
      </c>
      <c r="BN9" s="18">
        <v>73.33324233766541</v>
      </c>
      <c r="BO9" s="18">
        <v>74.09610754966835</v>
      </c>
      <c r="BP9" s="18">
        <v>74.16649681270884</v>
      </c>
      <c r="BQ9" s="18">
        <v>73.78726418763182</v>
      </c>
      <c r="BR9" s="18">
        <v>74.54572943778587</v>
      </c>
      <c r="BS9" s="18">
        <v>74.68000266140048</v>
      </c>
      <c r="BT9" s="18">
        <v>74.29988301360272</v>
      </c>
      <c r="BU9" s="18">
        <v>75.06012230919823</v>
      </c>
      <c r="BV9" s="18">
        <v>74.42356146948428</v>
      </c>
      <c r="BW9" s="18">
        <v>74.03088221648412</v>
      </c>
      <c r="BX9" s="18">
        <v>74.81624072248445</v>
      </c>
      <c r="BY9" s="18">
        <v>74.60567819660696</v>
      </c>
      <c r="BZ9" s="18">
        <v>74.2</v>
      </c>
      <c r="CA9" s="18">
        <v>75</v>
      </c>
      <c r="CB9" s="18">
        <v>74.75452959812871</v>
      </c>
      <c r="CC9" s="18">
        <v>74.36638473783391</v>
      </c>
      <c r="CD9" s="18">
        <v>75.14267445842351</v>
      </c>
      <c r="CE9" s="18">
        <v>75.56228344274446</v>
      </c>
      <c r="CF9" s="18">
        <v>75.18891474381822</v>
      </c>
      <c r="CG9" s="18">
        <v>75.9356521416707</v>
      </c>
    </row>
    <row r="10" spans="1:85" s="19" customFormat="1" ht="12.75" customHeight="1">
      <c r="A10" s="12" t="s">
        <v>77</v>
      </c>
      <c r="B10" s="18">
        <v>70.55339333240677</v>
      </c>
      <c r="C10" s="18">
        <v>69.82663880116988</v>
      </c>
      <c r="D10" s="18">
        <v>71.28014786364366</v>
      </c>
      <c r="E10" s="18">
        <v>70.99398272715472</v>
      </c>
      <c r="F10" s="18">
        <v>70.28125191148753</v>
      </c>
      <c r="G10" s="18">
        <v>71.7067135428219</v>
      </c>
      <c r="H10" s="18">
        <v>71.70178202996856</v>
      </c>
      <c r="I10" s="18">
        <v>71.00767319618521</v>
      </c>
      <c r="J10" s="18">
        <v>72.3958908637519</v>
      </c>
      <c r="K10" s="18">
        <v>71.91293215217351</v>
      </c>
      <c r="L10" s="18">
        <v>71.21886022976503</v>
      </c>
      <c r="M10" s="18">
        <v>72.607004074582</v>
      </c>
      <c r="N10" s="18">
        <v>72.09735601980975</v>
      </c>
      <c r="O10" s="18">
        <v>71.3855947104097</v>
      </c>
      <c r="P10" s="18">
        <v>72.8091173292098</v>
      </c>
      <c r="Q10" s="18">
        <v>72.43798496371376</v>
      </c>
      <c r="R10" s="18">
        <v>71.72714502551476</v>
      </c>
      <c r="S10" s="18">
        <v>73.14882490191276</v>
      </c>
      <c r="T10" s="18">
        <v>72.63053111812161</v>
      </c>
      <c r="U10" s="18">
        <v>71.9352900275009</v>
      </c>
      <c r="V10" s="18">
        <v>73.32577220874232</v>
      </c>
      <c r="W10" s="18">
        <v>72.7438299603511</v>
      </c>
      <c r="X10" s="18">
        <v>72.06957164765254</v>
      </c>
      <c r="Y10" s="18">
        <v>73.41808827304968</v>
      </c>
      <c r="Z10" s="18">
        <v>72.57111288367176</v>
      </c>
      <c r="AA10" s="18">
        <v>71.89299560265287</v>
      </c>
      <c r="AB10" s="18">
        <v>73.24923016469064</v>
      </c>
      <c r="AC10" s="18">
        <v>72.833359105787</v>
      </c>
      <c r="AD10" s="18">
        <v>72.15386372740501</v>
      </c>
      <c r="AE10" s="18">
        <v>73.51285448416898</v>
      </c>
      <c r="AF10" s="18">
        <v>73.46777275857401</v>
      </c>
      <c r="AG10" s="18">
        <v>72.81883976574102</v>
      </c>
      <c r="AH10" s="18">
        <v>74.11670575140701</v>
      </c>
      <c r="AI10" s="18">
        <v>74.12543970565405</v>
      </c>
      <c r="AJ10" s="18">
        <v>73.4905817041489</v>
      </c>
      <c r="AK10" s="18">
        <v>74.7602977071592</v>
      </c>
      <c r="AL10" s="18">
        <v>74.4820811474842</v>
      </c>
      <c r="AM10" s="18">
        <v>73.86238939405939</v>
      </c>
      <c r="AN10" s="18">
        <v>75.101772900909</v>
      </c>
      <c r="AO10" s="18">
        <v>74.80663558412421</v>
      </c>
      <c r="AP10" s="18">
        <v>74.18399672227554</v>
      </c>
      <c r="AQ10" s="18">
        <v>75.42927444597288</v>
      </c>
      <c r="AR10" s="18">
        <v>74.72696845210447</v>
      </c>
      <c r="AS10" s="18">
        <v>74.08347952424353</v>
      </c>
      <c r="AT10" s="18">
        <v>75.37045737996542</v>
      </c>
      <c r="AU10" s="18">
        <v>74.89245858040253</v>
      </c>
      <c r="AV10" s="18">
        <v>74.22113747340812</v>
      </c>
      <c r="AW10" s="18">
        <v>75.56377968739694</v>
      </c>
      <c r="AX10" s="18">
        <v>74.94232901796704</v>
      </c>
      <c r="AY10" s="18">
        <v>74.24283989419759</v>
      </c>
      <c r="AZ10" s="18">
        <v>75.6418181417365</v>
      </c>
      <c r="BA10" s="18">
        <v>75.12442181053757</v>
      </c>
      <c r="BB10" s="18">
        <v>74.41787597087949</v>
      </c>
      <c r="BC10" s="18">
        <v>75.83096765019565</v>
      </c>
      <c r="BD10" s="18">
        <v>75.71981193659957</v>
      </c>
      <c r="BE10" s="18">
        <v>75.04837575640809</v>
      </c>
      <c r="BF10" s="18">
        <v>76.39124811679105</v>
      </c>
      <c r="BG10" s="18">
        <v>75.38563051617508</v>
      </c>
      <c r="BH10" s="18">
        <v>74.6907230182908</v>
      </c>
      <c r="BI10" s="18">
        <v>76.08053801405937</v>
      </c>
      <c r="BJ10" s="18">
        <v>75.40860887171807</v>
      </c>
      <c r="BK10" s="18">
        <v>74.72062512012226</v>
      </c>
      <c r="BL10" s="18">
        <v>76.09659262331388</v>
      </c>
      <c r="BM10" s="18">
        <v>75.22449814882188</v>
      </c>
      <c r="BN10" s="18">
        <v>74.49869986458093</v>
      </c>
      <c r="BO10" s="18">
        <v>75.95029643306283</v>
      </c>
      <c r="BP10" s="18">
        <v>75.7954780120892</v>
      </c>
      <c r="BQ10" s="18">
        <v>75.07479271328565</v>
      </c>
      <c r="BR10" s="18">
        <v>76.51616331089276</v>
      </c>
      <c r="BS10" s="18">
        <v>76.46577008613288</v>
      </c>
      <c r="BT10" s="18">
        <v>75.76463841051083</v>
      </c>
      <c r="BU10" s="18">
        <v>77.16690176175493</v>
      </c>
      <c r="BV10" s="18">
        <v>76.58814951114421</v>
      </c>
      <c r="BW10" s="18">
        <v>75.9044481635377</v>
      </c>
      <c r="BX10" s="18">
        <v>77.27185085875072</v>
      </c>
      <c r="BY10" s="18">
        <v>77.1214264698901</v>
      </c>
      <c r="BZ10" s="18">
        <v>76.5</v>
      </c>
      <c r="CA10" s="18">
        <v>77.8</v>
      </c>
      <c r="CB10" s="18">
        <v>77.14590082658728</v>
      </c>
      <c r="CC10" s="18">
        <v>76.46867920705095</v>
      </c>
      <c r="CD10" s="18">
        <v>77.8231224461236</v>
      </c>
      <c r="CE10" s="18">
        <v>77.4901276081643</v>
      </c>
      <c r="CF10" s="18">
        <v>76.81541260969982</v>
      </c>
      <c r="CG10" s="18">
        <v>78.16484260662878</v>
      </c>
    </row>
    <row r="11" spans="1:85" s="19" customFormat="1" ht="12.75" customHeight="1">
      <c r="A11" s="12" t="s">
        <v>78</v>
      </c>
      <c r="B11" s="18">
        <v>69.36905125641789</v>
      </c>
      <c r="C11" s="18">
        <v>68.75858019026109</v>
      </c>
      <c r="D11" s="18">
        <v>69.9795223225747</v>
      </c>
      <c r="E11" s="18">
        <v>69.81612460320426</v>
      </c>
      <c r="F11" s="18">
        <v>69.20159725316091</v>
      </c>
      <c r="G11" s="18">
        <v>70.4306519532476</v>
      </c>
      <c r="H11" s="18">
        <v>70.50776817083619</v>
      </c>
      <c r="I11" s="18">
        <v>69.91693003505674</v>
      </c>
      <c r="J11" s="18">
        <v>71.09860630661564</v>
      </c>
      <c r="K11" s="18">
        <v>70.70812911674157</v>
      </c>
      <c r="L11" s="18">
        <v>70.11715746125823</v>
      </c>
      <c r="M11" s="18">
        <v>71.29910077222492</v>
      </c>
      <c r="N11" s="18">
        <v>70.65578702693402</v>
      </c>
      <c r="O11" s="18">
        <v>70.0755299066379</v>
      </c>
      <c r="P11" s="18">
        <v>71.23604414723015</v>
      </c>
      <c r="Q11" s="18">
        <v>69.94391545715682</v>
      </c>
      <c r="R11" s="18">
        <v>69.33780950650555</v>
      </c>
      <c r="S11" s="18">
        <v>70.55002140780809</v>
      </c>
      <c r="T11" s="18">
        <v>68.99302071168809</v>
      </c>
      <c r="U11" s="18">
        <v>68.35582091582312</v>
      </c>
      <c r="V11" s="18">
        <v>69.63022050755306</v>
      </c>
      <c r="W11" s="18">
        <v>69.74720106001374</v>
      </c>
      <c r="X11" s="18">
        <v>69.11562101468915</v>
      </c>
      <c r="Y11" s="18">
        <v>70.37878110533832</v>
      </c>
      <c r="Z11" s="18">
        <v>70.79495370140137</v>
      </c>
      <c r="AA11" s="18">
        <v>70.17587425326239</v>
      </c>
      <c r="AB11" s="18">
        <v>71.41403314954034</v>
      </c>
      <c r="AC11" s="18">
        <v>72.6023706158576</v>
      </c>
      <c r="AD11" s="18">
        <v>72.02832675570018</v>
      </c>
      <c r="AE11" s="18">
        <v>73.17641447601501</v>
      </c>
      <c r="AF11" s="18">
        <v>72.54162421477045</v>
      </c>
      <c r="AG11" s="18">
        <v>71.959396546644</v>
      </c>
      <c r="AH11" s="18">
        <v>73.1238518828969</v>
      </c>
      <c r="AI11" s="18">
        <v>72.97765245193048</v>
      </c>
      <c r="AJ11" s="18">
        <v>72.40531840068441</v>
      </c>
      <c r="AK11" s="18">
        <v>73.54998650317656</v>
      </c>
      <c r="AL11" s="18">
        <v>73.3286207968092</v>
      </c>
      <c r="AM11" s="18">
        <v>72.76974650434327</v>
      </c>
      <c r="AN11" s="18">
        <v>73.88749508927513</v>
      </c>
      <c r="AO11" s="18">
        <v>73.66925476081147</v>
      </c>
      <c r="AP11" s="18">
        <v>73.10766430809683</v>
      </c>
      <c r="AQ11" s="18">
        <v>74.23084521352611</v>
      </c>
      <c r="AR11" s="18">
        <v>73.85154571372158</v>
      </c>
      <c r="AS11" s="18">
        <v>73.29123042518368</v>
      </c>
      <c r="AT11" s="18">
        <v>74.41186100225947</v>
      </c>
      <c r="AU11" s="18">
        <v>74.06191580220327</v>
      </c>
      <c r="AV11" s="18">
        <v>73.48709687269081</v>
      </c>
      <c r="AW11" s="18">
        <v>74.63673473171573</v>
      </c>
      <c r="AX11" s="18">
        <v>74.33902705322201</v>
      </c>
      <c r="AY11" s="18">
        <v>73.76798062787135</v>
      </c>
      <c r="AZ11" s="18">
        <v>74.91007347857267</v>
      </c>
      <c r="BA11" s="18">
        <v>74.88624518569313</v>
      </c>
      <c r="BB11" s="18">
        <v>74.32992998492182</v>
      </c>
      <c r="BC11" s="18">
        <v>75.44256038646444</v>
      </c>
      <c r="BD11" s="18">
        <v>74.92693206059685</v>
      </c>
      <c r="BE11" s="18">
        <v>74.3450066751695</v>
      </c>
      <c r="BF11" s="18">
        <v>75.50885744602421</v>
      </c>
      <c r="BG11" s="18">
        <v>75.1775036736567</v>
      </c>
      <c r="BH11" s="18">
        <v>74.5735371568015</v>
      </c>
      <c r="BI11" s="18">
        <v>75.7814701905119</v>
      </c>
      <c r="BJ11" s="18">
        <v>74.80406215780728</v>
      </c>
      <c r="BK11" s="18">
        <v>74.17187466287866</v>
      </c>
      <c r="BL11" s="18">
        <v>75.4362496527359</v>
      </c>
      <c r="BM11" s="18">
        <v>75.42203567567813</v>
      </c>
      <c r="BN11" s="18">
        <v>74.82256787290653</v>
      </c>
      <c r="BO11" s="18">
        <v>76.02150347844973</v>
      </c>
      <c r="BP11" s="18">
        <v>75.67110988331073</v>
      </c>
      <c r="BQ11" s="18">
        <v>75.08684921419196</v>
      </c>
      <c r="BR11" s="18">
        <v>76.25537055242951</v>
      </c>
      <c r="BS11" s="18">
        <v>76.07445006909721</v>
      </c>
      <c r="BT11" s="18">
        <v>75.48579215731058</v>
      </c>
      <c r="BU11" s="18">
        <v>76.66310798088384</v>
      </c>
      <c r="BV11" s="18">
        <v>76.1793600348711</v>
      </c>
      <c r="BW11" s="18">
        <v>75.57488556680396</v>
      </c>
      <c r="BX11" s="18">
        <v>76.78383450293823</v>
      </c>
      <c r="BY11" s="18">
        <v>76.41714063526453</v>
      </c>
      <c r="BZ11" s="18">
        <v>75.8</v>
      </c>
      <c r="CA11" s="18">
        <v>77</v>
      </c>
      <c r="CB11" s="18">
        <v>76.79690598745125</v>
      </c>
      <c r="CC11" s="18">
        <v>76.19820363378079</v>
      </c>
      <c r="CD11" s="18">
        <v>77.39560834112172</v>
      </c>
      <c r="CE11" s="18">
        <v>76.70175471065869</v>
      </c>
      <c r="CF11" s="18">
        <v>76.1034239862902</v>
      </c>
      <c r="CG11" s="18">
        <v>77.30008543502719</v>
      </c>
    </row>
    <row r="12" spans="1:85" s="19" customFormat="1" ht="12.75" customHeight="1">
      <c r="A12" s="12" t="s">
        <v>79</v>
      </c>
      <c r="B12" s="18">
        <v>70.05751952876415</v>
      </c>
      <c r="C12" s="18">
        <v>69.67615719436905</v>
      </c>
      <c r="D12" s="18">
        <v>70.43888186315924</v>
      </c>
      <c r="E12" s="18">
        <v>70.48138587464919</v>
      </c>
      <c r="F12" s="18">
        <v>70.10488838000003</v>
      </c>
      <c r="G12" s="18">
        <v>70.85788336929835</v>
      </c>
      <c r="H12" s="18">
        <v>70.68984597915872</v>
      </c>
      <c r="I12" s="18">
        <v>70.31661887452917</v>
      </c>
      <c r="J12" s="18">
        <v>71.06307308378827</v>
      </c>
      <c r="K12" s="18">
        <v>70.9272081058077</v>
      </c>
      <c r="L12" s="18">
        <v>70.56221994047766</v>
      </c>
      <c r="M12" s="18">
        <v>71.29219627113773</v>
      </c>
      <c r="N12" s="18">
        <v>71.14436369734563</v>
      </c>
      <c r="O12" s="18">
        <v>70.77996094012246</v>
      </c>
      <c r="P12" s="18">
        <v>71.50876645456879</v>
      </c>
      <c r="Q12" s="18">
        <v>71.18905041844603</v>
      </c>
      <c r="R12" s="18">
        <v>70.82040544080466</v>
      </c>
      <c r="S12" s="18">
        <v>71.5576953960874</v>
      </c>
      <c r="T12" s="18">
        <v>71.36252307662178</v>
      </c>
      <c r="U12" s="18">
        <v>70.99311045323961</v>
      </c>
      <c r="V12" s="18">
        <v>71.73193570000396</v>
      </c>
      <c r="W12" s="18">
        <v>71.83666977817856</v>
      </c>
      <c r="X12" s="18">
        <v>71.47145284658372</v>
      </c>
      <c r="Y12" s="18">
        <v>72.2018867097734</v>
      </c>
      <c r="Z12" s="18">
        <v>72.31227323609684</v>
      </c>
      <c r="AA12" s="18">
        <v>71.9589454640489</v>
      </c>
      <c r="AB12" s="18">
        <v>72.66560100814479</v>
      </c>
      <c r="AC12" s="18">
        <v>72.61325032517107</v>
      </c>
      <c r="AD12" s="18">
        <v>72.256202811864</v>
      </c>
      <c r="AE12" s="18">
        <v>72.97029783847813</v>
      </c>
      <c r="AF12" s="18">
        <v>72.53556522712813</v>
      </c>
      <c r="AG12" s="18">
        <v>72.18329617779737</v>
      </c>
      <c r="AH12" s="18">
        <v>72.88783427645889</v>
      </c>
      <c r="AI12" s="18">
        <v>72.72212924505818</v>
      </c>
      <c r="AJ12" s="18">
        <v>72.36124699323916</v>
      </c>
      <c r="AK12" s="18">
        <v>73.0830114968772</v>
      </c>
      <c r="AL12" s="18">
        <v>72.9727588790862</v>
      </c>
      <c r="AM12" s="18">
        <v>72.61671872679727</v>
      </c>
      <c r="AN12" s="18">
        <v>73.32879903137513</v>
      </c>
      <c r="AO12" s="18">
        <v>73.13139156862265</v>
      </c>
      <c r="AP12" s="18">
        <v>72.76307458892967</v>
      </c>
      <c r="AQ12" s="18">
        <v>73.49970854831562</v>
      </c>
      <c r="AR12" s="18">
        <v>73.333184872256</v>
      </c>
      <c r="AS12" s="18">
        <v>72.96101644669444</v>
      </c>
      <c r="AT12" s="18">
        <v>73.70535329781755</v>
      </c>
      <c r="AU12" s="18">
        <v>73.35373537499098</v>
      </c>
      <c r="AV12" s="18">
        <v>72.97226248674049</v>
      </c>
      <c r="AW12" s="18">
        <v>73.73520826324146</v>
      </c>
      <c r="AX12" s="18">
        <v>73.76064814229589</v>
      </c>
      <c r="AY12" s="18">
        <v>73.38370579212746</v>
      </c>
      <c r="AZ12" s="18">
        <v>74.13759049246433</v>
      </c>
      <c r="BA12" s="18">
        <v>74.03130726446932</v>
      </c>
      <c r="BB12" s="18">
        <v>73.65809624505519</v>
      </c>
      <c r="BC12" s="18">
        <v>74.40451828388345</v>
      </c>
      <c r="BD12" s="18">
        <v>74.47091930004783</v>
      </c>
      <c r="BE12" s="18">
        <v>74.10539676576674</v>
      </c>
      <c r="BF12" s="18">
        <v>74.83644183432891</v>
      </c>
      <c r="BG12" s="18">
        <v>74.3355024362134</v>
      </c>
      <c r="BH12" s="18">
        <v>73.95578403113562</v>
      </c>
      <c r="BI12" s="18">
        <v>74.71522084129118</v>
      </c>
      <c r="BJ12" s="18">
        <v>74.56399388076808</v>
      </c>
      <c r="BK12" s="18">
        <v>74.18694366191406</v>
      </c>
      <c r="BL12" s="18">
        <v>74.9410440996221</v>
      </c>
      <c r="BM12" s="18">
        <v>74.68883801501866</v>
      </c>
      <c r="BN12" s="18">
        <v>74.30640882410798</v>
      </c>
      <c r="BO12" s="18">
        <v>75.07126720592935</v>
      </c>
      <c r="BP12" s="18">
        <v>75.39114826667533</v>
      </c>
      <c r="BQ12" s="18">
        <v>75.01909315380182</v>
      </c>
      <c r="BR12" s="18">
        <v>75.76320337954884</v>
      </c>
      <c r="BS12" s="18">
        <v>75.49213278533252</v>
      </c>
      <c r="BT12" s="18">
        <v>75.11325075094324</v>
      </c>
      <c r="BU12" s="18">
        <v>75.8710148197218</v>
      </c>
      <c r="BV12" s="18">
        <v>75.8382611525089</v>
      </c>
      <c r="BW12" s="18">
        <v>75.46216564201322</v>
      </c>
      <c r="BX12" s="18">
        <v>76.2143566630046</v>
      </c>
      <c r="BY12" s="18">
        <v>75.88616334386438</v>
      </c>
      <c r="BZ12" s="18">
        <v>75.5</v>
      </c>
      <c r="CA12" s="18">
        <v>76.3</v>
      </c>
      <c r="CB12" s="18">
        <v>76.11327697508052</v>
      </c>
      <c r="CC12" s="18">
        <v>75.74222920399207</v>
      </c>
      <c r="CD12" s="18">
        <v>76.48432474616898</v>
      </c>
      <c r="CE12" s="18">
        <v>76.310062441208</v>
      </c>
      <c r="CF12" s="18">
        <v>75.93788010682806</v>
      </c>
      <c r="CG12" s="18">
        <v>76.68224477558795</v>
      </c>
    </row>
    <row r="13" spans="1:85" s="19" customFormat="1" ht="12.75" customHeight="1">
      <c r="A13" s="12" t="s">
        <v>80</v>
      </c>
      <c r="B13" s="18">
        <v>69.43391931699772</v>
      </c>
      <c r="C13" s="18">
        <v>68.99778294770046</v>
      </c>
      <c r="D13" s="18">
        <v>69.87005568629498</v>
      </c>
      <c r="E13" s="18">
        <v>69.77877295546737</v>
      </c>
      <c r="F13" s="18">
        <v>69.34781091692702</v>
      </c>
      <c r="G13" s="18">
        <v>70.20973499400773</v>
      </c>
      <c r="H13" s="18">
        <v>69.98942901290815</v>
      </c>
      <c r="I13" s="18">
        <v>69.55760409858499</v>
      </c>
      <c r="J13" s="18">
        <v>70.4212539272313</v>
      </c>
      <c r="K13" s="18">
        <v>70.28528758029076</v>
      </c>
      <c r="L13" s="18">
        <v>69.85589065883126</v>
      </c>
      <c r="M13" s="18">
        <v>70.71468450175026</v>
      </c>
      <c r="N13" s="18">
        <v>70.24264024500565</v>
      </c>
      <c r="O13" s="18">
        <v>69.81091993756722</v>
      </c>
      <c r="P13" s="18">
        <v>70.67436055244407</v>
      </c>
      <c r="Q13" s="18">
        <v>70.33606404593651</v>
      </c>
      <c r="R13" s="18">
        <v>69.91438558730553</v>
      </c>
      <c r="S13" s="18">
        <v>70.75774250456749</v>
      </c>
      <c r="T13" s="18">
        <v>70.38783049161525</v>
      </c>
      <c r="U13" s="18">
        <v>69.95857575703718</v>
      </c>
      <c r="V13" s="18">
        <v>70.81708522619331</v>
      </c>
      <c r="W13" s="18">
        <v>70.7141772252299</v>
      </c>
      <c r="X13" s="18">
        <v>70.28860748902433</v>
      </c>
      <c r="Y13" s="18">
        <v>71.13974696143548</v>
      </c>
      <c r="Z13" s="18">
        <v>71.2172790426669</v>
      </c>
      <c r="AA13" s="18">
        <v>70.78567379193555</v>
      </c>
      <c r="AB13" s="18">
        <v>71.64888429339825</v>
      </c>
      <c r="AC13" s="18">
        <v>71.62743812287208</v>
      </c>
      <c r="AD13" s="18">
        <v>71.2074860661835</v>
      </c>
      <c r="AE13" s="18">
        <v>72.04739017956065</v>
      </c>
      <c r="AF13" s="18">
        <v>71.71218486538487</v>
      </c>
      <c r="AG13" s="18">
        <v>71.2915341717826</v>
      </c>
      <c r="AH13" s="18">
        <v>72.13283555898714</v>
      </c>
      <c r="AI13" s="18">
        <v>72.04065089971927</v>
      </c>
      <c r="AJ13" s="18">
        <v>71.62856978942122</v>
      </c>
      <c r="AK13" s="18">
        <v>72.45273201001731</v>
      </c>
      <c r="AL13" s="18">
        <v>72.61569392636925</v>
      </c>
      <c r="AM13" s="18">
        <v>72.20775479392341</v>
      </c>
      <c r="AN13" s="18">
        <v>73.02363305881508</v>
      </c>
      <c r="AO13" s="18">
        <v>72.7871897184455</v>
      </c>
      <c r="AP13" s="18">
        <v>72.37822437524875</v>
      </c>
      <c r="AQ13" s="18">
        <v>73.19615506164226</v>
      </c>
      <c r="AR13" s="18">
        <v>73.02860999470018</v>
      </c>
      <c r="AS13" s="18">
        <v>72.62032643238729</v>
      </c>
      <c r="AT13" s="18">
        <v>73.43689355701306</v>
      </c>
      <c r="AU13" s="18">
        <v>72.99496147597104</v>
      </c>
      <c r="AV13" s="18">
        <v>72.57503479103957</v>
      </c>
      <c r="AW13" s="18">
        <v>73.4148881609025</v>
      </c>
      <c r="AX13" s="18">
        <v>73.40722081457953</v>
      </c>
      <c r="AY13" s="18">
        <v>72.99065490105309</v>
      </c>
      <c r="AZ13" s="18">
        <v>73.82378672810597</v>
      </c>
      <c r="BA13" s="18">
        <v>73.64496600325681</v>
      </c>
      <c r="BB13" s="18">
        <v>73.2284303841468</v>
      </c>
      <c r="BC13" s="18">
        <v>74.06150162236682</v>
      </c>
      <c r="BD13" s="18">
        <v>73.9497440657387</v>
      </c>
      <c r="BE13" s="18">
        <v>73.53848495025608</v>
      </c>
      <c r="BF13" s="18">
        <v>74.36100318122132</v>
      </c>
      <c r="BG13" s="18">
        <v>74.03307635041826</v>
      </c>
      <c r="BH13" s="18">
        <v>73.6209983744654</v>
      </c>
      <c r="BI13" s="18">
        <v>74.44515432637111</v>
      </c>
      <c r="BJ13" s="18">
        <v>74.21588981076142</v>
      </c>
      <c r="BK13" s="18">
        <v>73.80247706684297</v>
      </c>
      <c r="BL13" s="18">
        <v>74.62930255467988</v>
      </c>
      <c r="BM13" s="18">
        <v>74.27414995812002</v>
      </c>
      <c r="BN13" s="18">
        <v>73.85802466377955</v>
      </c>
      <c r="BO13" s="18">
        <v>74.6902752524605</v>
      </c>
      <c r="BP13" s="18">
        <v>74.75555044658762</v>
      </c>
      <c r="BQ13" s="18">
        <v>74.33958352119606</v>
      </c>
      <c r="BR13" s="18">
        <v>75.17151737197918</v>
      </c>
      <c r="BS13" s="18">
        <v>74.88739409774313</v>
      </c>
      <c r="BT13" s="18">
        <v>74.47371997951038</v>
      </c>
      <c r="BU13" s="18">
        <v>75.30106821597587</v>
      </c>
      <c r="BV13" s="18">
        <v>75.27034879028083</v>
      </c>
      <c r="BW13" s="18">
        <v>74.86452987264506</v>
      </c>
      <c r="BX13" s="18">
        <v>75.6761677079166</v>
      </c>
      <c r="BY13" s="18">
        <v>75.52529763839743</v>
      </c>
      <c r="BZ13" s="18">
        <v>75.1</v>
      </c>
      <c r="CA13" s="18">
        <v>75.9</v>
      </c>
      <c r="CB13" s="18">
        <v>76.13467125487317</v>
      </c>
      <c r="CC13" s="18">
        <v>75.72827687180548</v>
      </c>
      <c r="CD13" s="18">
        <v>76.54106563794086</v>
      </c>
      <c r="CE13" s="18">
        <v>76.63398444507385</v>
      </c>
      <c r="CF13" s="18">
        <v>76.23074273422827</v>
      </c>
      <c r="CG13" s="18">
        <v>77.03722615591943</v>
      </c>
    </row>
    <row r="14" spans="1:85" s="19" customFormat="1" ht="20.25" customHeight="1">
      <c r="A14" s="12" t="s">
        <v>81</v>
      </c>
      <c r="B14" s="18">
        <v>70.70081118068377</v>
      </c>
      <c r="C14" s="18">
        <v>70.37940614295528</v>
      </c>
      <c r="D14" s="18">
        <v>71.02221621841227</v>
      </c>
      <c r="E14" s="18">
        <v>70.84451619904797</v>
      </c>
      <c r="F14" s="18">
        <v>70.52235101098712</v>
      </c>
      <c r="G14" s="18">
        <v>71.16668138710882</v>
      </c>
      <c r="H14" s="18">
        <v>70.87812159023738</v>
      </c>
      <c r="I14" s="18">
        <v>70.55866031743858</v>
      </c>
      <c r="J14" s="18">
        <v>71.19758286303619</v>
      </c>
      <c r="K14" s="18">
        <v>70.93047733418932</v>
      </c>
      <c r="L14" s="18">
        <v>70.61018191193102</v>
      </c>
      <c r="M14" s="18">
        <v>71.25077275644762</v>
      </c>
      <c r="N14" s="18">
        <v>71.40069927145674</v>
      </c>
      <c r="O14" s="18">
        <v>71.08925553777388</v>
      </c>
      <c r="P14" s="18">
        <v>71.71214300513961</v>
      </c>
      <c r="Q14" s="18">
        <v>71.57712329640283</v>
      </c>
      <c r="R14" s="18">
        <v>71.2661888406209</v>
      </c>
      <c r="S14" s="18">
        <v>71.88805775218476</v>
      </c>
      <c r="T14" s="18">
        <v>71.9057471526735</v>
      </c>
      <c r="U14" s="18">
        <v>71.59895571810215</v>
      </c>
      <c r="V14" s="18">
        <v>72.21253858724485</v>
      </c>
      <c r="W14" s="18">
        <v>71.86470565635622</v>
      </c>
      <c r="X14" s="18">
        <v>71.55328980290471</v>
      </c>
      <c r="Y14" s="18">
        <v>72.17612150980773</v>
      </c>
      <c r="Z14" s="18">
        <v>72.46507069013992</v>
      </c>
      <c r="AA14" s="18">
        <v>72.15870940012536</v>
      </c>
      <c r="AB14" s="18">
        <v>72.77143198015449</v>
      </c>
      <c r="AC14" s="18">
        <v>72.88034583972963</v>
      </c>
      <c r="AD14" s="18">
        <v>72.57605885282754</v>
      </c>
      <c r="AE14" s="18">
        <v>73.18463282663171</v>
      </c>
      <c r="AF14" s="18">
        <v>73.20044400319084</v>
      </c>
      <c r="AG14" s="18">
        <v>72.90780979167793</v>
      </c>
      <c r="AH14" s="18">
        <v>73.49307821470374</v>
      </c>
      <c r="AI14" s="18">
        <v>73.4290220427618</v>
      </c>
      <c r="AJ14" s="18">
        <v>73.13879486521034</v>
      </c>
      <c r="AK14" s="18">
        <v>73.71924922031326</v>
      </c>
      <c r="AL14" s="18">
        <v>73.57368729116861</v>
      </c>
      <c r="AM14" s="18">
        <v>73.28581576615689</v>
      </c>
      <c r="AN14" s="18">
        <v>73.86155881618033</v>
      </c>
      <c r="AO14" s="18">
        <v>73.74761661800949</v>
      </c>
      <c r="AP14" s="18">
        <v>73.4553149162893</v>
      </c>
      <c r="AQ14" s="18">
        <v>74.03991831972968</v>
      </c>
      <c r="AR14" s="18">
        <v>73.97566952786487</v>
      </c>
      <c r="AS14" s="18">
        <v>73.6804481071438</v>
      </c>
      <c r="AT14" s="18">
        <v>74.27089094858593</v>
      </c>
      <c r="AU14" s="18">
        <v>74.2458768176182</v>
      </c>
      <c r="AV14" s="18">
        <v>73.94469667794286</v>
      </c>
      <c r="AW14" s="18">
        <v>74.54705695729353</v>
      </c>
      <c r="AX14" s="18">
        <v>74.45476198758095</v>
      </c>
      <c r="AY14" s="18">
        <v>74.15015906257493</v>
      </c>
      <c r="AZ14" s="18">
        <v>74.75936491258697</v>
      </c>
      <c r="BA14" s="18">
        <v>74.54820514852435</v>
      </c>
      <c r="BB14" s="18">
        <v>74.24373248155712</v>
      </c>
      <c r="BC14" s="18">
        <v>74.85267781549157</v>
      </c>
      <c r="BD14" s="18">
        <v>74.64839511745097</v>
      </c>
      <c r="BE14" s="18">
        <v>74.3428102834435</v>
      </c>
      <c r="BF14" s="18">
        <v>74.95397995145845</v>
      </c>
      <c r="BG14" s="18">
        <v>74.83780277670789</v>
      </c>
      <c r="BH14" s="18">
        <v>74.5327134129577</v>
      </c>
      <c r="BI14" s="18">
        <v>75.14289214045807</v>
      </c>
      <c r="BJ14" s="18">
        <v>75.03425723289917</v>
      </c>
      <c r="BK14" s="18">
        <v>74.72542327923453</v>
      </c>
      <c r="BL14" s="18">
        <v>75.3430911865638</v>
      </c>
      <c r="BM14" s="18">
        <v>75.35658252704084</v>
      </c>
      <c r="BN14" s="18">
        <v>75.045498886841</v>
      </c>
      <c r="BO14" s="18">
        <v>75.66766616724068</v>
      </c>
      <c r="BP14" s="18">
        <v>75.8845700397294</v>
      </c>
      <c r="BQ14" s="18">
        <v>75.57635576897613</v>
      </c>
      <c r="BR14" s="18">
        <v>76.19278431048266</v>
      </c>
      <c r="BS14" s="18">
        <v>76.0580464541512</v>
      </c>
      <c r="BT14" s="18">
        <v>75.74629408413382</v>
      </c>
      <c r="BU14" s="18">
        <v>76.36979882416857</v>
      </c>
      <c r="BV14" s="18">
        <v>76.3969130822519</v>
      </c>
      <c r="BW14" s="18">
        <v>76.09580424708551</v>
      </c>
      <c r="BX14" s="18">
        <v>76.69802191741829</v>
      </c>
      <c r="BY14" s="18">
        <v>76.54476696262638</v>
      </c>
      <c r="BZ14" s="18">
        <v>76.2</v>
      </c>
      <c r="CA14" s="18">
        <v>76.8</v>
      </c>
      <c r="CB14" s="18">
        <v>76.94954063221526</v>
      </c>
      <c r="CC14" s="18">
        <v>76.65613963123837</v>
      </c>
      <c r="CD14" s="18">
        <v>77.24294163319215</v>
      </c>
      <c r="CE14" s="18">
        <v>77.26867937225109</v>
      </c>
      <c r="CF14" s="18">
        <v>76.97188622505526</v>
      </c>
      <c r="CG14" s="18">
        <v>77.56547251944691</v>
      </c>
    </row>
    <row r="15" spans="1:85" s="19" customFormat="1" ht="12.75" customHeight="1">
      <c r="A15" s="12" t="s">
        <v>82</v>
      </c>
      <c r="B15" s="18">
        <v>68.10944761069888</v>
      </c>
      <c r="C15" s="18">
        <v>67.92158024326228</v>
      </c>
      <c r="D15" s="18">
        <v>68.29731497813547</v>
      </c>
      <c r="E15" s="18">
        <v>68.3662505327724</v>
      </c>
      <c r="F15" s="18">
        <v>68.17665026666529</v>
      </c>
      <c r="G15" s="18">
        <v>68.5558507988795</v>
      </c>
      <c r="H15" s="18">
        <v>68.56409198827704</v>
      </c>
      <c r="I15" s="18">
        <v>68.37404126065276</v>
      </c>
      <c r="J15" s="18">
        <v>68.75414271590132</v>
      </c>
      <c r="K15" s="18">
        <v>68.59829206221234</v>
      </c>
      <c r="L15" s="18">
        <v>68.40811985045156</v>
      </c>
      <c r="M15" s="18">
        <v>68.78846427397312</v>
      </c>
      <c r="N15" s="18">
        <v>68.78204348126313</v>
      </c>
      <c r="O15" s="18">
        <v>68.59304516235538</v>
      </c>
      <c r="P15" s="18">
        <v>68.97104180017088</v>
      </c>
      <c r="Q15" s="18">
        <v>68.9298624189713</v>
      </c>
      <c r="R15" s="18">
        <v>68.7396650516065</v>
      </c>
      <c r="S15" s="18">
        <v>69.1200597863361</v>
      </c>
      <c r="T15" s="18">
        <v>69.10806519242327</v>
      </c>
      <c r="U15" s="18">
        <v>68.91666623808396</v>
      </c>
      <c r="V15" s="18">
        <v>69.29946414676257</v>
      </c>
      <c r="W15" s="18">
        <v>69.25678161985275</v>
      </c>
      <c r="X15" s="18">
        <v>69.06360277090488</v>
      </c>
      <c r="Y15" s="18">
        <v>69.44996046880061</v>
      </c>
      <c r="Z15" s="18">
        <v>69.44050075691312</v>
      </c>
      <c r="AA15" s="18">
        <v>69.24656995578813</v>
      </c>
      <c r="AB15" s="18">
        <v>69.63443155803812</v>
      </c>
      <c r="AC15" s="18">
        <v>69.7065962867954</v>
      </c>
      <c r="AD15" s="18">
        <v>69.51211513124818</v>
      </c>
      <c r="AE15" s="18">
        <v>69.90107744234263</v>
      </c>
      <c r="AF15" s="18">
        <v>69.75696624619157</v>
      </c>
      <c r="AG15" s="18">
        <v>69.56238846286772</v>
      </c>
      <c r="AH15" s="18">
        <v>69.95154402951542</v>
      </c>
      <c r="AI15" s="18">
        <v>69.85882379729676</v>
      </c>
      <c r="AJ15" s="18">
        <v>69.66224009388877</v>
      </c>
      <c r="AK15" s="18">
        <v>70.05540750070476</v>
      </c>
      <c r="AL15" s="18">
        <v>69.8598305510239</v>
      </c>
      <c r="AM15" s="18">
        <v>69.66016281207797</v>
      </c>
      <c r="AN15" s="18">
        <v>70.05949828996984</v>
      </c>
      <c r="AO15" s="18">
        <v>69.92337207823563</v>
      </c>
      <c r="AP15" s="18">
        <v>69.72187676242123</v>
      </c>
      <c r="AQ15" s="18">
        <v>70.12486739405003</v>
      </c>
      <c r="AR15" s="18">
        <v>70.06643027579278</v>
      </c>
      <c r="AS15" s="18">
        <v>69.86490179694947</v>
      </c>
      <c r="AT15" s="18">
        <v>70.2679587546361</v>
      </c>
      <c r="AU15" s="18">
        <v>70.19331801511298</v>
      </c>
      <c r="AV15" s="18">
        <v>69.9909972020091</v>
      </c>
      <c r="AW15" s="18">
        <v>70.39563882821686</v>
      </c>
      <c r="AX15" s="18">
        <v>70.35109522017213</v>
      </c>
      <c r="AY15" s="18">
        <v>70.14691889639765</v>
      </c>
      <c r="AZ15" s="18">
        <v>70.5552715439466</v>
      </c>
      <c r="BA15" s="18">
        <v>70.44604836874764</v>
      </c>
      <c r="BB15" s="18">
        <v>70.23780668930216</v>
      </c>
      <c r="BC15" s="18">
        <v>70.65429004819312</v>
      </c>
      <c r="BD15" s="18">
        <v>70.77356298555046</v>
      </c>
      <c r="BE15" s="18">
        <v>70.56432437154166</v>
      </c>
      <c r="BF15" s="18">
        <v>70.98280159955925</v>
      </c>
      <c r="BG15" s="18">
        <v>70.97082223777026</v>
      </c>
      <c r="BH15" s="18">
        <v>70.75966278153435</v>
      </c>
      <c r="BI15" s="18">
        <v>71.18198169400618</v>
      </c>
      <c r="BJ15" s="18">
        <v>71.07299409539905</v>
      </c>
      <c r="BK15" s="18">
        <v>70.86437535939947</v>
      </c>
      <c r="BL15" s="18">
        <v>71.28161283139863</v>
      </c>
      <c r="BM15" s="18">
        <v>71.22296691541729</v>
      </c>
      <c r="BN15" s="18">
        <v>71.01313258219986</v>
      </c>
      <c r="BO15" s="18">
        <v>71.43280124863472</v>
      </c>
      <c r="BP15" s="18">
        <v>71.88708376223025</v>
      </c>
      <c r="BQ15" s="18">
        <v>71.6808513377316</v>
      </c>
      <c r="BR15" s="18">
        <v>72.0933161867289</v>
      </c>
      <c r="BS15" s="18">
        <v>72.45617873626834</v>
      </c>
      <c r="BT15" s="18">
        <v>72.2508194693767</v>
      </c>
      <c r="BU15" s="18">
        <v>72.66153800315999</v>
      </c>
      <c r="BV15" s="18">
        <v>72.7091975035325</v>
      </c>
      <c r="BW15" s="18">
        <v>72.50461096827573</v>
      </c>
      <c r="BX15" s="18">
        <v>72.91378403878926</v>
      </c>
      <c r="BY15" s="18">
        <v>72.71775279776426</v>
      </c>
      <c r="BZ15" s="18">
        <v>72.5</v>
      </c>
      <c r="CA15" s="18">
        <v>72.9</v>
      </c>
      <c r="CB15" s="18">
        <v>73.07701482895955</v>
      </c>
      <c r="CC15" s="18">
        <v>72.86948437780231</v>
      </c>
      <c r="CD15" s="18">
        <v>73.28454528011679</v>
      </c>
      <c r="CE15" s="18">
        <v>73.61730831303079</v>
      </c>
      <c r="CF15" s="18">
        <v>73.41151129889529</v>
      </c>
      <c r="CG15" s="18">
        <v>73.82310532716629</v>
      </c>
    </row>
    <row r="16" spans="1:85" s="19" customFormat="1" ht="12.75" customHeight="1">
      <c r="A16" s="12" t="s">
        <v>83</v>
      </c>
      <c r="B16" s="18">
        <v>68.69310624683133</v>
      </c>
      <c r="C16" s="18">
        <v>68.2675772111575</v>
      </c>
      <c r="D16" s="18">
        <v>69.11863528250517</v>
      </c>
      <c r="E16" s="18">
        <v>69.01613866894677</v>
      </c>
      <c r="F16" s="18">
        <v>68.58768987250885</v>
      </c>
      <c r="G16" s="18">
        <v>69.44458746538469</v>
      </c>
      <c r="H16" s="18">
        <v>69.51743360819759</v>
      </c>
      <c r="I16" s="18">
        <v>69.09574434246464</v>
      </c>
      <c r="J16" s="18">
        <v>69.93912287393054</v>
      </c>
      <c r="K16" s="18">
        <v>69.86326077392783</v>
      </c>
      <c r="L16" s="18">
        <v>69.4457876408528</v>
      </c>
      <c r="M16" s="18">
        <v>70.28073390700287</v>
      </c>
      <c r="N16" s="18">
        <v>69.99843730364516</v>
      </c>
      <c r="O16" s="18">
        <v>69.58722466044117</v>
      </c>
      <c r="P16" s="18">
        <v>70.40964994684916</v>
      </c>
      <c r="Q16" s="18">
        <v>70.2295555938998</v>
      </c>
      <c r="R16" s="18">
        <v>69.81650967727508</v>
      </c>
      <c r="S16" s="18">
        <v>70.64260151052453</v>
      </c>
      <c r="T16" s="18">
        <v>70.4954139660553</v>
      </c>
      <c r="U16" s="18">
        <v>70.08524717837938</v>
      </c>
      <c r="V16" s="18">
        <v>70.90558075373121</v>
      </c>
      <c r="W16" s="18">
        <v>71.00693671591615</v>
      </c>
      <c r="X16" s="18">
        <v>70.59986843533558</v>
      </c>
      <c r="Y16" s="18">
        <v>71.41400499649673</v>
      </c>
      <c r="Z16" s="18">
        <v>71.16971797011142</v>
      </c>
      <c r="AA16" s="18">
        <v>70.75638996806263</v>
      </c>
      <c r="AB16" s="18">
        <v>71.5830459721602</v>
      </c>
      <c r="AC16" s="18">
        <v>71.58452260886543</v>
      </c>
      <c r="AD16" s="18">
        <v>71.17378996372611</v>
      </c>
      <c r="AE16" s="18">
        <v>71.99525525400475</v>
      </c>
      <c r="AF16" s="18">
        <v>71.67052554163133</v>
      </c>
      <c r="AG16" s="18">
        <v>71.25882221520834</v>
      </c>
      <c r="AH16" s="18">
        <v>72.08222886805433</v>
      </c>
      <c r="AI16" s="18">
        <v>71.8673157647119</v>
      </c>
      <c r="AJ16" s="18">
        <v>71.46398299839625</v>
      </c>
      <c r="AK16" s="18">
        <v>72.27064853102756</v>
      </c>
      <c r="AL16" s="18">
        <v>72.08209740142816</v>
      </c>
      <c r="AM16" s="18">
        <v>71.6734870020662</v>
      </c>
      <c r="AN16" s="18">
        <v>72.49070780079012</v>
      </c>
      <c r="AO16" s="18">
        <v>72.4182059265552</v>
      </c>
      <c r="AP16" s="18">
        <v>72.00764846332558</v>
      </c>
      <c r="AQ16" s="18">
        <v>72.82876338978483</v>
      </c>
      <c r="AR16" s="18">
        <v>72.73525530986946</v>
      </c>
      <c r="AS16" s="18">
        <v>72.32342396783801</v>
      </c>
      <c r="AT16" s="18">
        <v>73.1470866519009</v>
      </c>
      <c r="AU16" s="18">
        <v>72.86949925269882</v>
      </c>
      <c r="AV16" s="18">
        <v>72.45819714414999</v>
      </c>
      <c r="AW16" s="18">
        <v>73.28080136124764</v>
      </c>
      <c r="AX16" s="18">
        <v>72.91869831067913</v>
      </c>
      <c r="AY16" s="18">
        <v>72.50913949162772</v>
      </c>
      <c r="AZ16" s="18">
        <v>73.32825712973055</v>
      </c>
      <c r="BA16" s="18">
        <v>72.96773211011325</v>
      </c>
      <c r="BB16" s="18">
        <v>72.55121714086914</v>
      </c>
      <c r="BC16" s="18">
        <v>73.38424707935735</v>
      </c>
      <c r="BD16" s="18">
        <v>73.32720392214615</v>
      </c>
      <c r="BE16" s="18">
        <v>72.90834861306621</v>
      </c>
      <c r="BF16" s="18">
        <v>73.7460592312261</v>
      </c>
      <c r="BG16" s="18">
        <v>74.00827631056572</v>
      </c>
      <c r="BH16" s="18">
        <v>73.59566750100785</v>
      </c>
      <c r="BI16" s="18">
        <v>74.42088512012359</v>
      </c>
      <c r="BJ16" s="18">
        <v>74.51140123516022</v>
      </c>
      <c r="BK16" s="18">
        <v>74.11159462121316</v>
      </c>
      <c r="BL16" s="18">
        <v>74.91120784910729</v>
      </c>
      <c r="BM16" s="18">
        <v>74.58561279557651</v>
      </c>
      <c r="BN16" s="18">
        <v>74.18446496631265</v>
      </c>
      <c r="BO16" s="18">
        <v>74.98676062484037</v>
      </c>
      <c r="BP16" s="18">
        <v>74.99908987601259</v>
      </c>
      <c r="BQ16" s="18">
        <v>74.59881139778383</v>
      </c>
      <c r="BR16" s="18">
        <v>75.39936835424135</v>
      </c>
      <c r="BS16" s="18">
        <v>75.36123941200823</v>
      </c>
      <c r="BT16" s="18">
        <v>74.95403200341096</v>
      </c>
      <c r="BU16" s="18">
        <v>75.7684468206055</v>
      </c>
      <c r="BV16" s="18">
        <v>75.95369969035185</v>
      </c>
      <c r="BW16" s="18">
        <v>75.55101169381211</v>
      </c>
      <c r="BX16" s="18">
        <v>76.3563876868916</v>
      </c>
      <c r="BY16" s="18">
        <v>76.01139438734458</v>
      </c>
      <c r="BZ16" s="18">
        <v>75.6</v>
      </c>
      <c r="CA16" s="18">
        <v>76.4</v>
      </c>
      <c r="CB16" s="18">
        <v>76.37945344177004</v>
      </c>
      <c r="CC16" s="18">
        <v>75.96882584989822</v>
      </c>
      <c r="CD16" s="18">
        <v>76.79008103364185</v>
      </c>
      <c r="CE16" s="18">
        <v>76.56454769366103</v>
      </c>
      <c r="CF16" s="18">
        <v>76.15514925239842</v>
      </c>
      <c r="CG16" s="18">
        <v>76.97394613492364</v>
      </c>
    </row>
    <row r="17" spans="1:85" s="19" customFormat="1" ht="12.75" customHeight="1">
      <c r="A17" s="12" t="s">
        <v>84</v>
      </c>
      <c r="B17" s="18">
        <v>68.77360176785818</v>
      </c>
      <c r="C17" s="18">
        <v>68.47976534610362</v>
      </c>
      <c r="D17" s="18">
        <v>69.06743818961274</v>
      </c>
      <c r="E17" s="18">
        <v>69.21622993098455</v>
      </c>
      <c r="F17" s="18">
        <v>68.92426746355004</v>
      </c>
      <c r="G17" s="18">
        <v>69.50819239841907</v>
      </c>
      <c r="H17" s="18">
        <v>69.62278766738201</v>
      </c>
      <c r="I17" s="18">
        <v>69.33634058356321</v>
      </c>
      <c r="J17" s="18">
        <v>69.90923475120081</v>
      </c>
      <c r="K17" s="18">
        <v>69.79621313121274</v>
      </c>
      <c r="L17" s="18">
        <v>69.51266903646845</v>
      </c>
      <c r="M17" s="18">
        <v>70.07975722595702</v>
      </c>
      <c r="N17" s="18">
        <v>69.98410743935689</v>
      </c>
      <c r="O17" s="18">
        <v>69.70005346412007</v>
      </c>
      <c r="P17" s="18">
        <v>70.2681614145937</v>
      </c>
      <c r="Q17" s="18">
        <v>70.29593470740481</v>
      </c>
      <c r="R17" s="18">
        <v>70.00775978465371</v>
      </c>
      <c r="S17" s="18">
        <v>70.58410963015591</v>
      </c>
      <c r="T17" s="18">
        <v>70.47139824403578</v>
      </c>
      <c r="U17" s="18">
        <v>70.18321415436007</v>
      </c>
      <c r="V17" s="18">
        <v>70.75958233371149</v>
      </c>
      <c r="W17" s="18">
        <v>70.65203053281067</v>
      </c>
      <c r="X17" s="18">
        <v>70.36366334602874</v>
      </c>
      <c r="Y17" s="18">
        <v>70.9403977195926</v>
      </c>
      <c r="Z17" s="18">
        <v>70.80421388321325</v>
      </c>
      <c r="AA17" s="18">
        <v>70.5161058286261</v>
      </c>
      <c r="AB17" s="18">
        <v>71.0923219378004</v>
      </c>
      <c r="AC17" s="18">
        <v>71.04741248914009</v>
      </c>
      <c r="AD17" s="18">
        <v>70.75997544696844</v>
      </c>
      <c r="AE17" s="18">
        <v>71.33484953131173</v>
      </c>
      <c r="AF17" s="18">
        <v>70.96177401071482</v>
      </c>
      <c r="AG17" s="18">
        <v>70.67666901042006</v>
      </c>
      <c r="AH17" s="18">
        <v>71.24687901100958</v>
      </c>
      <c r="AI17" s="18">
        <v>71.2088869143894</v>
      </c>
      <c r="AJ17" s="18">
        <v>70.9306725297916</v>
      </c>
      <c r="AK17" s="18">
        <v>71.4871012989872</v>
      </c>
      <c r="AL17" s="18">
        <v>71.3571178494417</v>
      </c>
      <c r="AM17" s="18">
        <v>71.07939199844874</v>
      </c>
      <c r="AN17" s="18">
        <v>71.63484370043467</v>
      </c>
      <c r="AO17" s="18">
        <v>71.71514708415327</v>
      </c>
      <c r="AP17" s="18">
        <v>71.43264713858963</v>
      </c>
      <c r="AQ17" s="18">
        <v>71.99764702971692</v>
      </c>
      <c r="AR17" s="18">
        <v>71.77669738813593</v>
      </c>
      <c r="AS17" s="18">
        <v>71.49007321602518</v>
      </c>
      <c r="AT17" s="18">
        <v>72.06332156024668</v>
      </c>
      <c r="AU17" s="18">
        <v>71.9855166187587</v>
      </c>
      <c r="AV17" s="18">
        <v>71.69443650389928</v>
      </c>
      <c r="AW17" s="18">
        <v>72.2765967336181</v>
      </c>
      <c r="AX17" s="18">
        <v>72.07762584120547</v>
      </c>
      <c r="AY17" s="18">
        <v>71.789693800966</v>
      </c>
      <c r="AZ17" s="18">
        <v>72.36555788144494</v>
      </c>
      <c r="BA17" s="18">
        <v>72.33464007448852</v>
      </c>
      <c r="BB17" s="18">
        <v>72.04463521751445</v>
      </c>
      <c r="BC17" s="18">
        <v>72.62464493146258</v>
      </c>
      <c r="BD17" s="18">
        <v>72.60374978343722</v>
      </c>
      <c r="BE17" s="18">
        <v>72.31128286509791</v>
      </c>
      <c r="BF17" s="18">
        <v>72.89621670177654</v>
      </c>
      <c r="BG17" s="18">
        <v>72.88010098864025</v>
      </c>
      <c r="BH17" s="18">
        <v>72.58114084330552</v>
      </c>
      <c r="BI17" s="18">
        <v>73.17906113397498</v>
      </c>
      <c r="BJ17" s="18">
        <v>72.95380993806423</v>
      </c>
      <c r="BK17" s="18">
        <v>72.65265592273448</v>
      </c>
      <c r="BL17" s="18">
        <v>73.25496395339397</v>
      </c>
      <c r="BM17" s="18">
        <v>73.17585493730039</v>
      </c>
      <c r="BN17" s="18">
        <v>72.87838726317688</v>
      </c>
      <c r="BO17" s="18">
        <v>73.4733226114239</v>
      </c>
      <c r="BP17" s="18">
        <v>73.45473197665211</v>
      </c>
      <c r="BQ17" s="18">
        <v>73.15791755549472</v>
      </c>
      <c r="BR17" s="18">
        <v>73.7515463978095</v>
      </c>
      <c r="BS17" s="18">
        <v>73.7075001468259</v>
      </c>
      <c r="BT17" s="18">
        <v>73.4060754006689</v>
      </c>
      <c r="BU17" s="18">
        <v>74.00892489298289</v>
      </c>
      <c r="BV17" s="18">
        <v>73.52298449541989</v>
      </c>
      <c r="BW17" s="18">
        <v>73.2185475608041</v>
      </c>
      <c r="BX17" s="18">
        <v>73.82742143003568</v>
      </c>
      <c r="BY17" s="18">
        <v>73.85624764166656</v>
      </c>
      <c r="BZ17" s="18">
        <v>73.6</v>
      </c>
      <c r="CA17" s="18">
        <v>74.2</v>
      </c>
      <c r="CB17" s="18">
        <v>74.3583605190292</v>
      </c>
      <c r="CC17" s="18">
        <v>74.06419612849557</v>
      </c>
      <c r="CD17" s="18">
        <v>74.65252490956284</v>
      </c>
      <c r="CE17" s="18">
        <v>75.02285659078724</v>
      </c>
      <c r="CF17" s="18">
        <v>74.73049163419307</v>
      </c>
      <c r="CG17" s="18">
        <v>75.31522154738141</v>
      </c>
    </row>
    <row r="18" spans="1:85" s="19" customFormat="1" ht="12.75" customHeight="1">
      <c r="A18" s="12" t="s">
        <v>85</v>
      </c>
      <c r="B18" s="18">
        <v>70.2530072484645</v>
      </c>
      <c r="C18" s="18">
        <v>69.98979004549841</v>
      </c>
      <c r="D18" s="18">
        <v>70.51622445143059</v>
      </c>
      <c r="E18" s="18">
        <v>70.36912028517398</v>
      </c>
      <c r="F18" s="18">
        <v>70.1071861173083</v>
      </c>
      <c r="G18" s="18">
        <v>70.63105445303965</v>
      </c>
      <c r="H18" s="18">
        <v>70.52071618842898</v>
      </c>
      <c r="I18" s="18">
        <v>70.26171962357363</v>
      </c>
      <c r="J18" s="18">
        <v>70.77971275328433</v>
      </c>
      <c r="K18" s="18">
        <v>70.63200255446874</v>
      </c>
      <c r="L18" s="18">
        <v>70.37292891242554</v>
      </c>
      <c r="M18" s="18">
        <v>70.89107619651195</v>
      </c>
      <c r="N18" s="18">
        <v>70.93833353451711</v>
      </c>
      <c r="O18" s="18">
        <v>70.68458128332267</v>
      </c>
      <c r="P18" s="18">
        <v>71.19208578571155</v>
      </c>
      <c r="Q18" s="18">
        <v>71.14873263715496</v>
      </c>
      <c r="R18" s="18">
        <v>70.89581848498412</v>
      </c>
      <c r="S18" s="18">
        <v>71.40164678932581</v>
      </c>
      <c r="T18" s="18">
        <v>71.45186379340076</v>
      </c>
      <c r="U18" s="18">
        <v>71.20200051124843</v>
      </c>
      <c r="V18" s="18">
        <v>71.7017270755531</v>
      </c>
      <c r="W18" s="18">
        <v>71.59459299748936</v>
      </c>
      <c r="X18" s="18">
        <v>71.34145915541133</v>
      </c>
      <c r="Y18" s="18">
        <v>71.84772683956739</v>
      </c>
      <c r="Z18" s="18">
        <v>71.84996883768534</v>
      </c>
      <c r="AA18" s="18">
        <v>71.59517334235893</v>
      </c>
      <c r="AB18" s="18">
        <v>72.10476433301174</v>
      </c>
      <c r="AC18" s="18">
        <v>71.88226007897023</v>
      </c>
      <c r="AD18" s="18">
        <v>71.62480841608723</v>
      </c>
      <c r="AE18" s="18">
        <v>72.13971174185323</v>
      </c>
      <c r="AF18" s="18">
        <v>71.93701666581536</v>
      </c>
      <c r="AG18" s="18">
        <v>71.68168896266805</v>
      </c>
      <c r="AH18" s="18">
        <v>72.19234436896268</v>
      </c>
      <c r="AI18" s="18">
        <v>72.27925262341952</v>
      </c>
      <c r="AJ18" s="18">
        <v>72.02381621227777</v>
      </c>
      <c r="AK18" s="18">
        <v>72.53468903456128</v>
      </c>
      <c r="AL18" s="18">
        <v>72.59199060894079</v>
      </c>
      <c r="AM18" s="18">
        <v>72.3377647715197</v>
      </c>
      <c r="AN18" s="18">
        <v>72.84621644636188</v>
      </c>
      <c r="AO18" s="18">
        <v>72.82918304819367</v>
      </c>
      <c r="AP18" s="18">
        <v>72.57537398513385</v>
      </c>
      <c r="AQ18" s="18">
        <v>73.08299211125349</v>
      </c>
      <c r="AR18" s="18">
        <v>72.927303980805</v>
      </c>
      <c r="AS18" s="18">
        <v>72.67605464230377</v>
      </c>
      <c r="AT18" s="18">
        <v>73.17855331930622</v>
      </c>
      <c r="AU18" s="18">
        <v>73.06210552595168</v>
      </c>
      <c r="AV18" s="18">
        <v>72.81108464634912</v>
      </c>
      <c r="AW18" s="18">
        <v>73.31312640555424</v>
      </c>
      <c r="AX18" s="18">
        <v>73.42180097669161</v>
      </c>
      <c r="AY18" s="18">
        <v>73.17155155917425</v>
      </c>
      <c r="AZ18" s="18">
        <v>73.67205039420898</v>
      </c>
      <c r="BA18" s="18">
        <v>73.70682683759333</v>
      </c>
      <c r="BB18" s="18">
        <v>73.45607426204147</v>
      </c>
      <c r="BC18" s="18">
        <v>73.95757941314518</v>
      </c>
      <c r="BD18" s="18">
        <v>73.98978141116686</v>
      </c>
      <c r="BE18" s="18">
        <v>73.73966314288018</v>
      </c>
      <c r="BF18" s="18">
        <v>74.23989967945354</v>
      </c>
      <c r="BG18" s="18">
        <v>74.3960821828874</v>
      </c>
      <c r="BH18" s="18">
        <v>74.14520175444737</v>
      </c>
      <c r="BI18" s="18">
        <v>74.64696261132742</v>
      </c>
      <c r="BJ18" s="18">
        <v>74.73621438490133</v>
      </c>
      <c r="BK18" s="18">
        <v>74.4897346698745</v>
      </c>
      <c r="BL18" s="18">
        <v>74.98269409992817</v>
      </c>
      <c r="BM18" s="18">
        <v>75.19308946568012</v>
      </c>
      <c r="BN18" s="18">
        <v>74.94755747096104</v>
      </c>
      <c r="BO18" s="18">
        <v>75.43862146039919</v>
      </c>
      <c r="BP18" s="18">
        <v>75.33537554462693</v>
      </c>
      <c r="BQ18" s="18">
        <v>75.0892051852257</v>
      </c>
      <c r="BR18" s="18">
        <v>75.58154590402816</v>
      </c>
      <c r="BS18" s="18">
        <v>75.7388831198029</v>
      </c>
      <c r="BT18" s="18">
        <v>75.48866217769341</v>
      </c>
      <c r="BU18" s="18">
        <v>75.9891040619124</v>
      </c>
      <c r="BV18" s="18">
        <v>76.0668678736905</v>
      </c>
      <c r="BW18" s="18">
        <v>75.8163240349959</v>
      </c>
      <c r="BX18" s="18">
        <v>76.3174117123851</v>
      </c>
      <c r="BY18" s="18">
        <v>76.44473854512196</v>
      </c>
      <c r="BZ18" s="18">
        <v>76.2</v>
      </c>
      <c r="CA18" s="18">
        <v>76.7</v>
      </c>
      <c r="CB18" s="18">
        <v>76.72108434690527</v>
      </c>
      <c r="CC18" s="18">
        <v>76.47569395375912</v>
      </c>
      <c r="CD18" s="18">
        <v>76.96647474005142</v>
      </c>
      <c r="CE18" s="18">
        <v>77.01938899278096</v>
      </c>
      <c r="CF18" s="18">
        <v>76.77844138438057</v>
      </c>
      <c r="CG18" s="18">
        <v>77.26033660118135</v>
      </c>
    </row>
    <row r="19" spans="1:85" s="19" customFormat="1" ht="20.25" customHeight="1">
      <c r="A19" s="12" t="s">
        <v>86</v>
      </c>
      <c r="B19" s="18">
        <v>70.53484656199018</v>
      </c>
      <c r="C19" s="18">
        <v>68.84542022847634</v>
      </c>
      <c r="D19" s="18">
        <v>72.22427289550401</v>
      </c>
      <c r="E19" s="18">
        <v>71.48230370883896</v>
      </c>
      <c r="F19" s="18">
        <v>69.96467164577767</v>
      </c>
      <c r="G19" s="18">
        <v>72.99993577190024</v>
      </c>
      <c r="H19" s="18">
        <v>70.45703396142638</v>
      </c>
      <c r="I19" s="18">
        <v>68.77144060272947</v>
      </c>
      <c r="J19" s="18">
        <v>72.14262732012328</v>
      </c>
      <c r="K19" s="18">
        <v>70.24528573887932</v>
      </c>
      <c r="L19" s="18">
        <v>68.42760717996133</v>
      </c>
      <c r="M19" s="18">
        <v>72.06296429779731</v>
      </c>
      <c r="N19" s="18">
        <v>69.9501550251324</v>
      </c>
      <c r="O19" s="18">
        <v>68.07620541201901</v>
      </c>
      <c r="P19" s="18">
        <v>71.8241046382458</v>
      </c>
      <c r="Q19" s="18">
        <v>70.310390439139</v>
      </c>
      <c r="R19" s="18">
        <v>68.58323979409504</v>
      </c>
      <c r="S19" s="18">
        <v>72.03754108418296</v>
      </c>
      <c r="T19" s="18">
        <v>70.1962883641745</v>
      </c>
      <c r="U19" s="18">
        <v>68.63224375863633</v>
      </c>
      <c r="V19" s="18">
        <v>71.76033296971268</v>
      </c>
      <c r="W19" s="18">
        <v>69.87436180635034</v>
      </c>
      <c r="X19" s="18">
        <v>68.25259709496859</v>
      </c>
      <c r="Y19" s="18">
        <v>71.49612651773208</v>
      </c>
      <c r="Z19" s="18">
        <v>70.75273870551254</v>
      </c>
      <c r="AA19" s="18">
        <v>69.04061205873768</v>
      </c>
      <c r="AB19" s="18">
        <v>72.4648653522874</v>
      </c>
      <c r="AC19" s="18">
        <v>72.22240156836654</v>
      </c>
      <c r="AD19" s="18">
        <v>70.52361348139026</v>
      </c>
      <c r="AE19" s="18">
        <v>73.92118965534281</v>
      </c>
      <c r="AF19" s="18">
        <v>73.08683972515799</v>
      </c>
      <c r="AG19" s="18">
        <v>71.41658459413016</v>
      </c>
      <c r="AH19" s="18">
        <v>74.75709485618582</v>
      </c>
      <c r="AI19" s="18">
        <v>72.99414664432194</v>
      </c>
      <c r="AJ19" s="18">
        <v>71.42177955365855</v>
      </c>
      <c r="AK19" s="18">
        <v>74.56651373498534</v>
      </c>
      <c r="AL19" s="18">
        <v>73.29584816681205</v>
      </c>
      <c r="AM19" s="18">
        <v>71.81850679306237</v>
      </c>
      <c r="AN19" s="18">
        <v>74.77318954056173</v>
      </c>
      <c r="AO19" s="18">
        <v>73.30958366439583</v>
      </c>
      <c r="AP19" s="18">
        <v>71.9014898462408</v>
      </c>
      <c r="AQ19" s="18">
        <v>74.71767748255085</v>
      </c>
      <c r="AR19" s="18">
        <v>73.43524258685477</v>
      </c>
      <c r="AS19" s="18">
        <v>72.00542195162637</v>
      </c>
      <c r="AT19" s="18">
        <v>74.86506322208317</v>
      </c>
      <c r="AU19" s="18">
        <v>73.37564285368282</v>
      </c>
      <c r="AV19" s="18">
        <v>71.92190088293506</v>
      </c>
      <c r="AW19" s="18">
        <v>74.82938482443058</v>
      </c>
      <c r="AX19" s="18">
        <v>73.44733918212434</v>
      </c>
      <c r="AY19" s="18">
        <v>71.97059254715076</v>
      </c>
      <c r="AZ19" s="18">
        <v>74.92408581709792</v>
      </c>
      <c r="BA19" s="18">
        <v>74.04541922720328</v>
      </c>
      <c r="BB19" s="18">
        <v>72.60747823173128</v>
      </c>
      <c r="BC19" s="18">
        <v>75.48336022267529</v>
      </c>
      <c r="BD19" s="18">
        <v>74.40976484356105</v>
      </c>
      <c r="BE19" s="18">
        <v>72.94039101125452</v>
      </c>
      <c r="BF19" s="18">
        <v>75.87913867586758</v>
      </c>
      <c r="BG19" s="18">
        <v>75.37188035576486</v>
      </c>
      <c r="BH19" s="18">
        <v>73.87752068041475</v>
      </c>
      <c r="BI19" s="18">
        <v>76.86624003111497</v>
      </c>
      <c r="BJ19" s="18">
        <v>75.88981155395051</v>
      </c>
      <c r="BK19" s="18">
        <v>74.38690720745429</v>
      </c>
      <c r="BL19" s="18">
        <v>77.39271590044673</v>
      </c>
      <c r="BM19" s="18">
        <v>76.49234890697639</v>
      </c>
      <c r="BN19" s="18">
        <v>75.01141607985413</v>
      </c>
      <c r="BO19" s="18">
        <v>77.97328173409865</v>
      </c>
      <c r="BP19" s="18">
        <v>76.26499531506818</v>
      </c>
      <c r="BQ19" s="18">
        <v>74.82437104624779</v>
      </c>
      <c r="BR19" s="18">
        <v>77.70561958388856</v>
      </c>
      <c r="BS19" s="18">
        <v>76.03460317112686</v>
      </c>
      <c r="BT19" s="18">
        <v>74.58325301436228</v>
      </c>
      <c r="BU19" s="18">
        <v>77.48595332789144</v>
      </c>
      <c r="BV19" s="18">
        <v>74.87354290848033</v>
      </c>
      <c r="BW19" s="18">
        <v>73.32052643937222</v>
      </c>
      <c r="BX19" s="18">
        <v>76.42655937758845</v>
      </c>
      <c r="BY19" s="18">
        <v>74.42725972598062</v>
      </c>
      <c r="BZ19" s="18">
        <v>72.8</v>
      </c>
      <c r="CA19" s="18">
        <v>76.1</v>
      </c>
      <c r="CB19" s="18">
        <v>75.53948787556669</v>
      </c>
      <c r="CC19" s="18">
        <v>73.90862515522794</v>
      </c>
      <c r="CD19" s="18">
        <v>77.17035059590545</v>
      </c>
      <c r="CE19" s="18">
        <v>77.3029772695891</v>
      </c>
      <c r="CF19" s="18">
        <v>75.64232889087575</v>
      </c>
      <c r="CG19" s="18">
        <v>78.96362564830247</v>
      </c>
    </row>
    <row r="20" spans="1:85" s="19" customFormat="1" ht="12.75" customHeight="1">
      <c r="A20" s="12" t="s">
        <v>87</v>
      </c>
      <c r="B20" s="18">
        <v>71.78582953915338</v>
      </c>
      <c r="C20" s="18">
        <v>70.42148350863488</v>
      </c>
      <c r="D20" s="18">
        <v>73.15017556967189</v>
      </c>
      <c r="E20" s="18">
        <v>71.3760507796586</v>
      </c>
      <c r="F20" s="18">
        <v>69.9020398218868</v>
      </c>
      <c r="G20" s="18">
        <v>72.8500617374304</v>
      </c>
      <c r="H20" s="18">
        <v>71.38649209078177</v>
      </c>
      <c r="I20" s="18">
        <v>69.87594057052647</v>
      </c>
      <c r="J20" s="18">
        <v>72.89704361103708</v>
      </c>
      <c r="K20" s="18">
        <v>71.16203587118203</v>
      </c>
      <c r="L20" s="18">
        <v>69.58826512935669</v>
      </c>
      <c r="M20" s="18">
        <v>72.73580661300737</v>
      </c>
      <c r="N20" s="18">
        <v>70.07101377098476</v>
      </c>
      <c r="O20" s="18">
        <v>68.48630456351057</v>
      </c>
      <c r="P20" s="18">
        <v>71.65572297845895</v>
      </c>
      <c r="Q20" s="18">
        <v>70.63246822489897</v>
      </c>
      <c r="R20" s="18">
        <v>69.12431925822807</v>
      </c>
      <c r="S20" s="18">
        <v>72.14061719156987</v>
      </c>
      <c r="T20" s="18">
        <v>71.72382825854837</v>
      </c>
      <c r="U20" s="18">
        <v>70.3218740397773</v>
      </c>
      <c r="V20" s="18">
        <v>73.12578247731943</v>
      </c>
      <c r="W20" s="18">
        <v>72.43087307100404</v>
      </c>
      <c r="X20" s="18">
        <v>71.09178873763747</v>
      </c>
      <c r="Y20" s="18">
        <v>73.76995740437061</v>
      </c>
      <c r="Z20" s="18">
        <v>72.5379596948662</v>
      </c>
      <c r="AA20" s="18">
        <v>71.13679958416961</v>
      </c>
      <c r="AB20" s="18">
        <v>73.9391198055628</v>
      </c>
      <c r="AC20" s="18">
        <v>72.32970295728319</v>
      </c>
      <c r="AD20" s="18">
        <v>70.90392776094707</v>
      </c>
      <c r="AE20" s="18">
        <v>73.75547815361931</v>
      </c>
      <c r="AF20" s="18">
        <v>72.08090144219405</v>
      </c>
      <c r="AG20" s="18">
        <v>70.70719054555721</v>
      </c>
      <c r="AH20" s="18">
        <v>73.45461233883088</v>
      </c>
      <c r="AI20" s="18">
        <v>71.32177885189121</v>
      </c>
      <c r="AJ20" s="18">
        <v>69.96595630289049</v>
      </c>
      <c r="AK20" s="18">
        <v>72.67760140089193</v>
      </c>
      <c r="AL20" s="18">
        <v>71.11041391358398</v>
      </c>
      <c r="AM20" s="18">
        <v>69.70619585969138</v>
      </c>
      <c r="AN20" s="18">
        <v>72.51463196747659</v>
      </c>
      <c r="AO20" s="18">
        <v>71.64467417749034</v>
      </c>
      <c r="AP20" s="18">
        <v>70.2023926819949</v>
      </c>
      <c r="AQ20" s="18">
        <v>73.0869556729858</v>
      </c>
      <c r="AR20" s="18">
        <v>72.09931361526722</v>
      </c>
      <c r="AS20" s="18">
        <v>70.66433564228136</v>
      </c>
      <c r="AT20" s="18">
        <v>73.53429158825308</v>
      </c>
      <c r="AU20" s="18">
        <v>72.09956046800914</v>
      </c>
      <c r="AV20" s="18">
        <v>70.70231188190414</v>
      </c>
      <c r="AW20" s="18">
        <v>73.49680905411415</v>
      </c>
      <c r="AX20" s="18">
        <v>72.90046396337983</v>
      </c>
      <c r="AY20" s="18">
        <v>71.56133067312189</v>
      </c>
      <c r="AZ20" s="18">
        <v>74.23959725363778</v>
      </c>
      <c r="BA20" s="18">
        <v>74.21499419102891</v>
      </c>
      <c r="BB20" s="18">
        <v>72.87778669243738</v>
      </c>
      <c r="BC20" s="18">
        <v>75.55220168962043</v>
      </c>
      <c r="BD20" s="18">
        <v>74.94383572079894</v>
      </c>
      <c r="BE20" s="18">
        <v>73.58903226559049</v>
      </c>
      <c r="BF20" s="18">
        <v>76.2986391760074</v>
      </c>
      <c r="BG20" s="18">
        <v>75.01496423714833</v>
      </c>
      <c r="BH20" s="18">
        <v>73.51222889612667</v>
      </c>
      <c r="BI20" s="18">
        <v>76.51769957817</v>
      </c>
      <c r="BJ20" s="18">
        <v>73.58168171121976</v>
      </c>
      <c r="BK20" s="18">
        <v>71.90566666696333</v>
      </c>
      <c r="BL20" s="18">
        <v>75.25769675547619</v>
      </c>
      <c r="BM20" s="18">
        <v>74.17165423448425</v>
      </c>
      <c r="BN20" s="18">
        <v>72.4686536298714</v>
      </c>
      <c r="BO20" s="18">
        <v>75.8746548390971</v>
      </c>
      <c r="BP20" s="18">
        <v>75.34022111268578</v>
      </c>
      <c r="BQ20" s="18">
        <v>73.62773587288804</v>
      </c>
      <c r="BR20" s="18">
        <v>77.05270635248353</v>
      </c>
      <c r="BS20" s="18">
        <v>76.56205223396607</v>
      </c>
      <c r="BT20" s="18">
        <v>74.83404195624802</v>
      </c>
      <c r="BU20" s="18">
        <v>78.29006251168413</v>
      </c>
      <c r="BV20" s="18">
        <v>76.07597559093588</v>
      </c>
      <c r="BW20" s="18">
        <v>74.24548222701394</v>
      </c>
      <c r="BX20" s="18">
        <v>77.90646895485783</v>
      </c>
      <c r="BY20" s="18">
        <v>74.99243327274024</v>
      </c>
      <c r="BZ20" s="18">
        <v>73.1</v>
      </c>
      <c r="CA20" s="18">
        <v>76.9</v>
      </c>
      <c r="CB20" s="18">
        <v>76.17344617800725</v>
      </c>
      <c r="CC20" s="18">
        <v>74.47353503095307</v>
      </c>
      <c r="CD20" s="18">
        <v>77.87335732506143</v>
      </c>
      <c r="CE20" s="18">
        <v>77.23165125202497</v>
      </c>
      <c r="CF20" s="18">
        <v>75.73997398814556</v>
      </c>
      <c r="CG20" s="18">
        <v>78.72332851590438</v>
      </c>
    </row>
    <row r="21" spans="1:85" s="19" customFormat="1" ht="12.75" customHeight="1">
      <c r="A21" s="12" t="s">
        <v>88</v>
      </c>
      <c r="B21" s="18">
        <v>70.73038899993544</v>
      </c>
      <c r="C21" s="18">
        <v>70.3855699900425</v>
      </c>
      <c r="D21" s="18">
        <v>71.07520800982839</v>
      </c>
      <c r="E21" s="18">
        <v>70.68636031441385</v>
      </c>
      <c r="F21" s="18">
        <v>70.3370611287542</v>
      </c>
      <c r="G21" s="18">
        <v>71.03565950007349</v>
      </c>
      <c r="H21" s="18">
        <v>70.88549733902104</v>
      </c>
      <c r="I21" s="18">
        <v>70.5388633624539</v>
      </c>
      <c r="J21" s="18">
        <v>71.23213131558819</v>
      </c>
      <c r="K21" s="18">
        <v>71.02825770716147</v>
      </c>
      <c r="L21" s="18">
        <v>70.68310288825346</v>
      </c>
      <c r="M21" s="18">
        <v>71.37341252606949</v>
      </c>
      <c r="N21" s="18">
        <v>71.10428945816</v>
      </c>
      <c r="O21" s="18">
        <v>70.76010207353394</v>
      </c>
      <c r="P21" s="18">
        <v>71.44847684278605</v>
      </c>
      <c r="Q21" s="18">
        <v>71.1496086623556</v>
      </c>
      <c r="R21" s="18">
        <v>70.79701039671609</v>
      </c>
      <c r="S21" s="18">
        <v>71.50220692799512</v>
      </c>
      <c r="T21" s="18">
        <v>71.24765734953601</v>
      </c>
      <c r="U21" s="18">
        <v>70.89355321809951</v>
      </c>
      <c r="V21" s="18">
        <v>71.60176148097251</v>
      </c>
      <c r="W21" s="18">
        <v>71.27672190578416</v>
      </c>
      <c r="X21" s="18">
        <v>70.91370336718457</v>
      </c>
      <c r="Y21" s="18">
        <v>71.63974044438375</v>
      </c>
      <c r="Z21" s="18">
        <v>71.6585170503832</v>
      </c>
      <c r="AA21" s="18">
        <v>71.30342333525462</v>
      </c>
      <c r="AB21" s="18">
        <v>72.01361076551177</v>
      </c>
      <c r="AC21" s="18">
        <v>72.01119481666375</v>
      </c>
      <c r="AD21" s="18">
        <v>71.65731171160017</v>
      </c>
      <c r="AE21" s="18">
        <v>72.36507792172732</v>
      </c>
      <c r="AF21" s="18">
        <v>72.27551544106431</v>
      </c>
      <c r="AG21" s="18">
        <v>71.93571655620978</v>
      </c>
      <c r="AH21" s="18">
        <v>72.61531432591885</v>
      </c>
      <c r="AI21" s="18">
        <v>72.35872110424408</v>
      </c>
      <c r="AJ21" s="18">
        <v>72.01545159580111</v>
      </c>
      <c r="AK21" s="18">
        <v>72.70199061268706</v>
      </c>
      <c r="AL21" s="18">
        <v>72.48189328631483</v>
      </c>
      <c r="AM21" s="18">
        <v>72.13316049694578</v>
      </c>
      <c r="AN21" s="18">
        <v>72.83062607568388</v>
      </c>
      <c r="AO21" s="18">
        <v>72.71903104964355</v>
      </c>
      <c r="AP21" s="18">
        <v>72.36633446684861</v>
      </c>
      <c r="AQ21" s="18">
        <v>73.07172763243848</v>
      </c>
      <c r="AR21" s="18">
        <v>73.05956777853459</v>
      </c>
      <c r="AS21" s="18">
        <v>72.71040645009487</v>
      </c>
      <c r="AT21" s="18">
        <v>73.4087291069743</v>
      </c>
      <c r="AU21" s="18">
        <v>73.46964910155914</v>
      </c>
      <c r="AV21" s="18">
        <v>73.1279948021417</v>
      </c>
      <c r="AW21" s="18">
        <v>73.81130340097658</v>
      </c>
      <c r="AX21" s="18">
        <v>73.68151669285602</v>
      </c>
      <c r="AY21" s="18">
        <v>73.33656951663973</v>
      </c>
      <c r="AZ21" s="18">
        <v>74.02646386907232</v>
      </c>
      <c r="BA21" s="18">
        <v>73.84949756481426</v>
      </c>
      <c r="BB21" s="18">
        <v>73.49824628032354</v>
      </c>
      <c r="BC21" s="18">
        <v>74.20074884930497</v>
      </c>
      <c r="BD21" s="18">
        <v>73.86995382420804</v>
      </c>
      <c r="BE21" s="18">
        <v>73.50654272474875</v>
      </c>
      <c r="BF21" s="18">
        <v>74.23336492366732</v>
      </c>
      <c r="BG21" s="18">
        <v>74.18898240781476</v>
      </c>
      <c r="BH21" s="18">
        <v>73.8197329472935</v>
      </c>
      <c r="BI21" s="18">
        <v>74.55823186833602</v>
      </c>
      <c r="BJ21" s="18">
        <v>74.36104142373519</v>
      </c>
      <c r="BK21" s="18">
        <v>73.98885037727868</v>
      </c>
      <c r="BL21" s="18">
        <v>74.7332324701917</v>
      </c>
      <c r="BM21" s="18">
        <v>74.75705051387675</v>
      </c>
      <c r="BN21" s="18">
        <v>74.39313902720535</v>
      </c>
      <c r="BO21" s="18">
        <v>75.12096200054815</v>
      </c>
      <c r="BP21" s="18">
        <v>75.03420869355443</v>
      </c>
      <c r="BQ21" s="18">
        <v>74.67118236813532</v>
      </c>
      <c r="BR21" s="18">
        <v>75.39723501897355</v>
      </c>
      <c r="BS21" s="18">
        <v>75.42498559363193</v>
      </c>
      <c r="BT21" s="18">
        <v>75.06066068517026</v>
      </c>
      <c r="BU21" s="18">
        <v>75.7893105020936</v>
      </c>
      <c r="BV21" s="18">
        <v>75.57309752224577</v>
      </c>
      <c r="BW21" s="18">
        <v>75.19732405220034</v>
      </c>
      <c r="BX21" s="18">
        <v>75.9488709922912</v>
      </c>
      <c r="BY21" s="18">
        <v>76.0106349432491</v>
      </c>
      <c r="BZ21" s="18">
        <v>75.6</v>
      </c>
      <c r="CA21" s="18">
        <v>76.4</v>
      </c>
      <c r="CB21" s="18">
        <v>76.29888438988765</v>
      </c>
      <c r="CC21" s="18">
        <v>75.92398145092741</v>
      </c>
      <c r="CD21" s="18">
        <v>76.67378732884788</v>
      </c>
      <c r="CE21" s="18">
        <v>76.82665401410816</v>
      </c>
      <c r="CF21" s="18">
        <v>76.45404305692527</v>
      </c>
      <c r="CG21" s="18">
        <v>77.19926497129104</v>
      </c>
    </row>
    <row r="22" spans="1:85" s="19" customFormat="1" ht="12.75" customHeight="1">
      <c r="A22" s="20" t="s">
        <v>89</v>
      </c>
      <c r="B22" s="15">
        <v>68.13088169038885</v>
      </c>
      <c r="C22" s="15">
        <v>66.762122357388</v>
      </c>
      <c r="D22" s="15">
        <v>69.4996410233897</v>
      </c>
      <c r="E22" s="15">
        <v>67.89701006647584</v>
      </c>
      <c r="F22" s="15">
        <v>66.50648102168772</v>
      </c>
      <c r="G22" s="15">
        <v>69.28753911126397</v>
      </c>
      <c r="H22" s="15">
        <v>68.75390394045567</v>
      </c>
      <c r="I22" s="15">
        <v>67.47468408002648</v>
      </c>
      <c r="J22" s="15">
        <v>70.03312380088487</v>
      </c>
      <c r="K22" s="15">
        <v>68.9634052784294</v>
      </c>
      <c r="L22" s="15">
        <v>67.7247882298784</v>
      </c>
      <c r="M22" s="15">
        <v>70.20202232698041</v>
      </c>
      <c r="N22" s="15">
        <v>69.98556627234578</v>
      </c>
      <c r="O22" s="15">
        <v>68.76435807156486</v>
      </c>
      <c r="P22" s="15">
        <v>71.2067744731267</v>
      </c>
      <c r="Q22" s="15">
        <v>69.51885636179058</v>
      </c>
      <c r="R22" s="15">
        <v>68.22884643927414</v>
      </c>
      <c r="S22" s="15">
        <v>70.80886628430703</v>
      </c>
      <c r="T22" s="15">
        <v>69.45384234197458</v>
      </c>
      <c r="U22" s="15">
        <v>68.18060730114233</v>
      </c>
      <c r="V22" s="15">
        <v>70.72707738280683</v>
      </c>
      <c r="W22" s="15">
        <v>69.64648401857275</v>
      </c>
      <c r="X22" s="15">
        <v>68.40425868243962</v>
      </c>
      <c r="Y22" s="15">
        <v>70.88870935470588</v>
      </c>
      <c r="Z22" s="15">
        <v>70.20409044465707</v>
      </c>
      <c r="AA22" s="15">
        <v>69.0046075576556</v>
      </c>
      <c r="AB22" s="15">
        <v>71.40357333165854</v>
      </c>
      <c r="AC22" s="15">
        <v>70.61451604445718</v>
      </c>
      <c r="AD22" s="15">
        <v>69.37549641219447</v>
      </c>
      <c r="AE22" s="15">
        <v>71.85353567671989</v>
      </c>
      <c r="AF22" s="15">
        <v>70.62743711487167</v>
      </c>
      <c r="AG22" s="15">
        <v>69.3326437003777</v>
      </c>
      <c r="AH22" s="15">
        <v>71.92223052936563</v>
      </c>
      <c r="AI22" s="15">
        <v>71.30288240658311</v>
      </c>
      <c r="AJ22" s="15">
        <v>70.01751881858627</v>
      </c>
      <c r="AK22" s="15">
        <v>72.58824599457995</v>
      </c>
      <c r="AL22" s="15">
        <v>71.31997852550917</v>
      </c>
      <c r="AM22" s="15">
        <v>70.00538605234951</v>
      </c>
      <c r="AN22" s="15">
        <v>72.63457099866883</v>
      </c>
      <c r="AO22" s="15">
        <v>70.99029431135757</v>
      </c>
      <c r="AP22" s="15">
        <v>69.64888910274787</v>
      </c>
      <c r="AQ22" s="15">
        <v>72.33169951996727</v>
      </c>
      <c r="AR22" s="15">
        <v>70.3948568767911</v>
      </c>
      <c r="AS22" s="15">
        <v>68.98748768940136</v>
      </c>
      <c r="AT22" s="15">
        <v>71.80222606418083</v>
      </c>
      <c r="AU22" s="15">
        <v>70.4440934144353</v>
      </c>
      <c r="AV22" s="15">
        <v>68.96911671261009</v>
      </c>
      <c r="AW22" s="15">
        <v>71.91907011626051</v>
      </c>
      <c r="AX22" s="15">
        <v>70.9114872583372</v>
      </c>
      <c r="AY22" s="15">
        <v>69.46509023669466</v>
      </c>
      <c r="AZ22" s="15">
        <v>72.35788427997974</v>
      </c>
      <c r="BA22" s="15">
        <v>71.7338041515979</v>
      </c>
      <c r="BB22" s="15">
        <v>70.38437405408601</v>
      </c>
      <c r="BC22" s="15">
        <v>73.08323424910978</v>
      </c>
      <c r="BD22" s="15">
        <v>72.25750849801423</v>
      </c>
      <c r="BE22" s="15">
        <v>70.94268975854787</v>
      </c>
      <c r="BF22" s="15">
        <v>73.5723272374806</v>
      </c>
      <c r="BG22" s="15">
        <v>72.32641572489133</v>
      </c>
      <c r="BH22" s="15">
        <v>71.01250820132715</v>
      </c>
      <c r="BI22" s="15">
        <v>73.64032324845552</v>
      </c>
      <c r="BJ22" s="15">
        <v>71.64987033115654</v>
      </c>
      <c r="BK22" s="15">
        <v>70.2257205394583</v>
      </c>
      <c r="BL22" s="15">
        <v>73.07402012285478</v>
      </c>
      <c r="BM22" s="15">
        <v>72.22710681728078</v>
      </c>
      <c r="BN22" s="15">
        <v>70.90389079795936</v>
      </c>
      <c r="BO22" s="15">
        <v>73.5503228366022</v>
      </c>
      <c r="BP22" s="15">
        <v>72.06284116172654</v>
      </c>
      <c r="BQ22" s="15">
        <v>70.63209837801257</v>
      </c>
      <c r="BR22" s="15">
        <v>73.4935839454405</v>
      </c>
      <c r="BS22" s="15">
        <v>72.9568618629173</v>
      </c>
      <c r="BT22" s="15">
        <v>71.44397918480306</v>
      </c>
      <c r="BU22" s="15">
        <v>74.46974454103153</v>
      </c>
      <c r="BV22" s="15">
        <v>72.92637514905205</v>
      </c>
      <c r="BW22" s="15">
        <v>71.33745307633272</v>
      </c>
      <c r="BX22" s="15">
        <v>74.51529722177138</v>
      </c>
      <c r="BY22" s="15">
        <v>73.5149929038001</v>
      </c>
      <c r="BZ22" s="15">
        <v>72</v>
      </c>
      <c r="CA22" s="15">
        <v>75</v>
      </c>
      <c r="CB22" s="15">
        <v>73.49656985759698</v>
      </c>
      <c r="CC22" s="15">
        <v>72.06017564828755</v>
      </c>
      <c r="CD22" s="15">
        <v>74.93296406690641</v>
      </c>
      <c r="CE22" s="15">
        <v>73.97458031553795</v>
      </c>
      <c r="CF22" s="15">
        <v>72.57900636958209</v>
      </c>
      <c r="CG22" s="15">
        <v>75.37015426149381</v>
      </c>
    </row>
    <row r="23" spans="1:83" ht="12.75">
      <c r="A23" s="1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E23" s="7"/>
    </row>
    <row r="24" spans="1:83" ht="12.75">
      <c r="A24" s="1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E24" s="7"/>
    </row>
    <row r="25" spans="1:85" ht="12.75" customHeight="1">
      <c r="A25" s="13" t="s">
        <v>90</v>
      </c>
      <c r="B25" s="134" t="s">
        <v>12</v>
      </c>
      <c r="C25" s="134"/>
      <c r="D25" s="134"/>
      <c r="E25" s="134" t="s">
        <v>13</v>
      </c>
      <c r="F25" s="134"/>
      <c r="G25" s="134"/>
      <c r="H25" s="134" t="s">
        <v>14</v>
      </c>
      <c r="I25" s="134"/>
      <c r="J25" s="134"/>
      <c r="K25" s="134" t="s">
        <v>15</v>
      </c>
      <c r="L25" s="134"/>
      <c r="M25" s="134"/>
      <c r="N25" s="134" t="s">
        <v>16</v>
      </c>
      <c r="O25" s="134"/>
      <c r="P25" s="134"/>
      <c r="Q25" s="134" t="s">
        <v>17</v>
      </c>
      <c r="R25" s="134"/>
      <c r="S25" s="134"/>
      <c r="T25" s="134" t="s">
        <v>18</v>
      </c>
      <c r="U25" s="134"/>
      <c r="V25" s="134"/>
      <c r="W25" s="134" t="s">
        <v>19</v>
      </c>
      <c r="X25" s="134"/>
      <c r="Y25" s="134"/>
      <c r="Z25" s="134" t="s">
        <v>20</v>
      </c>
      <c r="AA25" s="134"/>
      <c r="AB25" s="134"/>
      <c r="AC25" s="134" t="s">
        <v>21</v>
      </c>
      <c r="AD25" s="134"/>
      <c r="AE25" s="134"/>
      <c r="AF25" s="134" t="s">
        <v>22</v>
      </c>
      <c r="AG25" s="134"/>
      <c r="AH25" s="134"/>
      <c r="AI25" s="134" t="s">
        <v>23</v>
      </c>
      <c r="AJ25" s="134"/>
      <c r="AK25" s="134"/>
      <c r="AL25" s="134" t="s">
        <v>24</v>
      </c>
      <c r="AM25" s="134"/>
      <c r="AN25" s="134"/>
      <c r="AO25" s="134" t="s">
        <v>25</v>
      </c>
      <c r="AP25" s="134"/>
      <c r="AQ25" s="134"/>
      <c r="AR25" s="134" t="s">
        <v>26</v>
      </c>
      <c r="AS25" s="134"/>
      <c r="AT25" s="134"/>
      <c r="AU25" s="134" t="s">
        <v>27</v>
      </c>
      <c r="AV25" s="134"/>
      <c r="AW25" s="134"/>
      <c r="AX25" s="134" t="s">
        <v>28</v>
      </c>
      <c r="AY25" s="134"/>
      <c r="AZ25" s="134"/>
      <c r="BA25" s="134" t="s">
        <v>29</v>
      </c>
      <c r="BB25" s="134"/>
      <c r="BC25" s="134"/>
      <c r="BD25" s="134" t="s">
        <v>30</v>
      </c>
      <c r="BE25" s="134"/>
      <c r="BF25" s="134"/>
      <c r="BG25" s="134" t="s">
        <v>31</v>
      </c>
      <c r="BH25" s="134"/>
      <c r="BI25" s="134"/>
      <c r="BJ25" s="134" t="s">
        <v>32</v>
      </c>
      <c r="BK25" s="134"/>
      <c r="BL25" s="134"/>
      <c r="BM25" s="134" t="s">
        <v>33</v>
      </c>
      <c r="BN25" s="134"/>
      <c r="BO25" s="134"/>
      <c r="BP25" s="134" t="s">
        <v>34</v>
      </c>
      <c r="BQ25" s="134"/>
      <c r="BR25" s="134"/>
      <c r="BS25" s="134" t="s">
        <v>35</v>
      </c>
      <c r="BT25" s="134"/>
      <c r="BU25" s="134"/>
      <c r="BV25" s="134" t="s">
        <v>36</v>
      </c>
      <c r="BW25" s="134"/>
      <c r="BX25" s="134"/>
      <c r="BY25" s="134" t="s">
        <v>37</v>
      </c>
      <c r="BZ25" s="134"/>
      <c r="CA25" s="134"/>
      <c r="CB25" s="134" t="s">
        <v>38</v>
      </c>
      <c r="CC25" s="134"/>
      <c r="CD25" s="134"/>
      <c r="CE25" s="134" t="s">
        <v>274</v>
      </c>
      <c r="CF25" s="134"/>
      <c r="CG25" s="134"/>
    </row>
    <row r="26" spans="1:85" ht="12.75" customHeight="1">
      <c r="A26" s="14"/>
      <c r="B26" s="135" t="s">
        <v>39</v>
      </c>
      <c r="C26" s="135"/>
      <c r="D26" s="135"/>
      <c r="E26" s="135" t="s">
        <v>39</v>
      </c>
      <c r="F26" s="135"/>
      <c r="G26" s="135"/>
      <c r="H26" s="135" t="s">
        <v>39</v>
      </c>
      <c r="I26" s="135"/>
      <c r="J26" s="135"/>
      <c r="K26" s="135" t="s">
        <v>39</v>
      </c>
      <c r="L26" s="135"/>
      <c r="M26" s="135"/>
      <c r="N26" s="135" t="s">
        <v>39</v>
      </c>
      <c r="O26" s="135"/>
      <c r="P26" s="135"/>
      <c r="Q26" s="135" t="s">
        <v>39</v>
      </c>
      <c r="R26" s="135"/>
      <c r="S26" s="135"/>
      <c r="T26" s="135" t="s">
        <v>39</v>
      </c>
      <c r="U26" s="135"/>
      <c r="V26" s="135"/>
      <c r="W26" s="135" t="s">
        <v>39</v>
      </c>
      <c r="X26" s="135"/>
      <c r="Y26" s="135"/>
      <c r="Z26" s="135" t="s">
        <v>39</v>
      </c>
      <c r="AA26" s="135"/>
      <c r="AB26" s="135"/>
      <c r="AC26" s="135" t="s">
        <v>39</v>
      </c>
      <c r="AD26" s="135"/>
      <c r="AE26" s="135"/>
      <c r="AF26" s="135" t="s">
        <v>39</v>
      </c>
      <c r="AG26" s="135"/>
      <c r="AH26" s="135"/>
      <c r="AI26" s="135" t="s">
        <v>39</v>
      </c>
      <c r="AJ26" s="135"/>
      <c r="AK26" s="135"/>
      <c r="AL26" s="135" t="s">
        <v>39</v>
      </c>
      <c r="AM26" s="135"/>
      <c r="AN26" s="135"/>
      <c r="AO26" s="135" t="s">
        <v>39</v>
      </c>
      <c r="AP26" s="135"/>
      <c r="AQ26" s="135"/>
      <c r="AR26" s="135" t="s">
        <v>39</v>
      </c>
      <c r="AS26" s="135"/>
      <c r="AT26" s="135"/>
      <c r="AU26" s="135" t="s">
        <v>39</v>
      </c>
      <c r="AV26" s="135"/>
      <c r="AW26" s="135"/>
      <c r="AX26" s="135" t="s">
        <v>39</v>
      </c>
      <c r="AY26" s="135"/>
      <c r="AZ26" s="135"/>
      <c r="BA26" s="135" t="s">
        <v>39</v>
      </c>
      <c r="BB26" s="135"/>
      <c r="BC26" s="135"/>
      <c r="BD26" s="135" t="s">
        <v>39</v>
      </c>
      <c r="BE26" s="135"/>
      <c r="BF26" s="135"/>
      <c r="BG26" s="135" t="s">
        <v>39</v>
      </c>
      <c r="BH26" s="135"/>
      <c r="BI26" s="135"/>
      <c r="BJ26" s="135" t="s">
        <v>39</v>
      </c>
      <c r="BK26" s="135"/>
      <c r="BL26" s="135"/>
      <c r="BM26" s="135" t="s">
        <v>39</v>
      </c>
      <c r="BN26" s="135"/>
      <c r="BO26" s="135"/>
      <c r="BP26" s="135" t="s">
        <v>39</v>
      </c>
      <c r="BQ26" s="135"/>
      <c r="BR26" s="135"/>
      <c r="BS26" s="135" t="s">
        <v>39</v>
      </c>
      <c r="BT26" s="135"/>
      <c r="BU26" s="135"/>
      <c r="BV26" s="135" t="s">
        <v>39</v>
      </c>
      <c r="BW26" s="135"/>
      <c r="BX26" s="135"/>
      <c r="BY26" s="135" t="s">
        <v>39</v>
      </c>
      <c r="BZ26" s="135"/>
      <c r="CA26" s="135"/>
      <c r="CB26" s="135" t="s">
        <v>39</v>
      </c>
      <c r="CC26" s="135"/>
      <c r="CD26" s="135"/>
      <c r="CE26" s="135" t="s">
        <v>39</v>
      </c>
      <c r="CF26" s="135"/>
      <c r="CG26" s="135"/>
    </row>
    <row r="27" spans="1:85" ht="12.75" customHeight="1">
      <c r="A27" s="21"/>
      <c r="B27" s="16" t="s">
        <v>91</v>
      </c>
      <c r="C27" s="16" t="s">
        <v>92</v>
      </c>
      <c r="D27" s="16" t="s">
        <v>93</v>
      </c>
      <c r="E27" s="16" t="s">
        <v>91</v>
      </c>
      <c r="F27" s="16" t="s">
        <v>92</v>
      </c>
      <c r="G27" s="16" t="s">
        <v>93</v>
      </c>
      <c r="H27" s="16" t="s">
        <v>91</v>
      </c>
      <c r="I27" s="16" t="s">
        <v>92</v>
      </c>
      <c r="J27" s="16" t="s">
        <v>93</v>
      </c>
      <c r="K27" s="16" t="s">
        <v>91</v>
      </c>
      <c r="L27" s="16" t="s">
        <v>92</v>
      </c>
      <c r="M27" s="16" t="s">
        <v>93</v>
      </c>
      <c r="N27" s="16" t="s">
        <v>91</v>
      </c>
      <c r="O27" s="16" t="s">
        <v>92</v>
      </c>
      <c r="P27" s="16" t="s">
        <v>93</v>
      </c>
      <c r="Q27" s="16" t="s">
        <v>91</v>
      </c>
      <c r="R27" s="16" t="s">
        <v>92</v>
      </c>
      <c r="S27" s="16" t="s">
        <v>93</v>
      </c>
      <c r="T27" s="16" t="s">
        <v>91</v>
      </c>
      <c r="U27" s="16" t="s">
        <v>92</v>
      </c>
      <c r="V27" s="16" t="s">
        <v>93</v>
      </c>
      <c r="W27" s="16" t="s">
        <v>91</v>
      </c>
      <c r="X27" s="16" t="s">
        <v>92</v>
      </c>
      <c r="Y27" s="16" t="s">
        <v>93</v>
      </c>
      <c r="Z27" s="16" t="s">
        <v>91</v>
      </c>
      <c r="AA27" s="16" t="s">
        <v>92</v>
      </c>
      <c r="AB27" s="16" t="s">
        <v>93</v>
      </c>
      <c r="AC27" s="16" t="s">
        <v>91</v>
      </c>
      <c r="AD27" s="16" t="s">
        <v>92</v>
      </c>
      <c r="AE27" s="16" t="s">
        <v>93</v>
      </c>
      <c r="AF27" s="16" t="s">
        <v>91</v>
      </c>
      <c r="AG27" s="16" t="s">
        <v>92</v>
      </c>
      <c r="AH27" s="16" t="s">
        <v>93</v>
      </c>
      <c r="AI27" s="16" t="s">
        <v>91</v>
      </c>
      <c r="AJ27" s="16" t="s">
        <v>92</v>
      </c>
      <c r="AK27" s="16" t="s">
        <v>93</v>
      </c>
      <c r="AL27" s="16" t="s">
        <v>91</v>
      </c>
      <c r="AM27" s="16" t="s">
        <v>92</v>
      </c>
      <c r="AN27" s="16" t="s">
        <v>93</v>
      </c>
      <c r="AO27" s="16" t="s">
        <v>91</v>
      </c>
      <c r="AP27" s="16" t="s">
        <v>92</v>
      </c>
      <c r="AQ27" s="16" t="s">
        <v>93</v>
      </c>
      <c r="AR27" s="16" t="s">
        <v>91</v>
      </c>
      <c r="AS27" s="16" t="s">
        <v>92</v>
      </c>
      <c r="AT27" s="16" t="s">
        <v>93</v>
      </c>
      <c r="AU27" s="16" t="s">
        <v>91</v>
      </c>
      <c r="AV27" s="16" t="s">
        <v>92</v>
      </c>
      <c r="AW27" s="16" t="s">
        <v>93</v>
      </c>
      <c r="AX27" s="16" t="s">
        <v>91</v>
      </c>
      <c r="AY27" s="16" t="s">
        <v>92</v>
      </c>
      <c r="AZ27" s="16" t="s">
        <v>93</v>
      </c>
      <c r="BA27" s="16" t="s">
        <v>91</v>
      </c>
      <c r="BB27" s="16" t="s">
        <v>92</v>
      </c>
      <c r="BC27" s="16" t="s">
        <v>93</v>
      </c>
      <c r="BD27" s="16" t="s">
        <v>91</v>
      </c>
      <c r="BE27" s="16" t="s">
        <v>92</v>
      </c>
      <c r="BF27" s="16" t="s">
        <v>93</v>
      </c>
      <c r="BG27" s="16" t="s">
        <v>91</v>
      </c>
      <c r="BH27" s="16" t="s">
        <v>92</v>
      </c>
      <c r="BI27" s="16" t="s">
        <v>93</v>
      </c>
      <c r="BJ27" s="16" t="s">
        <v>91</v>
      </c>
      <c r="BK27" s="16" t="s">
        <v>92</v>
      </c>
      <c r="BL27" s="16" t="s">
        <v>93</v>
      </c>
      <c r="BM27" s="16" t="s">
        <v>91</v>
      </c>
      <c r="BN27" s="16" t="s">
        <v>92</v>
      </c>
      <c r="BO27" s="16" t="s">
        <v>93</v>
      </c>
      <c r="BP27" s="16" t="s">
        <v>91</v>
      </c>
      <c r="BQ27" s="16" t="s">
        <v>92</v>
      </c>
      <c r="BR27" s="16" t="s">
        <v>93</v>
      </c>
      <c r="BS27" s="16" t="s">
        <v>91</v>
      </c>
      <c r="BT27" s="16" t="s">
        <v>92</v>
      </c>
      <c r="BU27" s="16" t="s">
        <v>93</v>
      </c>
      <c r="BV27" s="16" t="s">
        <v>91</v>
      </c>
      <c r="BW27" s="16" t="s">
        <v>92</v>
      </c>
      <c r="BX27" s="16" t="s">
        <v>93</v>
      </c>
      <c r="BY27" s="16" t="s">
        <v>91</v>
      </c>
      <c r="BZ27" s="16" t="s">
        <v>92</v>
      </c>
      <c r="CA27" s="16" t="s">
        <v>93</v>
      </c>
      <c r="CB27" s="16" t="s">
        <v>91</v>
      </c>
      <c r="CC27" s="16" t="s">
        <v>92</v>
      </c>
      <c r="CD27" s="16" t="s">
        <v>93</v>
      </c>
      <c r="CE27" s="16" t="s">
        <v>91</v>
      </c>
      <c r="CF27" s="16" t="s">
        <v>92</v>
      </c>
      <c r="CG27" s="16" t="s">
        <v>93</v>
      </c>
    </row>
    <row r="28" spans="1:85" ht="12.75" customHeight="1">
      <c r="A28" s="17" t="s">
        <v>43</v>
      </c>
      <c r="B28" s="17">
        <v>75.49035054878577</v>
      </c>
      <c r="C28" s="17">
        <v>75.39562818258979</v>
      </c>
      <c r="D28" s="17">
        <v>75.58507291498175</v>
      </c>
      <c r="E28" s="17">
        <v>75.63660642358305</v>
      </c>
      <c r="F28" s="17">
        <v>75.54154161195403</v>
      </c>
      <c r="G28" s="17">
        <v>75.73167123521206</v>
      </c>
      <c r="H28" s="17">
        <v>75.83156414862435</v>
      </c>
      <c r="I28" s="17">
        <v>75.73650350912185</v>
      </c>
      <c r="J28" s="17">
        <v>75.92662478812686</v>
      </c>
      <c r="K28" s="17">
        <v>76.02399514421596</v>
      </c>
      <c r="L28" s="17">
        <v>75.929607054151</v>
      </c>
      <c r="M28" s="17">
        <v>76.11838323428091</v>
      </c>
      <c r="N28" s="17">
        <v>76.25905118535785</v>
      </c>
      <c r="O28" s="17">
        <v>76.1658725519219</v>
      </c>
      <c r="P28" s="17">
        <v>76.3522298187938</v>
      </c>
      <c r="Q28" s="17">
        <v>76.56224461799977</v>
      </c>
      <c r="R28" s="17">
        <v>76.46993464290126</v>
      </c>
      <c r="S28" s="17">
        <v>76.65455459309827</v>
      </c>
      <c r="T28" s="17">
        <v>76.50847905958277</v>
      </c>
      <c r="U28" s="17">
        <v>76.4159726521017</v>
      </c>
      <c r="V28" s="17">
        <v>76.60098546706384</v>
      </c>
      <c r="W28" s="17">
        <v>76.62592776967932</v>
      </c>
      <c r="X28" s="17">
        <v>76.53363162763934</v>
      </c>
      <c r="Y28" s="17">
        <v>76.7182239117193</v>
      </c>
      <c r="Z28" s="17">
        <v>76.76978849911231</v>
      </c>
      <c r="AA28" s="17">
        <v>76.67756149273796</v>
      </c>
      <c r="AB28" s="17">
        <v>76.86201550548665</v>
      </c>
      <c r="AC28" s="17">
        <v>77.17970218304734</v>
      </c>
      <c r="AD28" s="17">
        <v>77.0879304181168</v>
      </c>
      <c r="AE28" s="17">
        <v>77.27147394797788</v>
      </c>
      <c r="AF28" s="17">
        <v>77.16574836567774</v>
      </c>
      <c r="AG28" s="17">
        <v>77.07</v>
      </c>
      <c r="AH28" s="17">
        <v>77.26</v>
      </c>
      <c r="AI28" s="17">
        <v>77.34818238891894</v>
      </c>
      <c r="AJ28" s="17">
        <v>77.26</v>
      </c>
      <c r="AK28" s="17">
        <v>77.44</v>
      </c>
      <c r="AL28" s="17">
        <v>77.4653225600039</v>
      </c>
      <c r="AM28" s="17">
        <v>77.37</v>
      </c>
      <c r="AN28" s="17">
        <v>77.56</v>
      </c>
      <c r="AO28" s="17">
        <v>77.77077437949475</v>
      </c>
      <c r="AP28" s="17">
        <v>77.68</v>
      </c>
      <c r="AQ28" s="17">
        <v>77.86</v>
      </c>
      <c r="AR28" s="17">
        <v>77.89581820366021</v>
      </c>
      <c r="AS28" s="17">
        <v>77.8</v>
      </c>
      <c r="AT28" s="17">
        <v>77.99</v>
      </c>
      <c r="AU28" s="17">
        <v>78.0647045301215</v>
      </c>
      <c r="AV28" s="17">
        <v>77.97</v>
      </c>
      <c r="AW28" s="17">
        <v>78.16</v>
      </c>
      <c r="AX28" s="17">
        <v>78.18610901420044</v>
      </c>
      <c r="AY28" s="17">
        <v>78.1</v>
      </c>
      <c r="AZ28" s="17">
        <v>78.28</v>
      </c>
      <c r="BA28" s="17">
        <v>78.3617084590253</v>
      </c>
      <c r="BB28" s="17">
        <v>78.27</v>
      </c>
      <c r="BC28" s="17">
        <v>78.45</v>
      </c>
      <c r="BD28" s="17">
        <v>78.57749963325398</v>
      </c>
      <c r="BE28" s="17">
        <v>78.49</v>
      </c>
      <c r="BF28" s="17">
        <v>78.67</v>
      </c>
      <c r="BG28" s="17">
        <v>78.8106070869853</v>
      </c>
      <c r="BH28" s="17">
        <v>78.72</v>
      </c>
      <c r="BI28" s="17">
        <v>78.9</v>
      </c>
      <c r="BJ28" s="17">
        <v>78.86268089335994</v>
      </c>
      <c r="BK28" s="17">
        <v>78.77</v>
      </c>
      <c r="BL28" s="17">
        <v>78.95</v>
      </c>
      <c r="BM28" s="17">
        <v>79.02720714063949</v>
      </c>
      <c r="BN28" s="17">
        <v>78.94</v>
      </c>
      <c r="BO28" s="17">
        <v>79.12</v>
      </c>
      <c r="BP28" s="17">
        <v>79.23062045509047</v>
      </c>
      <c r="BQ28" s="17">
        <v>79.14</v>
      </c>
      <c r="BR28" s="17">
        <v>79.32</v>
      </c>
      <c r="BS28" s="17">
        <v>79.57428372029334</v>
      </c>
      <c r="BT28" s="17">
        <v>79.48</v>
      </c>
      <c r="BU28" s="17">
        <v>79.66</v>
      </c>
      <c r="BV28" s="17">
        <v>79.745873244147</v>
      </c>
      <c r="BW28" s="17">
        <v>79.66</v>
      </c>
      <c r="BX28" s="17">
        <v>79.84</v>
      </c>
      <c r="BY28" s="17">
        <v>79.91631589912808</v>
      </c>
      <c r="BZ28" s="17">
        <v>79.83</v>
      </c>
      <c r="CA28" s="17">
        <v>80</v>
      </c>
      <c r="CB28" s="17">
        <v>80.14882214748442</v>
      </c>
      <c r="CC28" s="17">
        <v>80.06072481575701</v>
      </c>
      <c r="CD28" s="17">
        <v>80.23691947921183</v>
      </c>
      <c r="CE28" s="17">
        <v>80.43269286567434</v>
      </c>
      <c r="CF28" s="17">
        <v>80.34511610382256</v>
      </c>
      <c r="CG28" s="17">
        <v>80.52026962752612</v>
      </c>
    </row>
    <row r="29" spans="1:85" ht="33" customHeight="1">
      <c r="A29" s="12" t="s">
        <v>76</v>
      </c>
      <c r="B29" s="18">
        <v>74.72317682458079</v>
      </c>
      <c r="C29" s="18">
        <v>74.37773225481831</v>
      </c>
      <c r="D29" s="18">
        <v>75.06862139434327</v>
      </c>
      <c r="E29" s="18">
        <v>75.00543230026315</v>
      </c>
      <c r="F29" s="18">
        <v>74.66215568879593</v>
      </c>
      <c r="G29" s="18">
        <v>75.34870891173037</v>
      </c>
      <c r="H29" s="18">
        <v>75.2124036385389</v>
      </c>
      <c r="I29" s="18">
        <v>74.86408992038308</v>
      </c>
      <c r="J29" s="18">
        <v>75.56071735669472</v>
      </c>
      <c r="K29" s="18">
        <v>75.50606186502138</v>
      </c>
      <c r="L29" s="18">
        <v>75.16486122950141</v>
      </c>
      <c r="M29" s="18">
        <v>75.84726250054135</v>
      </c>
      <c r="N29" s="18">
        <v>75.64632421993441</v>
      </c>
      <c r="O29" s="18">
        <v>75.30263820576381</v>
      </c>
      <c r="P29" s="18">
        <v>75.99001023410501</v>
      </c>
      <c r="Q29" s="18">
        <v>76.260454385949</v>
      </c>
      <c r="R29" s="18">
        <v>75.92013883716366</v>
      </c>
      <c r="S29" s="18">
        <v>76.60076993473434</v>
      </c>
      <c r="T29" s="18">
        <v>76.28748541652095</v>
      </c>
      <c r="U29" s="18">
        <v>75.94057012622855</v>
      </c>
      <c r="V29" s="18">
        <v>76.63440070681335</v>
      </c>
      <c r="W29" s="18">
        <v>76.51727587225943</v>
      </c>
      <c r="X29" s="18">
        <v>76.17953927935798</v>
      </c>
      <c r="Y29" s="18">
        <v>76.85501246516088</v>
      </c>
      <c r="Z29" s="18">
        <v>76.45681679033973</v>
      </c>
      <c r="AA29" s="18">
        <v>76.11661584863953</v>
      </c>
      <c r="AB29" s="18">
        <v>76.79701773203993</v>
      </c>
      <c r="AC29" s="18">
        <v>76.88192674502827</v>
      </c>
      <c r="AD29" s="18">
        <v>76.5452272802642</v>
      </c>
      <c r="AE29" s="18">
        <v>77.21862620979233</v>
      </c>
      <c r="AF29" s="18">
        <v>76.90401990787088</v>
      </c>
      <c r="AG29" s="18">
        <v>76.5659431424894</v>
      </c>
      <c r="AH29" s="18">
        <v>77.24209667325235</v>
      </c>
      <c r="AI29" s="18">
        <v>77.26224633817212</v>
      </c>
      <c r="AJ29" s="18">
        <v>76.9370235011338</v>
      </c>
      <c r="AK29" s="18">
        <v>77.58746917521044</v>
      </c>
      <c r="AL29" s="18">
        <v>77.35242991160843</v>
      </c>
      <c r="AM29" s="18">
        <v>77.03053552185405</v>
      </c>
      <c r="AN29" s="18">
        <v>77.6743243013628</v>
      </c>
      <c r="AO29" s="18">
        <v>77.87145991198975</v>
      </c>
      <c r="AP29" s="18">
        <v>77.55640267842047</v>
      </c>
      <c r="AQ29" s="18">
        <v>78.18651714555902</v>
      </c>
      <c r="AR29" s="18">
        <v>77.79615420524013</v>
      </c>
      <c r="AS29" s="18">
        <v>77.47461666193534</v>
      </c>
      <c r="AT29" s="18">
        <v>78.11769174854491</v>
      </c>
      <c r="AU29" s="18">
        <v>78.08629068754466</v>
      </c>
      <c r="AV29" s="18">
        <v>77.7711424981063</v>
      </c>
      <c r="AW29" s="18">
        <v>78.40143887698302</v>
      </c>
      <c r="AX29" s="18">
        <v>77.76562189531296</v>
      </c>
      <c r="AY29" s="18">
        <v>77.43724013270588</v>
      </c>
      <c r="AZ29" s="18">
        <v>78.09400365792004</v>
      </c>
      <c r="BA29" s="18">
        <v>77.87312331793446</v>
      </c>
      <c r="BB29" s="18">
        <v>77.53693006654373</v>
      </c>
      <c r="BC29" s="18">
        <v>78.20931656932518</v>
      </c>
      <c r="BD29" s="18">
        <v>77.70355185116344</v>
      </c>
      <c r="BE29" s="18">
        <v>77.35220745362228</v>
      </c>
      <c r="BF29" s="18">
        <v>78.0548962487046</v>
      </c>
      <c r="BG29" s="18">
        <v>78.23240901778648</v>
      </c>
      <c r="BH29" s="18">
        <v>77.88952093077938</v>
      </c>
      <c r="BI29" s="18">
        <v>78.57529710479358</v>
      </c>
      <c r="BJ29" s="18">
        <v>78.5545283274529</v>
      </c>
      <c r="BK29" s="18">
        <v>78.22184503173933</v>
      </c>
      <c r="BL29" s="18">
        <v>78.88721162316646</v>
      </c>
      <c r="BM29" s="18">
        <v>79.06230104708959</v>
      </c>
      <c r="BN29" s="18">
        <v>78.74955460258701</v>
      </c>
      <c r="BO29" s="18">
        <v>79.37504749159217</v>
      </c>
      <c r="BP29" s="18">
        <v>78.95507569239828</v>
      </c>
      <c r="BQ29" s="18">
        <v>78.62772141834563</v>
      </c>
      <c r="BR29" s="18">
        <v>79.28242996645093</v>
      </c>
      <c r="BS29" s="18">
        <v>79.19018143105048</v>
      </c>
      <c r="BT29" s="18">
        <v>78.8581430080252</v>
      </c>
      <c r="BU29" s="18">
        <v>79.52221985407576</v>
      </c>
      <c r="BV29" s="18">
        <v>79.167338948684</v>
      </c>
      <c r="BW29" s="18">
        <v>78.82333853973562</v>
      </c>
      <c r="BX29" s="18">
        <v>79.5113393576324</v>
      </c>
      <c r="BY29" s="18">
        <v>79.43523802492054</v>
      </c>
      <c r="BZ29" s="18">
        <v>79.1</v>
      </c>
      <c r="CA29" s="18">
        <v>79.8</v>
      </c>
      <c r="CB29" s="18">
        <v>79.57299809897188</v>
      </c>
      <c r="CC29" s="18">
        <v>79.2339300641119</v>
      </c>
      <c r="CD29" s="18">
        <v>79.91206613383186</v>
      </c>
      <c r="CE29" s="18">
        <v>80.02966084962452</v>
      </c>
      <c r="CF29" s="18">
        <v>79.69911071743586</v>
      </c>
      <c r="CG29" s="18">
        <v>80.36021098181318</v>
      </c>
    </row>
    <row r="30" spans="1:85" ht="12.75" customHeight="1">
      <c r="A30" s="12" t="s">
        <v>77</v>
      </c>
      <c r="B30" s="18">
        <v>75.82428300944163</v>
      </c>
      <c r="C30" s="18">
        <v>75.11302087237976</v>
      </c>
      <c r="D30" s="18">
        <v>76.5355451465035</v>
      </c>
      <c r="E30" s="18">
        <v>76.30483083269779</v>
      </c>
      <c r="F30" s="18">
        <v>75.62755196261081</v>
      </c>
      <c r="G30" s="18">
        <v>76.98210970278477</v>
      </c>
      <c r="H30" s="18">
        <v>76.19781990772975</v>
      </c>
      <c r="I30" s="18">
        <v>75.5099104606672</v>
      </c>
      <c r="J30" s="18">
        <v>76.8857293547923</v>
      </c>
      <c r="K30" s="18">
        <v>76.95905177425848</v>
      </c>
      <c r="L30" s="18">
        <v>76.30819465959104</v>
      </c>
      <c r="M30" s="18">
        <v>77.60990888892593</v>
      </c>
      <c r="N30" s="18">
        <v>77.34807232508902</v>
      </c>
      <c r="O30" s="18">
        <v>76.74210486565364</v>
      </c>
      <c r="P30" s="18">
        <v>77.9540397845244</v>
      </c>
      <c r="Q30" s="18">
        <v>77.88425850673836</v>
      </c>
      <c r="R30" s="18">
        <v>77.29630345907378</v>
      </c>
      <c r="S30" s="18">
        <v>78.47221355440294</v>
      </c>
      <c r="T30" s="18">
        <v>77.88173905436685</v>
      </c>
      <c r="U30" s="18">
        <v>77.29766781877524</v>
      </c>
      <c r="V30" s="18">
        <v>78.46581028995845</v>
      </c>
      <c r="W30" s="18">
        <v>77.64205266603688</v>
      </c>
      <c r="X30" s="18">
        <v>77.02133555951163</v>
      </c>
      <c r="Y30" s="18">
        <v>78.26276977256212</v>
      </c>
      <c r="Z30" s="18">
        <v>77.7696619863576</v>
      </c>
      <c r="AA30" s="18">
        <v>77.1293068421551</v>
      </c>
      <c r="AB30" s="18">
        <v>78.4100171305601</v>
      </c>
      <c r="AC30" s="18">
        <v>78.11697302885472</v>
      </c>
      <c r="AD30" s="18">
        <v>77.46380564525606</v>
      </c>
      <c r="AE30" s="18">
        <v>78.77014041245337</v>
      </c>
      <c r="AF30" s="18">
        <v>78.62152166541101</v>
      </c>
      <c r="AG30" s="18">
        <v>77.97892836403297</v>
      </c>
      <c r="AH30" s="18">
        <v>79.26411496678905</v>
      </c>
      <c r="AI30" s="18">
        <v>78.95060478776679</v>
      </c>
      <c r="AJ30" s="18">
        <v>78.32525834797954</v>
      </c>
      <c r="AK30" s="18">
        <v>79.57595122755404</v>
      </c>
      <c r="AL30" s="18">
        <v>78.92666369487173</v>
      </c>
      <c r="AM30" s="18">
        <v>78.31064208777332</v>
      </c>
      <c r="AN30" s="18">
        <v>79.54268530197015</v>
      </c>
      <c r="AO30" s="18">
        <v>79.16429134214336</v>
      </c>
      <c r="AP30" s="18">
        <v>78.56785927936397</v>
      </c>
      <c r="AQ30" s="18">
        <v>79.76072340492274</v>
      </c>
      <c r="AR30" s="18">
        <v>79.31391405502083</v>
      </c>
      <c r="AS30" s="18">
        <v>78.72286150936709</v>
      </c>
      <c r="AT30" s="18">
        <v>79.90496660067457</v>
      </c>
      <c r="AU30" s="18">
        <v>79.50672871037334</v>
      </c>
      <c r="AV30" s="18">
        <v>78.92813050821943</v>
      </c>
      <c r="AW30" s="18">
        <v>80.08532691252725</v>
      </c>
      <c r="AX30" s="18">
        <v>79.56063058202578</v>
      </c>
      <c r="AY30" s="18">
        <v>78.98558314075217</v>
      </c>
      <c r="AZ30" s="18">
        <v>80.13567802329939</v>
      </c>
      <c r="BA30" s="18">
        <v>79.90270947658873</v>
      </c>
      <c r="BB30" s="18">
        <v>79.34016589274422</v>
      </c>
      <c r="BC30" s="18">
        <v>80.46525306043323</v>
      </c>
      <c r="BD30" s="18">
        <v>80.14976940760509</v>
      </c>
      <c r="BE30" s="18">
        <v>79.58338280150605</v>
      </c>
      <c r="BF30" s="18">
        <v>80.71615601370414</v>
      </c>
      <c r="BG30" s="18">
        <v>80.31637435492758</v>
      </c>
      <c r="BH30" s="18">
        <v>79.76515469087731</v>
      </c>
      <c r="BI30" s="18">
        <v>80.86759401897784</v>
      </c>
      <c r="BJ30" s="18">
        <v>79.77278301341865</v>
      </c>
      <c r="BK30" s="18">
        <v>79.17324469235322</v>
      </c>
      <c r="BL30" s="18">
        <v>80.37232133448407</v>
      </c>
      <c r="BM30" s="18">
        <v>79.83114839446996</v>
      </c>
      <c r="BN30" s="18">
        <v>79.24133634453244</v>
      </c>
      <c r="BO30" s="18">
        <v>80.42096044440748</v>
      </c>
      <c r="BP30" s="18">
        <v>79.96178134908826</v>
      </c>
      <c r="BQ30" s="18">
        <v>79.36395793713628</v>
      </c>
      <c r="BR30" s="18">
        <v>80.55960476104023</v>
      </c>
      <c r="BS30" s="18">
        <v>80.49471524859165</v>
      </c>
      <c r="BT30" s="18">
        <v>79.9233313697127</v>
      </c>
      <c r="BU30" s="18">
        <v>81.0660991274706</v>
      </c>
      <c r="BV30" s="18">
        <v>80.742888013297</v>
      </c>
      <c r="BW30" s="18">
        <v>80.1707085671622</v>
      </c>
      <c r="BX30" s="18">
        <v>81.31506745943182</v>
      </c>
      <c r="BY30" s="18">
        <v>80.79416581048046</v>
      </c>
      <c r="BZ30" s="18">
        <v>80.2</v>
      </c>
      <c r="CA30" s="18">
        <v>81.4</v>
      </c>
      <c r="CB30" s="18">
        <v>81.15561158548235</v>
      </c>
      <c r="CC30" s="18">
        <v>80.5817062869312</v>
      </c>
      <c r="CD30" s="18">
        <v>81.7295168840335</v>
      </c>
      <c r="CE30" s="18">
        <v>81.23708847492556</v>
      </c>
      <c r="CF30" s="18">
        <v>80.65887255236564</v>
      </c>
      <c r="CG30" s="18">
        <v>81.81530439748548</v>
      </c>
    </row>
    <row r="31" spans="1:85" ht="12.75" customHeight="1">
      <c r="A31" s="12" t="s">
        <v>78</v>
      </c>
      <c r="B31" s="18">
        <v>76.21152280826567</v>
      </c>
      <c r="C31" s="18">
        <v>75.67520240997801</v>
      </c>
      <c r="D31" s="18">
        <v>76.74784320655333</v>
      </c>
      <c r="E31" s="18">
        <v>76.39077874971383</v>
      </c>
      <c r="F31" s="18">
        <v>75.83028098677504</v>
      </c>
      <c r="G31" s="18">
        <v>76.95127651265263</v>
      </c>
      <c r="H31" s="18">
        <v>75.96206924567888</v>
      </c>
      <c r="I31" s="18">
        <v>75.3925985084866</v>
      </c>
      <c r="J31" s="18">
        <v>76.53153998287115</v>
      </c>
      <c r="K31" s="18">
        <v>76.14551064049765</v>
      </c>
      <c r="L31" s="18">
        <v>75.56722102397072</v>
      </c>
      <c r="M31" s="18">
        <v>76.72380025702458</v>
      </c>
      <c r="N31" s="18">
        <v>76.1587546202317</v>
      </c>
      <c r="O31" s="18">
        <v>75.58250247416196</v>
      </c>
      <c r="P31" s="18">
        <v>76.73500676630145</v>
      </c>
      <c r="Q31" s="18">
        <v>76.31531795016463</v>
      </c>
      <c r="R31" s="18">
        <v>75.72926091680435</v>
      </c>
      <c r="S31" s="18">
        <v>76.9013749835249</v>
      </c>
      <c r="T31" s="18">
        <v>74.74787950852254</v>
      </c>
      <c r="U31" s="18">
        <v>74.10424551930687</v>
      </c>
      <c r="V31" s="18">
        <v>75.39151349773822</v>
      </c>
      <c r="W31" s="18">
        <v>75.25801699613552</v>
      </c>
      <c r="X31" s="18">
        <v>74.62560269539189</v>
      </c>
      <c r="Y31" s="18">
        <v>75.89043129687916</v>
      </c>
      <c r="Z31" s="18">
        <v>75.54838296068733</v>
      </c>
      <c r="AA31" s="18">
        <v>74.92588730427732</v>
      </c>
      <c r="AB31" s="18">
        <v>76.17087861709734</v>
      </c>
      <c r="AC31" s="18">
        <v>77.41447438491679</v>
      </c>
      <c r="AD31" s="18">
        <v>76.88202535558372</v>
      </c>
      <c r="AE31" s="18">
        <v>77.94692341424985</v>
      </c>
      <c r="AF31" s="18">
        <v>77.1501461090797</v>
      </c>
      <c r="AG31" s="18">
        <v>76.60894440699664</v>
      </c>
      <c r="AH31" s="18">
        <v>77.69134781116276</v>
      </c>
      <c r="AI31" s="18">
        <v>77.45383431137385</v>
      </c>
      <c r="AJ31" s="18">
        <v>76.91211323280216</v>
      </c>
      <c r="AK31" s="18">
        <v>77.99555538994555</v>
      </c>
      <c r="AL31" s="18">
        <v>78.14151807480486</v>
      </c>
      <c r="AM31" s="18">
        <v>77.58123361725576</v>
      </c>
      <c r="AN31" s="18">
        <v>78.70180253235397</v>
      </c>
      <c r="AO31" s="18">
        <v>78.74108073183554</v>
      </c>
      <c r="AP31" s="18">
        <v>78.20286092254156</v>
      </c>
      <c r="AQ31" s="18">
        <v>79.27930054112952</v>
      </c>
      <c r="AR31" s="18">
        <v>79.11149581856586</v>
      </c>
      <c r="AS31" s="18">
        <v>78.58746751857116</v>
      </c>
      <c r="AT31" s="18">
        <v>79.63552411856055</v>
      </c>
      <c r="AU31" s="18">
        <v>79.07551512638047</v>
      </c>
      <c r="AV31" s="18">
        <v>78.57727741621646</v>
      </c>
      <c r="AW31" s="18">
        <v>79.57375283654447</v>
      </c>
      <c r="AX31" s="18">
        <v>79.09838698643439</v>
      </c>
      <c r="AY31" s="18">
        <v>78.57919978764258</v>
      </c>
      <c r="AZ31" s="18">
        <v>79.6175741852262</v>
      </c>
      <c r="BA31" s="18">
        <v>79.20552819857608</v>
      </c>
      <c r="BB31" s="18">
        <v>78.66727141141958</v>
      </c>
      <c r="BC31" s="18">
        <v>79.74378498573257</v>
      </c>
      <c r="BD31" s="18">
        <v>79.62370593460325</v>
      </c>
      <c r="BE31" s="18">
        <v>79.0901285031832</v>
      </c>
      <c r="BF31" s="18">
        <v>80.15728336602331</v>
      </c>
      <c r="BG31" s="18">
        <v>79.89122615028896</v>
      </c>
      <c r="BH31" s="18">
        <v>79.35265948691327</v>
      </c>
      <c r="BI31" s="18">
        <v>80.42979281366465</v>
      </c>
      <c r="BJ31" s="18">
        <v>79.72322197231792</v>
      </c>
      <c r="BK31" s="18">
        <v>79.18674211242742</v>
      </c>
      <c r="BL31" s="18">
        <v>80.2597018322084</v>
      </c>
      <c r="BM31" s="18">
        <v>79.58642311013372</v>
      </c>
      <c r="BN31" s="18">
        <v>79.05266872146917</v>
      </c>
      <c r="BO31" s="18">
        <v>80.12017749879827</v>
      </c>
      <c r="BP31" s="18">
        <v>79.84585142175281</v>
      </c>
      <c r="BQ31" s="18">
        <v>79.34030504675594</v>
      </c>
      <c r="BR31" s="18">
        <v>80.35139779674968</v>
      </c>
      <c r="BS31" s="18">
        <v>80.35199899151269</v>
      </c>
      <c r="BT31" s="18">
        <v>79.8748185707941</v>
      </c>
      <c r="BU31" s="18">
        <v>80.82917941223127</v>
      </c>
      <c r="BV31" s="18">
        <v>80.27051773074115</v>
      </c>
      <c r="BW31" s="18">
        <v>79.78126362344166</v>
      </c>
      <c r="BX31" s="18">
        <v>80.75977183804063</v>
      </c>
      <c r="BY31" s="18">
        <v>80.54782599755654</v>
      </c>
      <c r="BZ31" s="18">
        <v>80</v>
      </c>
      <c r="CA31" s="18">
        <v>81.1</v>
      </c>
      <c r="CB31" s="18">
        <v>80.64826362710835</v>
      </c>
      <c r="CC31" s="18">
        <v>80.11932657302857</v>
      </c>
      <c r="CD31" s="18">
        <v>81.17720068118813</v>
      </c>
      <c r="CE31" s="18">
        <v>81.50463510461907</v>
      </c>
      <c r="CF31" s="18">
        <v>80.9916761365669</v>
      </c>
      <c r="CG31" s="18">
        <v>82.01759407267124</v>
      </c>
    </row>
    <row r="32" spans="1:85" ht="12.75" customHeight="1">
      <c r="A32" s="12" t="s">
        <v>79</v>
      </c>
      <c r="B32" s="18">
        <v>76.00674406603737</v>
      </c>
      <c r="C32" s="18">
        <v>75.64679235353898</v>
      </c>
      <c r="D32" s="18">
        <v>76.36669577853576</v>
      </c>
      <c r="E32" s="18">
        <v>76.17971967146508</v>
      </c>
      <c r="F32" s="18">
        <v>75.81685134481503</v>
      </c>
      <c r="G32" s="18">
        <v>76.54258799811512</v>
      </c>
      <c r="H32" s="18">
        <v>76.4550422601934</v>
      </c>
      <c r="I32" s="18">
        <v>76.09947380099813</v>
      </c>
      <c r="J32" s="18">
        <v>76.81061071938866</v>
      </c>
      <c r="K32" s="18">
        <v>76.72363939838198</v>
      </c>
      <c r="L32" s="18">
        <v>76.36836254398867</v>
      </c>
      <c r="M32" s="18">
        <v>77.07891625277529</v>
      </c>
      <c r="N32" s="18">
        <v>76.86343192142961</v>
      </c>
      <c r="O32" s="18">
        <v>76.50592798938398</v>
      </c>
      <c r="P32" s="18">
        <v>77.22093585347524</v>
      </c>
      <c r="Q32" s="18">
        <v>76.93511709700017</v>
      </c>
      <c r="R32" s="18">
        <v>76.57277571849352</v>
      </c>
      <c r="S32" s="18">
        <v>77.29745847550683</v>
      </c>
      <c r="T32" s="18">
        <v>76.69944924980898</v>
      </c>
      <c r="U32" s="18">
        <v>76.33669727623003</v>
      </c>
      <c r="V32" s="18">
        <v>77.06220122338793</v>
      </c>
      <c r="W32" s="18">
        <v>76.74326510531243</v>
      </c>
      <c r="X32" s="18">
        <v>76.38611425275947</v>
      </c>
      <c r="Y32" s="18">
        <v>77.1004159578654</v>
      </c>
      <c r="Z32" s="18">
        <v>76.83316697488681</v>
      </c>
      <c r="AA32" s="18">
        <v>76.47514505372766</v>
      </c>
      <c r="AB32" s="18">
        <v>77.19118889604596</v>
      </c>
      <c r="AC32" s="18">
        <v>77.34129904065392</v>
      </c>
      <c r="AD32" s="18">
        <v>76.98970185729547</v>
      </c>
      <c r="AE32" s="18">
        <v>77.69289622401237</v>
      </c>
      <c r="AF32" s="18">
        <v>77.45800819810806</v>
      </c>
      <c r="AG32" s="18">
        <v>77.10703182772424</v>
      </c>
      <c r="AH32" s="18">
        <v>77.80898456849188</v>
      </c>
      <c r="AI32" s="18">
        <v>77.98280166215852</v>
      </c>
      <c r="AJ32" s="18">
        <v>77.63530237440946</v>
      </c>
      <c r="AK32" s="18">
        <v>78.33030094990758</v>
      </c>
      <c r="AL32" s="18">
        <v>78.30583694132976</v>
      </c>
      <c r="AM32" s="18">
        <v>77.9584525910813</v>
      </c>
      <c r="AN32" s="18">
        <v>78.65322129157822</v>
      </c>
      <c r="AO32" s="18">
        <v>78.61332068088333</v>
      </c>
      <c r="AP32" s="18">
        <v>78.26689008656174</v>
      </c>
      <c r="AQ32" s="18">
        <v>78.95975127520492</v>
      </c>
      <c r="AR32" s="18">
        <v>78.85134864838162</v>
      </c>
      <c r="AS32" s="18">
        <v>78.51085448833803</v>
      </c>
      <c r="AT32" s="18">
        <v>79.1918428084252</v>
      </c>
      <c r="AU32" s="18">
        <v>78.90937804824655</v>
      </c>
      <c r="AV32" s="18">
        <v>78.57185259381298</v>
      </c>
      <c r="AW32" s="18">
        <v>79.24690350268013</v>
      </c>
      <c r="AX32" s="18">
        <v>79.13026321511474</v>
      </c>
      <c r="AY32" s="18">
        <v>78.79984158457232</v>
      </c>
      <c r="AZ32" s="18">
        <v>79.46068484565716</v>
      </c>
      <c r="BA32" s="18">
        <v>79.31864201252225</v>
      </c>
      <c r="BB32" s="18">
        <v>78.98841802592763</v>
      </c>
      <c r="BC32" s="18">
        <v>79.64886599911686</v>
      </c>
      <c r="BD32" s="18">
        <v>79.55853652024825</v>
      </c>
      <c r="BE32" s="18">
        <v>79.22829732360762</v>
      </c>
      <c r="BF32" s="18">
        <v>79.88877571688889</v>
      </c>
      <c r="BG32" s="18">
        <v>79.53492156543058</v>
      </c>
      <c r="BH32" s="18">
        <v>79.19855074070739</v>
      </c>
      <c r="BI32" s="18">
        <v>79.87129239015377</v>
      </c>
      <c r="BJ32" s="18">
        <v>79.42389292494126</v>
      </c>
      <c r="BK32" s="18">
        <v>79.08793197634226</v>
      </c>
      <c r="BL32" s="18">
        <v>79.75985387354025</v>
      </c>
      <c r="BM32" s="18">
        <v>79.55401769962025</v>
      </c>
      <c r="BN32" s="18">
        <v>79.21176470683247</v>
      </c>
      <c r="BO32" s="18">
        <v>79.89627069240802</v>
      </c>
      <c r="BP32" s="18">
        <v>79.72927281709048</v>
      </c>
      <c r="BQ32" s="18">
        <v>79.3868195710514</v>
      </c>
      <c r="BR32" s="18">
        <v>80.07172606312955</v>
      </c>
      <c r="BS32" s="18">
        <v>80.10424004298761</v>
      </c>
      <c r="BT32" s="18">
        <v>79.75715934183833</v>
      </c>
      <c r="BU32" s="18">
        <v>80.4513207441369</v>
      </c>
      <c r="BV32" s="18">
        <v>80.35478538901043</v>
      </c>
      <c r="BW32" s="18">
        <v>80.00894521906142</v>
      </c>
      <c r="BX32" s="18">
        <v>80.70062555895944</v>
      </c>
      <c r="BY32" s="18">
        <v>80.39217665680046</v>
      </c>
      <c r="BZ32" s="18">
        <v>80</v>
      </c>
      <c r="CA32" s="18">
        <v>80.7</v>
      </c>
      <c r="CB32" s="18">
        <v>80.37552989670466</v>
      </c>
      <c r="CC32" s="18">
        <v>80.03038530575002</v>
      </c>
      <c r="CD32" s="18">
        <v>80.72067448765931</v>
      </c>
      <c r="CE32" s="18">
        <v>80.72873087923416</v>
      </c>
      <c r="CF32" s="18">
        <v>80.38807911516749</v>
      </c>
      <c r="CG32" s="18">
        <v>81.06938264330084</v>
      </c>
    </row>
    <row r="33" spans="1:85" ht="12.75" customHeight="1">
      <c r="A33" s="12" t="s">
        <v>80</v>
      </c>
      <c r="B33" s="18">
        <v>75.51282696844301</v>
      </c>
      <c r="C33" s="18">
        <v>75.08548020522889</v>
      </c>
      <c r="D33" s="18">
        <v>75.94017373165713</v>
      </c>
      <c r="E33" s="18">
        <v>75.6693862763579</v>
      </c>
      <c r="F33" s="18">
        <v>75.23995036426741</v>
      </c>
      <c r="G33" s="18">
        <v>76.09882218844838</v>
      </c>
      <c r="H33" s="18">
        <v>75.80155895536919</v>
      </c>
      <c r="I33" s="18">
        <v>75.3826242753206</v>
      </c>
      <c r="J33" s="18">
        <v>76.22049363541778</v>
      </c>
      <c r="K33" s="18">
        <v>75.8521722989537</v>
      </c>
      <c r="L33" s="18">
        <v>75.4333815422206</v>
      </c>
      <c r="M33" s="18">
        <v>76.2709630556868</v>
      </c>
      <c r="N33" s="18">
        <v>76.11968588239856</v>
      </c>
      <c r="O33" s="18">
        <v>75.709417072901</v>
      </c>
      <c r="P33" s="18">
        <v>76.52995469189611</v>
      </c>
      <c r="Q33" s="18">
        <v>76.51955555840819</v>
      </c>
      <c r="R33" s="18">
        <v>76.11386958608342</v>
      </c>
      <c r="S33" s="18">
        <v>76.92524153073295</v>
      </c>
      <c r="T33" s="18">
        <v>76.56703897677448</v>
      </c>
      <c r="U33" s="18">
        <v>76.15788893342284</v>
      </c>
      <c r="V33" s="18">
        <v>76.97618902012613</v>
      </c>
      <c r="W33" s="18">
        <v>76.67370723926277</v>
      </c>
      <c r="X33" s="18">
        <v>76.25998257842316</v>
      </c>
      <c r="Y33" s="18">
        <v>77.08743190010237</v>
      </c>
      <c r="Z33" s="18">
        <v>76.98845562294969</v>
      </c>
      <c r="AA33" s="18">
        <v>76.58568181648727</v>
      </c>
      <c r="AB33" s="18">
        <v>77.3912294294121</v>
      </c>
      <c r="AC33" s="18">
        <v>77.36802151425871</v>
      </c>
      <c r="AD33" s="18">
        <v>76.97556255145038</v>
      </c>
      <c r="AE33" s="18">
        <v>77.76048047706705</v>
      </c>
      <c r="AF33" s="18">
        <v>77.38795351325487</v>
      </c>
      <c r="AG33" s="18">
        <v>77.0115484250029</v>
      </c>
      <c r="AH33" s="18">
        <v>77.76435860150684</v>
      </c>
      <c r="AI33" s="18">
        <v>77.29650443790807</v>
      </c>
      <c r="AJ33" s="18">
        <v>76.91877137117079</v>
      </c>
      <c r="AK33" s="18">
        <v>77.67423750464535</v>
      </c>
      <c r="AL33" s="18">
        <v>77.5918852521665</v>
      </c>
      <c r="AM33" s="18">
        <v>77.2182262348196</v>
      </c>
      <c r="AN33" s="18">
        <v>77.96554426951342</v>
      </c>
      <c r="AO33" s="18">
        <v>77.76591279520152</v>
      </c>
      <c r="AP33" s="18">
        <v>77.3758923161727</v>
      </c>
      <c r="AQ33" s="18">
        <v>78.15593327423034</v>
      </c>
      <c r="AR33" s="18">
        <v>78.2501129247879</v>
      </c>
      <c r="AS33" s="18">
        <v>77.86138720739818</v>
      </c>
      <c r="AT33" s="18">
        <v>78.63883864217762</v>
      </c>
      <c r="AU33" s="18">
        <v>78.42751585921424</v>
      </c>
      <c r="AV33" s="18">
        <v>78.04260876086371</v>
      </c>
      <c r="AW33" s="18">
        <v>78.81242295756476</v>
      </c>
      <c r="AX33" s="18">
        <v>78.68721610464172</v>
      </c>
      <c r="AY33" s="18">
        <v>78.31858764905527</v>
      </c>
      <c r="AZ33" s="18">
        <v>79.05584456022817</v>
      </c>
      <c r="BA33" s="18">
        <v>78.74990270526354</v>
      </c>
      <c r="BB33" s="18">
        <v>78.38235942132795</v>
      </c>
      <c r="BC33" s="18">
        <v>79.11744598919913</v>
      </c>
      <c r="BD33" s="18">
        <v>78.64741639968327</v>
      </c>
      <c r="BE33" s="18">
        <v>78.26560266830091</v>
      </c>
      <c r="BF33" s="18">
        <v>79.02923013106562</v>
      </c>
      <c r="BG33" s="18">
        <v>78.82312449559558</v>
      </c>
      <c r="BH33" s="18">
        <v>78.44087914471555</v>
      </c>
      <c r="BI33" s="18">
        <v>79.2053698464756</v>
      </c>
      <c r="BJ33" s="18">
        <v>78.77600983444924</v>
      </c>
      <c r="BK33" s="18">
        <v>78.39245102955444</v>
      </c>
      <c r="BL33" s="18">
        <v>79.15956863934404</v>
      </c>
      <c r="BM33" s="18">
        <v>79.1555416818896</v>
      </c>
      <c r="BN33" s="18">
        <v>78.79339320979905</v>
      </c>
      <c r="BO33" s="18">
        <v>79.51769015398015</v>
      </c>
      <c r="BP33" s="18">
        <v>79.33165264496195</v>
      </c>
      <c r="BQ33" s="18">
        <v>78.96692047923442</v>
      </c>
      <c r="BR33" s="18">
        <v>79.69638481068948</v>
      </c>
      <c r="BS33" s="18">
        <v>79.63758403139313</v>
      </c>
      <c r="BT33" s="18">
        <v>79.27938463778183</v>
      </c>
      <c r="BU33" s="18">
        <v>79.99578342500443</v>
      </c>
      <c r="BV33" s="18">
        <v>79.8584406461335</v>
      </c>
      <c r="BW33" s="18">
        <v>79.5033048365991</v>
      </c>
      <c r="BX33" s="18">
        <v>80.2135764556679</v>
      </c>
      <c r="BY33" s="18">
        <v>80.1632826958791</v>
      </c>
      <c r="BZ33" s="18">
        <v>79.8</v>
      </c>
      <c r="CA33" s="18">
        <v>80.5</v>
      </c>
      <c r="CB33" s="18">
        <v>80.53544931565746</v>
      </c>
      <c r="CC33" s="18">
        <v>80.19033316224616</v>
      </c>
      <c r="CD33" s="18">
        <v>80.88056546906876</v>
      </c>
      <c r="CE33" s="18">
        <v>80.82638925185157</v>
      </c>
      <c r="CF33" s="18">
        <v>80.47293615729437</v>
      </c>
      <c r="CG33" s="18">
        <v>81.17984234640876</v>
      </c>
    </row>
    <row r="34" spans="1:85" ht="20.25" customHeight="1">
      <c r="A34" s="12" t="s">
        <v>81</v>
      </c>
      <c r="B34" s="18">
        <v>76.59947996828578</v>
      </c>
      <c r="C34" s="18">
        <v>76.29741680883093</v>
      </c>
      <c r="D34" s="18">
        <v>76.90154312774062</v>
      </c>
      <c r="E34" s="18">
        <v>76.59637000587007</v>
      </c>
      <c r="F34" s="18">
        <v>76.29037596028479</v>
      </c>
      <c r="G34" s="18">
        <v>76.90236405145535</v>
      </c>
      <c r="H34" s="18">
        <v>76.59091782298347</v>
      </c>
      <c r="I34" s="18">
        <v>76.28127997895129</v>
      </c>
      <c r="J34" s="18">
        <v>76.90055566701565</v>
      </c>
      <c r="K34" s="18">
        <v>76.83357443762824</v>
      </c>
      <c r="L34" s="18">
        <v>76.52391028303367</v>
      </c>
      <c r="M34" s="18">
        <v>77.14323859222281</v>
      </c>
      <c r="N34" s="18">
        <v>77.04580537053312</v>
      </c>
      <c r="O34" s="18">
        <v>76.73996924700046</v>
      </c>
      <c r="P34" s="18">
        <v>77.35164149406577</v>
      </c>
      <c r="Q34" s="18">
        <v>77.51869312041703</v>
      </c>
      <c r="R34" s="18">
        <v>77.21709999702601</v>
      </c>
      <c r="S34" s="18">
        <v>77.82028624380804</v>
      </c>
      <c r="T34" s="18">
        <v>77.49491430777344</v>
      </c>
      <c r="U34" s="18">
        <v>77.19527122196891</v>
      </c>
      <c r="V34" s="18">
        <v>77.79455739357797</v>
      </c>
      <c r="W34" s="18">
        <v>77.70818572401596</v>
      </c>
      <c r="X34" s="18">
        <v>77.41479687896408</v>
      </c>
      <c r="Y34" s="18">
        <v>78.00157456906784</v>
      </c>
      <c r="Z34" s="18">
        <v>78.00120678717485</v>
      </c>
      <c r="AA34" s="18">
        <v>77.71134460849856</v>
      </c>
      <c r="AB34" s="18">
        <v>78.29106896585114</v>
      </c>
      <c r="AC34" s="18">
        <v>78.47817952777997</v>
      </c>
      <c r="AD34" s="18">
        <v>78.18929178042063</v>
      </c>
      <c r="AE34" s="18">
        <v>78.76706727513931</v>
      </c>
      <c r="AF34" s="18">
        <v>78.3558920621106</v>
      </c>
      <c r="AG34" s="18">
        <v>78.0721209094158</v>
      </c>
      <c r="AH34" s="18">
        <v>78.6396632148054</v>
      </c>
      <c r="AI34" s="18">
        <v>78.35151761833406</v>
      </c>
      <c r="AJ34" s="18">
        <v>78.06598894226582</v>
      </c>
      <c r="AK34" s="18">
        <v>78.6370462944023</v>
      </c>
      <c r="AL34" s="18">
        <v>78.47263352888466</v>
      </c>
      <c r="AM34" s="18">
        <v>78.18941059487355</v>
      </c>
      <c r="AN34" s="18">
        <v>78.75585646289576</v>
      </c>
      <c r="AO34" s="18">
        <v>79.19494691616312</v>
      </c>
      <c r="AP34" s="18">
        <v>78.90791558577612</v>
      </c>
      <c r="AQ34" s="18">
        <v>79.48197824655011</v>
      </c>
      <c r="AR34" s="18">
        <v>79.53464482763981</v>
      </c>
      <c r="AS34" s="18">
        <v>79.25190418323946</v>
      </c>
      <c r="AT34" s="18">
        <v>79.81738547204016</v>
      </c>
      <c r="AU34" s="18">
        <v>79.81764354595262</v>
      </c>
      <c r="AV34" s="18">
        <v>79.5372177702187</v>
      </c>
      <c r="AW34" s="18">
        <v>80.09806932168654</v>
      </c>
      <c r="AX34" s="18">
        <v>79.61985107530415</v>
      </c>
      <c r="AY34" s="18">
        <v>79.34097371498875</v>
      </c>
      <c r="AZ34" s="18">
        <v>79.89872843561956</v>
      </c>
      <c r="BA34" s="18">
        <v>79.6090752147317</v>
      </c>
      <c r="BB34" s="18">
        <v>79.33047402351582</v>
      </c>
      <c r="BC34" s="18">
        <v>79.88767640594759</v>
      </c>
      <c r="BD34" s="18">
        <v>79.76161551381942</v>
      </c>
      <c r="BE34" s="18">
        <v>79.4779863011808</v>
      </c>
      <c r="BF34" s="18">
        <v>80.04524472645804</v>
      </c>
      <c r="BG34" s="18">
        <v>80.14908896477411</v>
      </c>
      <c r="BH34" s="18">
        <v>79.86647473834881</v>
      </c>
      <c r="BI34" s="18">
        <v>80.4317031911994</v>
      </c>
      <c r="BJ34" s="18">
        <v>80.36908037005446</v>
      </c>
      <c r="BK34" s="18">
        <v>80.0889349511929</v>
      </c>
      <c r="BL34" s="18">
        <v>80.64922578891603</v>
      </c>
      <c r="BM34" s="18">
        <v>80.37854645352654</v>
      </c>
      <c r="BN34" s="18">
        <v>80.10446092755888</v>
      </c>
      <c r="BO34" s="18">
        <v>80.6526319794942</v>
      </c>
      <c r="BP34" s="18">
        <v>80.44265262657224</v>
      </c>
      <c r="BQ34" s="18">
        <v>80.16427218904136</v>
      </c>
      <c r="BR34" s="18">
        <v>80.72103306410312</v>
      </c>
      <c r="BS34" s="18">
        <v>80.56216251183592</v>
      </c>
      <c r="BT34" s="18">
        <v>80.28331966392972</v>
      </c>
      <c r="BU34" s="18">
        <v>80.84100535974213</v>
      </c>
      <c r="BV34" s="18">
        <v>80.71551835017118</v>
      </c>
      <c r="BW34" s="18">
        <v>80.43839634393827</v>
      </c>
      <c r="BX34" s="18">
        <v>80.9926403564041</v>
      </c>
      <c r="BY34" s="18">
        <v>80.74758799332163</v>
      </c>
      <c r="BZ34" s="18">
        <v>80.5</v>
      </c>
      <c r="CA34" s="18">
        <v>81</v>
      </c>
      <c r="CB34" s="18">
        <v>81.06322666526856</v>
      </c>
      <c r="CC34" s="18">
        <v>80.79818015523998</v>
      </c>
      <c r="CD34" s="18">
        <v>81.32827317529714</v>
      </c>
      <c r="CE34" s="18">
        <v>81.29669124504088</v>
      </c>
      <c r="CF34" s="18">
        <v>81.03426121573426</v>
      </c>
      <c r="CG34" s="18">
        <v>81.55912127434749</v>
      </c>
    </row>
    <row r="35" spans="1:85" ht="12.75" customHeight="1">
      <c r="A35" s="12" t="s">
        <v>82</v>
      </c>
      <c r="B35" s="18">
        <v>74.55704038557566</v>
      </c>
      <c r="C35" s="18">
        <v>74.37206868762455</v>
      </c>
      <c r="D35" s="18">
        <v>74.74201208352677</v>
      </c>
      <c r="E35" s="18">
        <v>74.71612831424842</v>
      </c>
      <c r="F35" s="18">
        <v>74.52985088519767</v>
      </c>
      <c r="G35" s="18">
        <v>74.90240574329917</v>
      </c>
      <c r="H35" s="18">
        <v>75.04498484825585</v>
      </c>
      <c r="I35" s="18">
        <v>74.85935933947137</v>
      </c>
      <c r="J35" s="18">
        <v>75.23061035704033</v>
      </c>
      <c r="K35" s="18">
        <v>75.21825737453457</v>
      </c>
      <c r="L35" s="18">
        <v>75.03328332808641</v>
      </c>
      <c r="M35" s="18">
        <v>75.40323142098273</v>
      </c>
      <c r="N35" s="18">
        <v>75.5258785454399</v>
      </c>
      <c r="O35" s="18">
        <v>75.34313505872262</v>
      </c>
      <c r="P35" s="18">
        <v>75.70862203215717</v>
      </c>
      <c r="Q35" s="18">
        <v>75.68669048835905</v>
      </c>
      <c r="R35" s="18">
        <v>75.50426490543349</v>
      </c>
      <c r="S35" s="18">
        <v>75.86911607128461</v>
      </c>
      <c r="T35" s="18">
        <v>75.65969154573634</v>
      </c>
      <c r="U35" s="18">
        <v>75.47841356625152</v>
      </c>
      <c r="V35" s="18">
        <v>75.84096952522115</v>
      </c>
      <c r="W35" s="18">
        <v>75.76482877762885</v>
      </c>
      <c r="X35" s="18">
        <v>75.58292108279517</v>
      </c>
      <c r="Y35" s="18">
        <v>75.94673647246253</v>
      </c>
      <c r="Z35" s="18">
        <v>75.92839174487264</v>
      </c>
      <c r="AA35" s="18">
        <v>75.74579600887134</v>
      </c>
      <c r="AB35" s="18">
        <v>76.11098748087394</v>
      </c>
      <c r="AC35" s="18">
        <v>76.25293848868478</v>
      </c>
      <c r="AD35" s="18">
        <v>76.06693768110725</v>
      </c>
      <c r="AE35" s="18">
        <v>76.4389392962623</v>
      </c>
      <c r="AF35" s="18">
        <v>76.17359025929437</v>
      </c>
      <c r="AG35" s="18">
        <v>75.98858936744871</v>
      </c>
      <c r="AH35" s="18">
        <v>76.35859115114003</v>
      </c>
      <c r="AI35" s="18">
        <v>76.21812709085111</v>
      </c>
      <c r="AJ35" s="18">
        <v>76.03186867673557</v>
      </c>
      <c r="AK35" s="18">
        <v>76.40438550496665</v>
      </c>
      <c r="AL35" s="18">
        <v>76.24330099279196</v>
      </c>
      <c r="AM35" s="18">
        <v>76.05594142871779</v>
      </c>
      <c r="AN35" s="18">
        <v>76.43066055686613</v>
      </c>
      <c r="AO35" s="18">
        <v>76.4054786963224</v>
      </c>
      <c r="AP35" s="18">
        <v>76.2150626854275</v>
      </c>
      <c r="AQ35" s="18">
        <v>76.59589470721731</v>
      </c>
      <c r="AR35" s="18">
        <v>76.50435114707386</v>
      </c>
      <c r="AS35" s="18">
        <v>76.31462234796386</v>
      </c>
      <c r="AT35" s="18">
        <v>76.69407994618386</v>
      </c>
      <c r="AU35" s="18">
        <v>76.6781881474672</v>
      </c>
      <c r="AV35" s="18">
        <v>76.48733346806179</v>
      </c>
      <c r="AW35" s="18">
        <v>76.8690428268726</v>
      </c>
      <c r="AX35" s="18">
        <v>76.84630621415764</v>
      </c>
      <c r="AY35" s="18">
        <v>76.65828626864491</v>
      </c>
      <c r="AZ35" s="18">
        <v>77.03432615967036</v>
      </c>
      <c r="BA35" s="18">
        <v>77.02981590339651</v>
      </c>
      <c r="BB35" s="18">
        <v>76.8402173590106</v>
      </c>
      <c r="BC35" s="18">
        <v>77.21941444778243</v>
      </c>
      <c r="BD35" s="18">
        <v>77.28950576847566</v>
      </c>
      <c r="BE35" s="18">
        <v>77.10059240537208</v>
      </c>
      <c r="BF35" s="18">
        <v>77.47841913157924</v>
      </c>
      <c r="BG35" s="18">
        <v>77.56382709970856</v>
      </c>
      <c r="BH35" s="18">
        <v>77.37055078014113</v>
      </c>
      <c r="BI35" s="18">
        <v>77.75710341927599</v>
      </c>
      <c r="BJ35" s="18">
        <v>77.62455620406877</v>
      </c>
      <c r="BK35" s="18">
        <v>77.43154223428465</v>
      </c>
      <c r="BL35" s="18">
        <v>77.81757017385289</v>
      </c>
      <c r="BM35" s="18">
        <v>77.69878895175003</v>
      </c>
      <c r="BN35" s="18">
        <v>77.50439049725263</v>
      </c>
      <c r="BO35" s="18">
        <v>77.89318740624743</v>
      </c>
      <c r="BP35" s="18">
        <v>77.91222927357539</v>
      </c>
      <c r="BQ35" s="18">
        <v>77.72031630287118</v>
      </c>
      <c r="BR35" s="18">
        <v>78.1041422442796</v>
      </c>
      <c r="BS35" s="18">
        <v>78.22971020176394</v>
      </c>
      <c r="BT35" s="18">
        <v>78.0384651932578</v>
      </c>
      <c r="BU35" s="18">
        <v>78.42095521027007</v>
      </c>
      <c r="BV35" s="18">
        <v>78.488253180827</v>
      </c>
      <c r="BW35" s="18">
        <v>78.29795687799067</v>
      </c>
      <c r="BX35" s="18">
        <v>78.67854948366333</v>
      </c>
      <c r="BY35" s="18">
        <v>78.61761695357599</v>
      </c>
      <c r="BZ35" s="18">
        <v>78.4</v>
      </c>
      <c r="CA35" s="18">
        <v>78.8</v>
      </c>
      <c r="CB35" s="18">
        <v>78.89401475613143</v>
      </c>
      <c r="CC35" s="18">
        <v>78.70436747863191</v>
      </c>
      <c r="CD35" s="18">
        <v>79.08366203363094</v>
      </c>
      <c r="CE35" s="18">
        <v>79.23040835351061</v>
      </c>
      <c r="CF35" s="18">
        <v>79.04289709366265</v>
      </c>
      <c r="CG35" s="18">
        <v>79.41791961335858</v>
      </c>
    </row>
    <row r="36" spans="1:85" ht="12.75" customHeight="1">
      <c r="A36" s="12" t="s">
        <v>83</v>
      </c>
      <c r="B36" s="18">
        <v>75.7460113645686</v>
      </c>
      <c r="C36" s="18">
        <v>75.34259575459835</v>
      </c>
      <c r="D36" s="18">
        <v>76.14942697453886</v>
      </c>
      <c r="E36" s="18">
        <v>75.88497944182637</v>
      </c>
      <c r="F36" s="18">
        <v>75.48230361793713</v>
      </c>
      <c r="G36" s="18">
        <v>76.28765526571561</v>
      </c>
      <c r="H36" s="18">
        <v>76.01127681439127</v>
      </c>
      <c r="I36" s="18">
        <v>75.60145677843144</v>
      </c>
      <c r="J36" s="18">
        <v>76.42109685035109</v>
      </c>
      <c r="K36" s="18">
        <v>76.30247930143952</v>
      </c>
      <c r="L36" s="18">
        <v>75.90310747184267</v>
      </c>
      <c r="M36" s="18">
        <v>76.70185113103636</v>
      </c>
      <c r="N36" s="18">
        <v>76.5861334432467</v>
      </c>
      <c r="O36" s="18">
        <v>76.19363484242679</v>
      </c>
      <c r="P36" s="18">
        <v>76.9786320440666</v>
      </c>
      <c r="Q36" s="18">
        <v>76.86308192301814</v>
      </c>
      <c r="R36" s="18">
        <v>76.47320700764476</v>
      </c>
      <c r="S36" s="18">
        <v>77.25295683839153</v>
      </c>
      <c r="T36" s="18">
        <v>76.88384518988823</v>
      </c>
      <c r="U36" s="18">
        <v>76.49186506828643</v>
      </c>
      <c r="V36" s="18">
        <v>77.27582531149004</v>
      </c>
      <c r="W36" s="18">
        <v>76.90293502122427</v>
      </c>
      <c r="X36" s="18">
        <v>76.50750131216971</v>
      </c>
      <c r="Y36" s="18">
        <v>77.29836873027882</v>
      </c>
      <c r="Z36" s="18">
        <v>77.2537646086167</v>
      </c>
      <c r="AA36" s="18">
        <v>76.86700044096145</v>
      </c>
      <c r="AB36" s="18">
        <v>77.64052877627196</v>
      </c>
      <c r="AC36" s="18">
        <v>77.90034442716204</v>
      </c>
      <c r="AD36" s="18">
        <v>77.51273429997907</v>
      </c>
      <c r="AE36" s="18">
        <v>78.287954554345</v>
      </c>
      <c r="AF36" s="18">
        <v>78.15797733284677</v>
      </c>
      <c r="AG36" s="18">
        <v>77.77517280092844</v>
      </c>
      <c r="AH36" s="18">
        <v>78.5407818647651</v>
      </c>
      <c r="AI36" s="18">
        <v>78.49531229962723</v>
      </c>
      <c r="AJ36" s="18">
        <v>78.1172614822228</v>
      </c>
      <c r="AK36" s="18">
        <v>78.87336311703166</v>
      </c>
      <c r="AL36" s="18">
        <v>78.24024218787403</v>
      </c>
      <c r="AM36" s="18">
        <v>77.86698147711374</v>
      </c>
      <c r="AN36" s="18">
        <v>78.61350289863432</v>
      </c>
      <c r="AO36" s="18">
        <v>78.60224214070541</v>
      </c>
      <c r="AP36" s="18">
        <v>78.23237806648592</v>
      </c>
      <c r="AQ36" s="18">
        <v>78.9721062149249</v>
      </c>
      <c r="AR36" s="18">
        <v>78.57153777428562</v>
      </c>
      <c r="AS36" s="18">
        <v>78.19683553409735</v>
      </c>
      <c r="AT36" s="18">
        <v>78.94624001447389</v>
      </c>
      <c r="AU36" s="18">
        <v>78.79024592807713</v>
      </c>
      <c r="AV36" s="18">
        <v>78.41480947179738</v>
      </c>
      <c r="AW36" s="18">
        <v>79.16568238435687</v>
      </c>
      <c r="AX36" s="18">
        <v>78.98381899975705</v>
      </c>
      <c r="AY36" s="18">
        <v>78.6116948999458</v>
      </c>
      <c r="AZ36" s="18">
        <v>79.3559430995683</v>
      </c>
      <c r="BA36" s="18">
        <v>79.06565117298923</v>
      </c>
      <c r="BB36" s="18">
        <v>78.69235922454041</v>
      </c>
      <c r="BC36" s="18">
        <v>79.43894312143806</v>
      </c>
      <c r="BD36" s="18">
        <v>79.32372602545513</v>
      </c>
      <c r="BE36" s="18">
        <v>78.94952373548628</v>
      </c>
      <c r="BF36" s="18">
        <v>79.69792831542398</v>
      </c>
      <c r="BG36" s="18">
        <v>79.16708081483593</v>
      </c>
      <c r="BH36" s="18">
        <v>78.7787156195434</v>
      </c>
      <c r="BI36" s="18">
        <v>79.55544601012845</v>
      </c>
      <c r="BJ36" s="18">
        <v>79.47228270927229</v>
      </c>
      <c r="BK36" s="18">
        <v>79.0937462600308</v>
      </c>
      <c r="BL36" s="18">
        <v>79.85081915851379</v>
      </c>
      <c r="BM36" s="18">
        <v>79.83389401107073</v>
      </c>
      <c r="BN36" s="18">
        <v>79.46509545005836</v>
      </c>
      <c r="BO36" s="18">
        <v>80.2026925720831</v>
      </c>
      <c r="BP36" s="18">
        <v>80.40387156000705</v>
      </c>
      <c r="BQ36" s="18">
        <v>80.04365363544376</v>
      </c>
      <c r="BR36" s="18">
        <v>80.76408948457033</v>
      </c>
      <c r="BS36" s="18">
        <v>80.5639688883215</v>
      </c>
      <c r="BT36" s="18">
        <v>80.19629468210783</v>
      </c>
      <c r="BU36" s="18">
        <v>80.93164309453516</v>
      </c>
      <c r="BV36" s="18">
        <v>80.42567409231468</v>
      </c>
      <c r="BW36" s="18">
        <v>80.0524607632466</v>
      </c>
      <c r="BX36" s="18">
        <v>80.79888742138276</v>
      </c>
      <c r="BY36" s="18">
        <v>80.57507363496053</v>
      </c>
      <c r="BZ36" s="18">
        <v>80.2</v>
      </c>
      <c r="CA36" s="18">
        <v>80.9</v>
      </c>
      <c r="CB36" s="18">
        <v>80.97346796966858</v>
      </c>
      <c r="CC36" s="18">
        <v>80.61275465038776</v>
      </c>
      <c r="CD36" s="18">
        <v>81.3341812889494</v>
      </c>
      <c r="CE36" s="18">
        <v>81.33181704446899</v>
      </c>
      <c r="CF36" s="18">
        <v>80.9722782890927</v>
      </c>
      <c r="CG36" s="18">
        <v>81.69135579984528</v>
      </c>
    </row>
    <row r="37" spans="1:85" ht="12.75" customHeight="1">
      <c r="A37" s="12" t="s">
        <v>84</v>
      </c>
      <c r="B37" s="18">
        <v>74.65173864444486</v>
      </c>
      <c r="C37" s="18">
        <v>74.36541416900864</v>
      </c>
      <c r="D37" s="18">
        <v>74.93806311988108</v>
      </c>
      <c r="E37" s="18">
        <v>74.7558049492501</v>
      </c>
      <c r="F37" s="18">
        <v>74.46752574802538</v>
      </c>
      <c r="G37" s="18">
        <v>75.04408415047483</v>
      </c>
      <c r="H37" s="18">
        <v>75.00134221459228</v>
      </c>
      <c r="I37" s="18">
        <v>74.71444467417054</v>
      </c>
      <c r="J37" s="18">
        <v>75.28823975501403</v>
      </c>
      <c r="K37" s="18">
        <v>75.39430415986618</v>
      </c>
      <c r="L37" s="18">
        <v>75.11178688983098</v>
      </c>
      <c r="M37" s="18">
        <v>75.67682142990138</v>
      </c>
      <c r="N37" s="18">
        <v>75.72280395285381</v>
      </c>
      <c r="O37" s="18">
        <v>75.44861921609493</v>
      </c>
      <c r="P37" s="18">
        <v>75.99698868961269</v>
      </c>
      <c r="Q37" s="18">
        <v>76.31369061946371</v>
      </c>
      <c r="R37" s="18">
        <v>76.0456243995413</v>
      </c>
      <c r="S37" s="18">
        <v>76.58175683938613</v>
      </c>
      <c r="T37" s="18">
        <v>76.06944248973261</v>
      </c>
      <c r="U37" s="18">
        <v>75.79503372041899</v>
      </c>
      <c r="V37" s="18">
        <v>76.34385125904623</v>
      </c>
      <c r="W37" s="18">
        <v>76.1089978706574</v>
      </c>
      <c r="X37" s="18">
        <v>75.82843056624839</v>
      </c>
      <c r="Y37" s="18">
        <v>76.38956517506642</v>
      </c>
      <c r="Z37" s="18">
        <v>75.9374608973323</v>
      </c>
      <c r="AA37" s="18">
        <v>75.65527689364656</v>
      </c>
      <c r="AB37" s="18">
        <v>76.21964490101804</v>
      </c>
      <c r="AC37" s="18">
        <v>76.30902509063345</v>
      </c>
      <c r="AD37" s="18">
        <v>76.03321339563195</v>
      </c>
      <c r="AE37" s="18">
        <v>76.58483678563496</v>
      </c>
      <c r="AF37" s="18">
        <v>76.21039527495142</v>
      </c>
      <c r="AG37" s="18">
        <v>75.9385425716484</v>
      </c>
      <c r="AH37" s="18">
        <v>76.48224797825445</v>
      </c>
      <c r="AI37" s="18">
        <v>76.5909808082278</v>
      </c>
      <c r="AJ37" s="18">
        <v>76.32137743829892</v>
      </c>
      <c r="AK37" s="18">
        <v>76.86058417815667</v>
      </c>
      <c r="AL37" s="18">
        <v>76.64705771430573</v>
      </c>
      <c r="AM37" s="18">
        <v>76.3755626445316</v>
      </c>
      <c r="AN37" s="18">
        <v>76.91855278407986</v>
      </c>
      <c r="AO37" s="18">
        <v>76.93874269714054</v>
      </c>
      <c r="AP37" s="18">
        <v>76.66543385179311</v>
      </c>
      <c r="AQ37" s="18">
        <v>77.21205154248797</v>
      </c>
      <c r="AR37" s="18">
        <v>76.87827617241359</v>
      </c>
      <c r="AS37" s="18">
        <v>76.60667970412509</v>
      </c>
      <c r="AT37" s="18">
        <v>77.1498726407021</v>
      </c>
      <c r="AU37" s="18">
        <v>77.16219362310682</v>
      </c>
      <c r="AV37" s="18">
        <v>76.89309160474731</v>
      </c>
      <c r="AW37" s="18">
        <v>77.43129564146632</v>
      </c>
      <c r="AX37" s="18">
        <v>77.38379000520192</v>
      </c>
      <c r="AY37" s="18">
        <v>77.1196298574817</v>
      </c>
      <c r="AZ37" s="18">
        <v>77.64795015292214</v>
      </c>
      <c r="BA37" s="18">
        <v>77.65942945314671</v>
      </c>
      <c r="BB37" s="18">
        <v>77.39043802844014</v>
      </c>
      <c r="BC37" s="18">
        <v>77.92842087785328</v>
      </c>
      <c r="BD37" s="18">
        <v>77.89703204761189</v>
      </c>
      <c r="BE37" s="18">
        <v>77.62937279627816</v>
      </c>
      <c r="BF37" s="18">
        <v>78.16469129894561</v>
      </c>
      <c r="BG37" s="18">
        <v>78.05568170761323</v>
      </c>
      <c r="BH37" s="18">
        <v>77.78712736924912</v>
      </c>
      <c r="BI37" s="18">
        <v>78.32423604597734</v>
      </c>
      <c r="BJ37" s="18">
        <v>77.9853879674746</v>
      </c>
      <c r="BK37" s="18">
        <v>77.71728245257901</v>
      </c>
      <c r="BL37" s="18">
        <v>78.25349348237017</v>
      </c>
      <c r="BM37" s="18">
        <v>77.98662320465463</v>
      </c>
      <c r="BN37" s="18">
        <v>77.71755716611888</v>
      </c>
      <c r="BO37" s="18">
        <v>78.25568924319039</v>
      </c>
      <c r="BP37" s="18">
        <v>78.33620426243536</v>
      </c>
      <c r="BQ37" s="18">
        <v>78.06880316983414</v>
      </c>
      <c r="BR37" s="18">
        <v>78.60360535503658</v>
      </c>
      <c r="BS37" s="18">
        <v>78.72053243890878</v>
      </c>
      <c r="BT37" s="18">
        <v>78.45727431852835</v>
      </c>
      <c r="BU37" s="18">
        <v>78.9837905592892</v>
      </c>
      <c r="BV37" s="18">
        <v>78.92949367662482</v>
      </c>
      <c r="BW37" s="18">
        <v>78.6666713345968</v>
      </c>
      <c r="BX37" s="18">
        <v>79.19231601865283</v>
      </c>
      <c r="BY37" s="18">
        <v>78.90787576015799</v>
      </c>
      <c r="BZ37" s="18">
        <v>78.6</v>
      </c>
      <c r="CA37" s="18">
        <v>79.2</v>
      </c>
      <c r="CB37" s="18">
        <v>79.15602097045458</v>
      </c>
      <c r="CC37" s="18">
        <v>78.89710412963029</v>
      </c>
      <c r="CD37" s="18">
        <v>79.41493781127886</v>
      </c>
      <c r="CE37" s="18">
        <v>79.38922068216296</v>
      </c>
      <c r="CF37" s="18">
        <v>79.1303489963552</v>
      </c>
      <c r="CG37" s="18">
        <v>79.64809236797072</v>
      </c>
    </row>
    <row r="38" spans="1:85" ht="12.75" customHeight="1">
      <c r="A38" s="12" t="s">
        <v>85</v>
      </c>
      <c r="B38" s="18">
        <v>76.29075658527977</v>
      </c>
      <c r="C38" s="18">
        <v>76.03509991462445</v>
      </c>
      <c r="D38" s="18">
        <v>76.54641325593508</v>
      </c>
      <c r="E38" s="18">
        <v>76.51566739396716</v>
      </c>
      <c r="F38" s="18">
        <v>76.25967410456929</v>
      </c>
      <c r="G38" s="18">
        <v>76.77166068336504</v>
      </c>
      <c r="H38" s="18">
        <v>76.63694423844441</v>
      </c>
      <c r="I38" s="18">
        <v>76.3787827180599</v>
      </c>
      <c r="J38" s="18">
        <v>76.89510575882893</v>
      </c>
      <c r="K38" s="18">
        <v>76.62624535889441</v>
      </c>
      <c r="L38" s="18">
        <v>76.36855284518084</v>
      </c>
      <c r="M38" s="18">
        <v>76.88393787260797</v>
      </c>
      <c r="N38" s="18">
        <v>76.88270386211356</v>
      </c>
      <c r="O38" s="18">
        <v>76.62940982941718</v>
      </c>
      <c r="P38" s="18">
        <v>77.13599789480993</v>
      </c>
      <c r="Q38" s="18">
        <v>77.1124257863864</v>
      </c>
      <c r="R38" s="18">
        <v>76.86445007569468</v>
      </c>
      <c r="S38" s="18">
        <v>77.36040149707812</v>
      </c>
      <c r="T38" s="18">
        <v>77.19801629239507</v>
      </c>
      <c r="U38" s="18">
        <v>76.95584976468625</v>
      </c>
      <c r="V38" s="18">
        <v>77.44018282010389</v>
      </c>
      <c r="W38" s="18">
        <v>77.25511297364255</v>
      </c>
      <c r="X38" s="18">
        <v>77.01529803637553</v>
      </c>
      <c r="Y38" s="18">
        <v>77.49492791090958</v>
      </c>
      <c r="Z38" s="18">
        <v>77.3281120843952</v>
      </c>
      <c r="AA38" s="18">
        <v>77.08911973307855</v>
      </c>
      <c r="AB38" s="18">
        <v>77.56710443571185</v>
      </c>
      <c r="AC38" s="18">
        <v>77.73397562722764</v>
      </c>
      <c r="AD38" s="18">
        <v>77.49505014536065</v>
      </c>
      <c r="AE38" s="18">
        <v>77.97290110909462</v>
      </c>
      <c r="AF38" s="18">
        <v>77.84008460995084</v>
      </c>
      <c r="AG38" s="18">
        <v>77.60488092752188</v>
      </c>
      <c r="AH38" s="18">
        <v>78.0752882923798</v>
      </c>
      <c r="AI38" s="18">
        <v>78.10167716469834</v>
      </c>
      <c r="AJ38" s="18">
        <v>77.86646466360361</v>
      </c>
      <c r="AK38" s="18">
        <v>78.33688966579308</v>
      </c>
      <c r="AL38" s="18">
        <v>78.16848733286324</v>
      </c>
      <c r="AM38" s="18">
        <v>77.9322309077653</v>
      </c>
      <c r="AN38" s="18">
        <v>78.40474375796117</v>
      </c>
      <c r="AO38" s="18">
        <v>78.25186757588902</v>
      </c>
      <c r="AP38" s="18">
        <v>78.01184236224614</v>
      </c>
      <c r="AQ38" s="18">
        <v>78.4918927895319</v>
      </c>
      <c r="AR38" s="18">
        <v>78.31776360647385</v>
      </c>
      <c r="AS38" s="18">
        <v>78.08057958004899</v>
      </c>
      <c r="AT38" s="18">
        <v>78.5549476328987</v>
      </c>
      <c r="AU38" s="18">
        <v>78.39937051670735</v>
      </c>
      <c r="AV38" s="18">
        <v>78.16146265743174</v>
      </c>
      <c r="AW38" s="18">
        <v>78.63727837598296</v>
      </c>
      <c r="AX38" s="18">
        <v>78.60321364004896</v>
      </c>
      <c r="AY38" s="18">
        <v>78.36978532401959</v>
      </c>
      <c r="AZ38" s="18">
        <v>78.83664195607834</v>
      </c>
      <c r="BA38" s="18">
        <v>78.74860791378724</v>
      </c>
      <c r="BB38" s="18">
        <v>78.51321164694946</v>
      </c>
      <c r="BC38" s="18">
        <v>78.98400418062502</v>
      </c>
      <c r="BD38" s="18">
        <v>79.09703487414107</v>
      </c>
      <c r="BE38" s="18">
        <v>78.86500490683792</v>
      </c>
      <c r="BF38" s="18">
        <v>79.32906484144422</v>
      </c>
      <c r="BG38" s="18">
        <v>79.32807853906526</v>
      </c>
      <c r="BH38" s="18">
        <v>79.09550534016279</v>
      </c>
      <c r="BI38" s="18">
        <v>79.56065173796773</v>
      </c>
      <c r="BJ38" s="18">
        <v>79.52310620562396</v>
      </c>
      <c r="BK38" s="18">
        <v>79.29268373363756</v>
      </c>
      <c r="BL38" s="18">
        <v>79.75352867761036</v>
      </c>
      <c r="BM38" s="18">
        <v>79.80897469982638</v>
      </c>
      <c r="BN38" s="18">
        <v>79.58193377841427</v>
      </c>
      <c r="BO38" s="18">
        <v>80.03601562123849</v>
      </c>
      <c r="BP38" s="18">
        <v>80.0366239286658</v>
      </c>
      <c r="BQ38" s="18">
        <v>79.80979913845432</v>
      </c>
      <c r="BR38" s="18">
        <v>80.26344871887729</v>
      </c>
      <c r="BS38" s="18">
        <v>80.44336813144362</v>
      </c>
      <c r="BT38" s="18">
        <v>80.21769822569486</v>
      </c>
      <c r="BU38" s="18">
        <v>80.66903803719238</v>
      </c>
      <c r="BV38" s="18">
        <v>80.52805429171487</v>
      </c>
      <c r="BW38" s="18">
        <v>80.30162395185381</v>
      </c>
      <c r="BX38" s="18">
        <v>80.75448463157592</v>
      </c>
      <c r="BY38" s="18">
        <v>80.9087169599563</v>
      </c>
      <c r="BZ38" s="18">
        <v>80.7</v>
      </c>
      <c r="CA38" s="18">
        <v>81.1</v>
      </c>
      <c r="CB38" s="18">
        <v>81.1129629113845</v>
      </c>
      <c r="CC38" s="18">
        <v>80.89161192103431</v>
      </c>
      <c r="CD38" s="18">
        <v>81.33431390173469</v>
      </c>
      <c r="CE38" s="18">
        <v>81.36569277796822</v>
      </c>
      <c r="CF38" s="18">
        <v>81.14560906339787</v>
      </c>
      <c r="CG38" s="18">
        <v>81.58577649253857</v>
      </c>
    </row>
    <row r="39" spans="1:85" ht="20.25" customHeight="1">
      <c r="A39" s="12" t="s">
        <v>86</v>
      </c>
      <c r="B39" s="18">
        <v>76.33291713357488</v>
      </c>
      <c r="C39" s="18">
        <v>74.84272328702204</v>
      </c>
      <c r="D39" s="18">
        <v>77.82311098012772</v>
      </c>
      <c r="E39" s="18">
        <v>77.25529399827583</v>
      </c>
      <c r="F39" s="18">
        <v>75.77488844565013</v>
      </c>
      <c r="G39" s="18">
        <v>78.73569955090153</v>
      </c>
      <c r="H39" s="18">
        <v>78.47182965310942</v>
      </c>
      <c r="I39" s="18">
        <v>77.07691348135245</v>
      </c>
      <c r="J39" s="18">
        <v>79.8667458248664</v>
      </c>
      <c r="K39" s="18">
        <v>78.42384693105038</v>
      </c>
      <c r="L39" s="18">
        <v>76.96906808482886</v>
      </c>
      <c r="M39" s="18">
        <v>79.87862577727189</v>
      </c>
      <c r="N39" s="18">
        <v>78.4318934327331</v>
      </c>
      <c r="O39" s="18">
        <v>76.98386835712563</v>
      </c>
      <c r="P39" s="18">
        <v>79.87991850834058</v>
      </c>
      <c r="Q39" s="18">
        <v>77.39700125804086</v>
      </c>
      <c r="R39" s="18">
        <v>75.91707646688735</v>
      </c>
      <c r="S39" s="18">
        <v>78.87692604919437</v>
      </c>
      <c r="T39" s="18">
        <v>77.66070924931675</v>
      </c>
      <c r="U39" s="18">
        <v>76.19698148003835</v>
      </c>
      <c r="V39" s="18">
        <v>79.12443701859516</v>
      </c>
      <c r="W39" s="18">
        <v>77.29557013413866</v>
      </c>
      <c r="X39" s="18">
        <v>75.89076055311318</v>
      </c>
      <c r="Y39" s="18">
        <v>78.70037971516413</v>
      </c>
      <c r="Z39" s="18">
        <v>78.40814201151628</v>
      </c>
      <c r="AA39" s="18">
        <v>76.98800434403867</v>
      </c>
      <c r="AB39" s="18">
        <v>79.82827967899388</v>
      </c>
      <c r="AC39" s="18">
        <v>78.25599908845787</v>
      </c>
      <c r="AD39" s="18">
        <v>76.85317433051394</v>
      </c>
      <c r="AE39" s="18">
        <v>79.6588238464018</v>
      </c>
      <c r="AF39" s="18">
        <v>78.14419878781861</v>
      </c>
      <c r="AG39" s="18">
        <v>76.71572322382156</v>
      </c>
      <c r="AH39" s="18">
        <v>79.57267435181566</v>
      </c>
      <c r="AI39" s="18">
        <v>78.16807243317454</v>
      </c>
      <c r="AJ39" s="18">
        <v>76.78422102427558</v>
      </c>
      <c r="AK39" s="18">
        <v>79.5519238420735</v>
      </c>
      <c r="AL39" s="18">
        <v>79.23342474956382</v>
      </c>
      <c r="AM39" s="18">
        <v>77.9271975408513</v>
      </c>
      <c r="AN39" s="18">
        <v>80.53965195827635</v>
      </c>
      <c r="AO39" s="18">
        <v>79.8178098653969</v>
      </c>
      <c r="AP39" s="18">
        <v>78.47617676310128</v>
      </c>
      <c r="AQ39" s="18">
        <v>81.15944296769251</v>
      </c>
      <c r="AR39" s="18">
        <v>79.29711927246527</v>
      </c>
      <c r="AS39" s="18">
        <v>77.88956295636194</v>
      </c>
      <c r="AT39" s="18">
        <v>80.70467558856859</v>
      </c>
      <c r="AU39" s="18">
        <v>78.94519213319367</v>
      </c>
      <c r="AV39" s="18">
        <v>77.5210581353254</v>
      </c>
      <c r="AW39" s="18">
        <v>80.36932613106194</v>
      </c>
      <c r="AX39" s="18">
        <v>79.5380494918777</v>
      </c>
      <c r="AY39" s="18">
        <v>77.98424125942228</v>
      </c>
      <c r="AZ39" s="18">
        <v>81.09185772433312</v>
      </c>
      <c r="BA39" s="18">
        <v>81.48106282124672</v>
      </c>
      <c r="BB39" s="18">
        <v>80.0316975037079</v>
      </c>
      <c r="BC39" s="18">
        <v>82.93042813878554</v>
      </c>
      <c r="BD39" s="18">
        <v>81.78630503480474</v>
      </c>
      <c r="BE39" s="18">
        <v>80.23447826505362</v>
      </c>
      <c r="BF39" s="18">
        <v>83.33813180455586</v>
      </c>
      <c r="BG39" s="18">
        <v>81.68538085138746</v>
      </c>
      <c r="BH39" s="18">
        <v>80.38977588620885</v>
      </c>
      <c r="BI39" s="18">
        <v>82.98098581656608</v>
      </c>
      <c r="BJ39" s="18">
        <v>81.03427369996221</v>
      </c>
      <c r="BK39" s="18">
        <v>79.6043841927975</v>
      </c>
      <c r="BL39" s="18">
        <v>82.46416320712693</v>
      </c>
      <c r="BM39" s="18">
        <v>80.52394431799215</v>
      </c>
      <c r="BN39" s="18">
        <v>78.99340257618643</v>
      </c>
      <c r="BO39" s="18">
        <v>82.05448605979787</v>
      </c>
      <c r="BP39" s="18">
        <v>81.3936281101567</v>
      </c>
      <c r="BQ39" s="18">
        <v>79.78688816976916</v>
      </c>
      <c r="BR39" s="18">
        <v>83.00036805054424</v>
      </c>
      <c r="BS39" s="18">
        <v>81.04994776037447</v>
      </c>
      <c r="BT39" s="18">
        <v>79.537624534634</v>
      </c>
      <c r="BU39" s="18">
        <v>82.56227098611492</v>
      </c>
      <c r="BV39" s="18">
        <v>81.50950422771973</v>
      </c>
      <c r="BW39" s="18">
        <v>80.20178391760676</v>
      </c>
      <c r="BX39" s="18">
        <v>82.8172245378327</v>
      </c>
      <c r="BY39" s="18">
        <v>81.42359821666705</v>
      </c>
      <c r="BZ39" s="18">
        <v>80.2</v>
      </c>
      <c r="CA39" s="18">
        <v>82.6</v>
      </c>
      <c r="CB39" s="18">
        <v>81.71904344958088</v>
      </c>
      <c r="CC39" s="18">
        <v>80.52297061642126</v>
      </c>
      <c r="CD39" s="18">
        <v>82.9151162827405</v>
      </c>
      <c r="CE39" s="18">
        <v>81.38893813819243</v>
      </c>
      <c r="CF39" s="18">
        <v>80.02079237125415</v>
      </c>
      <c r="CG39" s="18">
        <v>82.75708390513071</v>
      </c>
    </row>
    <row r="40" spans="1:85" ht="12.75" customHeight="1">
      <c r="A40" s="12" t="s">
        <v>87</v>
      </c>
      <c r="B40" s="18">
        <v>76.49778997606514</v>
      </c>
      <c r="C40" s="18">
        <v>75.05098377408416</v>
      </c>
      <c r="D40" s="18">
        <v>77.94459617804611</v>
      </c>
      <c r="E40" s="18">
        <v>76.63750932615056</v>
      </c>
      <c r="F40" s="18">
        <v>75.20096276131862</v>
      </c>
      <c r="G40" s="18">
        <v>78.0740558909825</v>
      </c>
      <c r="H40" s="18">
        <v>76.7699450318221</v>
      </c>
      <c r="I40" s="18">
        <v>75.2232579392323</v>
      </c>
      <c r="J40" s="18">
        <v>78.31663212441191</v>
      </c>
      <c r="K40" s="18">
        <v>77.06387977177124</v>
      </c>
      <c r="L40" s="18">
        <v>75.56421559139136</v>
      </c>
      <c r="M40" s="18">
        <v>78.56354395215112</v>
      </c>
      <c r="N40" s="18">
        <v>78.24594452108998</v>
      </c>
      <c r="O40" s="18">
        <v>76.83459210719187</v>
      </c>
      <c r="P40" s="18">
        <v>79.6572969349881</v>
      </c>
      <c r="Q40" s="18">
        <v>78.1435729000359</v>
      </c>
      <c r="R40" s="18">
        <v>76.80643661975823</v>
      </c>
      <c r="S40" s="18">
        <v>79.48070918031358</v>
      </c>
      <c r="T40" s="18">
        <v>78.61524010530488</v>
      </c>
      <c r="U40" s="18">
        <v>77.2533618921334</v>
      </c>
      <c r="V40" s="18">
        <v>79.97711831847636</v>
      </c>
      <c r="W40" s="18">
        <v>78.43376812843874</v>
      </c>
      <c r="X40" s="18">
        <v>77.080977625471</v>
      </c>
      <c r="Y40" s="18">
        <v>79.78655863140649</v>
      </c>
      <c r="Z40" s="18">
        <v>79.02885391447685</v>
      </c>
      <c r="AA40" s="18">
        <v>77.66665273125366</v>
      </c>
      <c r="AB40" s="18">
        <v>80.39105509770005</v>
      </c>
      <c r="AC40" s="18">
        <v>79.0355938507333</v>
      </c>
      <c r="AD40" s="18">
        <v>77.75443571841284</v>
      </c>
      <c r="AE40" s="18">
        <v>80.31675198305378</v>
      </c>
      <c r="AF40" s="18">
        <v>78.53740554109802</v>
      </c>
      <c r="AG40" s="18">
        <v>77.1646039348925</v>
      </c>
      <c r="AH40" s="18">
        <v>79.91020714730355</v>
      </c>
      <c r="AI40" s="18">
        <v>77.66897198416413</v>
      </c>
      <c r="AJ40" s="18">
        <v>76.24350592394597</v>
      </c>
      <c r="AK40" s="18">
        <v>79.09443804438229</v>
      </c>
      <c r="AL40" s="18">
        <v>78.54078491319498</v>
      </c>
      <c r="AM40" s="18">
        <v>77.16242418937593</v>
      </c>
      <c r="AN40" s="18">
        <v>79.91914563701404</v>
      </c>
      <c r="AO40" s="18">
        <v>79.18403936876602</v>
      </c>
      <c r="AP40" s="18">
        <v>77.8388278934592</v>
      </c>
      <c r="AQ40" s="18">
        <v>80.52925084407285</v>
      </c>
      <c r="AR40" s="18">
        <v>80.06638661490106</v>
      </c>
      <c r="AS40" s="18">
        <v>78.7764001991458</v>
      </c>
      <c r="AT40" s="18">
        <v>81.35637303065633</v>
      </c>
      <c r="AU40" s="18">
        <v>79.50406050818141</v>
      </c>
      <c r="AV40" s="18">
        <v>78.13270234204022</v>
      </c>
      <c r="AW40" s="18">
        <v>80.8754186743226</v>
      </c>
      <c r="AX40" s="18">
        <v>79.82561939123418</v>
      </c>
      <c r="AY40" s="18">
        <v>78.43480313913051</v>
      </c>
      <c r="AZ40" s="18">
        <v>81.21643564333786</v>
      </c>
      <c r="BA40" s="18">
        <v>80.82530368447811</v>
      </c>
      <c r="BB40" s="18">
        <v>79.46372435323755</v>
      </c>
      <c r="BC40" s="18">
        <v>82.18688301571868</v>
      </c>
      <c r="BD40" s="18">
        <v>81.15992742623415</v>
      </c>
      <c r="BE40" s="18">
        <v>79.7736204883051</v>
      </c>
      <c r="BF40" s="18">
        <v>82.5462343641632</v>
      </c>
      <c r="BG40" s="18">
        <v>81.42684878473355</v>
      </c>
      <c r="BH40" s="18">
        <v>80.11922308979496</v>
      </c>
      <c r="BI40" s="18">
        <v>82.73447447967214</v>
      </c>
      <c r="BJ40" s="18">
        <v>80.64343086838772</v>
      </c>
      <c r="BK40" s="18">
        <v>79.2999436907506</v>
      </c>
      <c r="BL40" s="18">
        <v>81.98691804602485</v>
      </c>
      <c r="BM40" s="18">
        <v>80.27009093275454</v>
      </c>
      <c r="BN40" s="18">
        <v>78.79624965448323</v>
      </c>
      <c r="BO40" s="18">
        <v>81.74393221102585</v>
      </c>
      <c r="BP40" s="18">
        <v>80.98054168530287</v>
      </c>
      <c r="BQ40" s="18">
        <v>79.39436997417725</v>
      </c>
      <c r="BR40" s="18">
        <v>82.56671339642848</v>
      </c>
      <c r="BS40" s="18">
        <v>81.4641673861003</v>
      </c>
      <c r="BT40" s="18">
        <v>79.87933069275452</v>
      </c>
      <c r="BU40" s="18">
        <v>83.04900407944608</v>
      </c>
      <c r="BV40" s="18">
        <v>82.60762723539911</v>
      </c>
      <c r="BW40" s="18">
        <v>81.18031864166315</v>
      </c>
      <c r="BX40" s="18">
        <v>84.03493582913507</v>
      </c>
      <c r="BY40" s="18">
        <v>81.47552004863918</v>
      </c>
      <c r="BZ40" s="18">
        <v>79.8</v>
      </c>
      <c r="CA40" s="18">
        <v>83.1</v>
      </c>
      <c r="CB40" s="18">
        <v>81.83369583633055</v>
      </c>
      <c r="CC40" s="18">
        <v>80.22420764234181</v>
      </c>
      <c r="CD40" s="18">
        <v>83.44318403031929</v>
      </c>
      <c r="CE40" s="18">
        <v>80.65376143138948</v>
      </c>
      <c r="CF40" s="18">
        <v>78.99322560080324</v>
      </c>
      <c r="CG40" s="18">
        <v>82.31429726197572</v>
      </c>
    </row>
    <row r="41" spans="1:85" ht="12.75" customHeight="1">
      <c r="A41" s="12" t="s">
        <v>88</v>
      </c>
      <c r="B41" s="18">
        <v>76.64060896220849</v>
      </c>
      <c r="C41" s="18">
        <v>76.30860724234645</v>
      </c>
      <c r="D41" s="18">
        <v>76.97261068207052</v>
      </c>
      <c r="E41" s="18">
        <v>76.49944097351478</v>
      </c>
      <c r="F41" s="18">
        <v>76.17030168702338</v>
      </c>
      <c r="G41" s="18">
        <v>76.82858026000618</v>
      </c>
      <c r="H41" s="18">
        <v>76.79897911508642</v>
      </c>
      <c r="I41" s="18">
        <v>76.47731808441708</v>
      </c>
      <c r="J41" s="18">
        <v>77.12064014575577</v>
      </c>
      <c r="K41" s="18">
        <v>76.81376603167516</v>
      </c>
      <c r="L41" s="18">
        <v>76.49274534167176</v>
      </c>
      <c r="M41" s="18">
        <v>77.13478672167855</v>
      </c>
      <c r="N41" s="18">
        <v>76.70516590008378</v>
      </c>
      <c r="O41" s="18">
        <v>76.38093751416636</v>
      </c>
      <c r="P41" s="18">
        <v>77.0293942860012</v>
      </c>
      <c r="Q41" s="18">
        <v>77.02109781999728</v>
      </c>
      <c r="R41" s="18">
        <v>76.69962118168743</v>
      </c>
      <c r="S41" s="18">
        <v>77.34257445830713</v>
      </c>
      <c r="T41" s="18">
        <v>77.18681956841715</v>
      </c>
      <c r="U41" s="18">
        <v>76.86394554658531</v>
      </c>
      <c r="V41" s="18">
        <v>77.50969359024899</v>
      </c>
      <c r="W41" s="18">
        <v>77.48166350941905</v>
      </c>
      <c r="X41" s="18">
        <v>77.16226228920122</v>
      </c>
      <c r="Y41" s="18">
        <v>77.80106472963688</v>
      </c>
      <c r="Z41" s="18">
        <v>77.67388628788251</v>
      </c>
      <c r="AA41" s="18">
        <v>77.34752392929937</v>
      </c>
      <c r="AB41" s="18">
        <v>78.00024864646565</v>
      </c>
      <c r="AC41" s="18">
        <v>77.59861443327299</v>
      </c>
      <c r="AD41" s="18">
        <v>77.26892578379685</v>
      </c>
      <c r="AE41" s="18">
        <v>77.92830308274912</v>
      </c>
      <c r="AF41" s="18">
        <v>77.41566787649843</v>
      </c>
      <c r="AG41" s="18">
        <v>77.0820441484215</v>
      </c>
      <c r="AH41" s="18">
        <v>77.74929160457536</v>
      </c>
      <c r="AI41" s="18">
        <v>77.5042315938399</v>
      </c>
      <c r="AJ41" s="18">
        <v>77.17502032216238</v>
      </c>
      <c r="AK41" s="18">
        <v>77.83344286551743</v>
      </c>
      <c r="AL41" s="18">
        <v>77.83523923405275</v>
      </c>
      <c r="AM41" s="18">
        <v>77.5099498806938</v>
      </c>
      <c r="AN41" s="18">
        <v>78.1605285874117</v>
      </c>
      <c r="AO41" s="18">
        <v>78.23774346563098</v>
      </c>
      <c r="AP41" s="18">
        <v>77.91682758850193</v>
      </c>
      <c r="AQ41" s="18">
        <v>78.55865934276004</v>
      </c>
      <c r="AR41" s="18">
        <v>78.34857660213528</v>
      </c>
      <c r="AS41" s="18">
        <v>78.02334449753623</v>
      </c>
      <c r="AT41" s="18">
        <v>78.67380870673433</v>
      </c>
      <c r="AU41" s="18">
        <v>78.41203338881336</v>
      </c>
      <c r="AV41" s="18">
        <v>78.08357581021916</v>
      </c>
      <c r="AW41" s="18">
        <v>78.74049096740755</v>
      </c>
      <c r="AX41" s="18">
        <v>78.58931795331507</v>
      </c>
      <c r="AY41" s="18">
        <v>78.2637482219975</v>
      </c>
      <c r="AZ41" s="18">
        <v>78.91488768463265</v>
      </c>
      <c r="BA41" s="18">
        <v>78.89876179459175</v>
      </c>
      <c r="BB41" s="18">
        <v>78.58123872807217</v>
      </c>
      <c r="BC41" s="18">
        <v>79.21628486111133</v>
      </c>
      <c r="BD41" s="18">
        <v>79.18032067060126</v>
      </c>
      <c r="BE41" s="18">
        <v>78.8608700263605</v>
      </c>
      <c r="BF41" s="18">
        <v>79.49977131484202</v>
      </c>
      <c r="BG41" s="18">
        <v>79.4172873154339</v>
      </c>
      <c r="BH41" s="18">
        <v>79.09549449064481</v>
      </c>
      <c r="BI41" s="18">
        <v>79.73908014022298</v>
      </c>
      <c r="BJ41" s="18">
        <v>79.18427155301373</v>
      </c>
      <c r="BK41" s="18">
        <v>78.85430699277101</v>
      </c>
      <c r="BL41" s="18">
        <v>79.51423611325644</v>
      </c>
      <c r="BM41" s="18">
        <v>79.37170829957938</v>
      </c>
      <c r="BN41" s="18">
        <v>79.04698571173842</v>
      </c>
      <c r="BO41" s="18">
        <v>79.69643088742035</v>
      </c>
      <c r="BP41" s="18">
        <v>79.50083841915861</v>
      </c>
      <c r="BQ41" s="18">
        <v>79.17240405458074</v>
      </c>
      <c r="BR41" s="18">
        <v>79.82927278373649</v>
      </c>
      <c r="BS41" s="18">
        <v>80.11816484271463</v>
      </c>
      <c r="BT41" s="18">
        <v>79.79302027326466</v>
      </c>
      <c r="BU41" s="18">
        <v>80.44330941216461</v>
      </c>
      <c r="BV41" s="18">
        <v>80.40075610746467</v>
      </c>
      <c r="BW41" s="18">
        <v>80.07281404181019</v>
      </c>
      <c r="BX41" s="18">
        <v>80.72869817311916</v>
      </c>
      <c r="BY41" s="18">
        <v>80.65927796854758</v>
      </c>
      <c r="BZ41" s="18">
        <v>80.3</v>
      </c>
      <c r="CA41" s="18">
        <v>81</v>
      </c>
      <c r="CB41" s="18">
        <v>80.64578475476027</v>
      </c>
      <c r="CC41" s="18">
        <v>80.31848906483577</v>
      </c>
      <c r="CD41" s="18">
        <v>80.97308044468477</v>
      </c>
      <c r="CE41" s="18">
        <v>80.6772450274776</v>
      </c>
      <c r="CF41" s="18">
        <v>80.34941465632147</v>
      </c>
      <c r="CG41" s="18">
        <v>81.00507539863372</v>
      </c>
    </row>
    <row r="42" spans="1:85" ht="12.75" customHeight="1">
      <c r="A42" s="20" t="s">
        <v>89</v>
      </c>
      <c r="B42" s="15">
        <v>76.99721244726659</v>
      </c>
      <c r="C42" s="15">
        <v>75.81818855491815</v>
      </c>
      <c r="D42" s="15">
        <v>78.17623633961503</v>
      </c>
      <c r="E42" s="15">
        <v>77.31072669527063</v>
      </c>
      <c r="F42" s="15">
        <v>76.11484810254578</v>
      </c>
      <c r="G42" s="15">
        <v>78.50660528799548</v>
      </c>
      <c r="H42" s="15">
        <v>77.49550421711575</v>
      </c>
      <c r="I42" s="15">
        <v>76.23725177158161</v>
      </c>
      <c r="J42" s="15">
        <v>78.75375666264989</v>
      </c>
      <c r="K42" s="15">
        <v>77.33611575101511</v>
      </c>
      <c r="L42" s="15">
        <v>76.05522355442348</v>
      </c>
      <c r="M42" s="15">
        <v>78.61700794760675</v>
      </c>
      <c r="N42" s="15">
        <v>77.83494479729009</v>
      </c>
      <c r="O42" s="15">
        <v>76.64808790390137</v>
      </c>
      <c r="P42" s="15">
        <v>79.02180169067881</v>
      </c>
      <c r="Q42" s="15">
        <v>77.51481664947296</v>
      </c>
      <c r="R42" s="15">
        <v>76.35554655458188</v>
      </c>
      <c r="S42" s="15">
        <v>78.67408674436405</v>
      </c>
      <c r="T42" s="15">
        <v>78.39413931453304</v>
      </c>
      <c r="U42" s="15">
        <v>77.31117877519361</v>
      </c>
      <c r="V42" s="15">
        <v>79.47709985387246</v>
      </c>
      <c r="W42" s="15">
        <v>78.09157500955884</v>
      </c>
      <c r="X42" s="15">
        <v>76.92488969242434</v>
      </c>
      <c r="Y42" s="15">
        <v>79.25826032669333</v>
      </c>
      <c r="Z42" s="15">
        <v>78.5389586935074</v>
      </c>
      <c r="AA42" s="15">
        <v>77.31334329704745</v>
      </c>
      <c r="AB42" s="15">
        <v>79.76457408996734</v>
      </c>
      <c r="AC42" s="15">
        <v>79.14090445691143</v>
      </c>
      <c r="AD42" s="15">
        <v>77.93222751444135</v>
      </c>
      <c r="AE42" s="15">
        <v>80.3495813993815</v>
      </c>
      <c r="AF42" s="15">
        <v>78.78808003733467</v>
      </c>
      <c r="AG42" s="15">
        <v>77.57100639951629</v>
      </c>
      <c r="AH42" s="15">
        <v>80.00515367515304</v>
      </c>
      <c r="AI42" s="15">
        <v>78.48777035087834</v>
      </c>
      <c r="AJ42" s="15">
        <v>77.25780434111567</v>
      </c>
      <c r="AK42" s="15">
        <v>79.717736360641</v>
      </c>
      <c r="AL42" s="15">
        <v>78.20653829405833</v>
      </c>
      <c r="AM42" s="15">
        <v>76.98151211691618</v>
      </c>
      <c r="AN42" s="15">
        <v>79.43156447120049</v>
      </c>
      <c r="AO42" s="15">
        <v>78.68123085273938</v>
      </c>
      <c r="AP42" s="15">
        <v>77.48749396464177</v>
      </c>
      <c r="AQ42" s="15">
        <v>79.87496774083698</v>
      </c>
      <c r="AR42" s="15">
        <v>78.66632102843127</v>
      </c>
      <c r="AS42" s="15">
        <v>77.42069960477536</v>
      </c>
      <c r="AT42" s="15">
        <v>79.91194245208717</v>
      </c>
      <c r="AU42" s="15">
        <v>78.8608165766264</v>
      </c>
      <c r="AV42" s="15">
        <v>77.57211644834253</v>
      </c>
      <c r="AW42" s="15">
        <v>80.14951670491028</v>
      </c>
      <c r="AX42" s="15">
        <v>79.50606299372913</v>
      </c>
      <c r="AY42" s="15">
        <v>78.24297444680627</v>
      </c>
      <c r="AZ42" s="15">
        <v>80.76915154065199</v>
      </c>
      <c r="BA42" s="15">
        <v>80.29277283071906</v>
      </c>
      <c r="BB42" s="15">
        <v>79.21535254587425</v>
      </c>
      <c r="BC42" s="15">
        <v>81.37019311556386</v>
      </c>
      <c r="BD42" s="15">
        <v>80.14598794780187</v>
      </c>
      <c r="BE42" s="15">
        <v>78.88426717319312</v>
      </c>
      <c r="BF42" s="15">
        <v>81.40770872241062</v>
      </c>
      <c r="BG42" s="15">
        <v>79.94148087780492</v>
      </c>
      <c r="BH42" s="15">
        <v>78.56794488065476</v>
      </c>
      <c r="BI42" s="15">
        <v>81.31501687495508</v>
      </c>
      <c r="BJ42" s="15">
        <v>79.59803066171037</v>
      </c>
      <c r="BK42" s="15">
        <v>78.12480323928857</v>
      </c>
      <c r="BL42" s="15">
        <v>81.07125808413217</v>
      </c>
      <c r="BM42" s="15">
        <v>79.90019128784914</v>
      </c>
      <c r="BN42" s="15">
        <v>78.51627340100559</v>
      </c>
      <c r="BO42" s="15">
        <v>81.28410917469269</v>
      </c>
      <c r="BP42" s="15">
        <v>79.51270569378228</v>
      </c>
      <c r="BQ42" s="15">
        <v>78.08082355359767</v>
      </c>
      <c r="BR42" s="15">
        <v>80.94458783396689</v>
      </c>
      <c r="BS42" s="15">
        <v>79.88927861720668</v>
      </c>
      <c r="BT42" s="15">
        <v>78.48891372742565</v>
      </c>
      <c r="BU42" s="15">
        <v>81.28964350698772</v>
      </c>
      <c r="BV42" s="15">
        <v>80.15746720351156</v>
      </c>
      <c r="BW42" s="15">
        <v>78.85403014282518</v>
      </c>
      <c r="BX42" s="15">
        <v>81.46090426419794</v>
      </c>
      <c r="BY42" s="15">
        <v>81.35873415049683</v>
      </c>
      <c r="BZ42" s="15">
        <v>80.2</v>
      </c>
      <c r="CA42" s="15">
        <v>82.5</v>
      </c>
      <c r="CB42" s="15">
        <v>81.9671522334314</v>
      </c>
      <c r="CC42" s="15">
        <v>80.8156861199299</v>
      </c>
      <c r="CD42" s="15">
        <v>83.11861834693292</v>
      </c>
      <c r="CE42" s="15">
        <v>81.99035593230037</v>
      </c>
      <c r="CF42" s="15">
        <v>80.79901069408056</v>
      </c>
      <c r="CG42" s="15">
        <v>83.18170117052018</v>
      </c>
    </row>
    <row r="44" ht="12.75">
      <c r="A44" s="11" t="s">
        <v>275</v>
      </c>
    </row>
  </sheetData>
  <mergeCells count="112">
    <mergeCell ref="CE5:CG5"/>
    <mergeCell ref="CE6:CG6"/>
    <mergeCell ref="CE25:CG25"/>
    <mergeCell ref="CE26:CG26"/>
    <mergeCell ref="BS26:BU26"/>
    <mergeCell ref="BV26:BX26"/>
    <mergeCell ref="BY26:CA26"/>
    <mergeCell ref="CB26:CD26"/>
    <mergeCell ref="BG26:BI26"/>
    <mergeCell ref="BJ26:BL26"/>
    <mergeCell ref="BM26:BO26"/>
    <mergeCell ref="BP26:BR26"/>
    <mergeCell ref="AU26:AW26"/>
    <mergeCell ref="AX26:AZ26"/>
    <mergeCell ref="BA26:BC26"/>
    <mergeCell ref="BD26:BF26"/>
    <mergeCell ref="AI26:AK26"/>
    <mergeCell ref="AL26:AN26"/>
    <mergeCell ref="AO26:AQ26"/>
    <mergeCell ref="AR26:AT26"/>
    <mergeCell ref="W26:Y26"/>
    <mergeCell ref="Z26:AB26"/>
    <mergeCell ref="AC26:AE26"/>
    <mergeCell ref="AF26:AH26"/>
    <mergeCell ref="BV25:BX25"/>
    <mergeCell ref="BY25:CA25"/>
    <mergeCell ref="CB25:CD25"/>
    <mergeCell ref="B26:D26"/>
    <mergeCell ref="E26:G26"/>
    <mergeCell ref="H26:J26"/>
    <mergeCell ref="K26:M26"/>
    <mergeCell ref="N26:P26"/>
    <mergeCell ref="Q26:S26"/>
    <mergeCell ref="T26:V26"/>
    <mergeCell ref="BJ25:BL25"/>
    <mergeCell ref="BM25:BO25"/>
    <mergeCell ref="BP25:BR25"/>
    <mergeCell ref="BS25:BU25"/>
    <mergeCell ref="AX25:AZ25"/>
    <mergeCell ref="BA25:BC25"/>
    <mergeCell ref="BD25:BF25"/>
    <mergeCell ref="BG25:BI25"/>
    <mergeCell ref="AL25:AN25"/>
    <mergeCell ref="AO25:AQ25"/>
    <mergeCell ref="AR25:AT25"/>
    <mergeCell ref="AU25:AW25"/>
    <mergeCell ref="Z25:AB25"/>
    <mergeCell ref="AC25:AE25"/>
    <mergeCell ref="AF25:AH25"/>
    <mergeCell ref="AI25:AK25"/>
    <mergeCell ref="N25:P25"/>
    <mergeCell ref="Q25:S25"/>
    <mergeCell ref="T25:V25"/>
    <mergeCell ref="W25:Y25"/>
    <mergeCell ref="B25:D25"/>
    <mergeCell ref="E25:G25"/>
    <mergeCell ref="H25:J25"/>
    <mergeCell ref="K25:M25"/>
    <mergeCell ref="BS5:BU5"/>
    <mergeCell ref="BV5:BX5"/>
    <mergeCell ref="BY5:CA5"/>
    <mergeCell ref="CB5:CD5"/>
    <mergeCell ref="BG5:BI5"/>
    <mergeCell ref="BJ5:BL5"/>
    <mergeCell ref="BM5:BO5"/>
    <mergeCell ref="BP5:BR5"/>
    <mergeCell ref="AU5:AW5"/>
    <mergeCell ref="AX5:AZ5"/>
    <mergeCell ref="BA5:BC5"/>
    <mergeCell ref="BD5:BF5"/>
    <mergeCell ref="AI5:AK5"/>
    <mergeCell ref="AL5:AN5"/>
    <mergeCell ref="AO5:AQ5"/>
    <mergeCell ref="AR5:AT5"/>
    <mergeCell ref="W5:Y5"/>
    <mergeCell ref="Z5:AB5"/>
    <mergeCell ref="AC5:AE5"/>
    <mergeCell ref="AF5:AH5"/>
    <mergeCell ref="K5:M5"/>
    <mergeCell ref="N5:P5"/>
    <mergeCell ref="Q5:S5"/>
    <mergeCell ref="T5:V5"/>
    <mergeCell ref="BS6:BU6"/>
    <mergeCell ref="BV6:BX6"/>
    <mergeCell ref="BY6:CA6"/>
    <mergeCell ref="CB6:CD6"/>
    <mergeCell ref="BG6:BI6"/>
    <mergeCell ref="BJ6:BL6"/>
    <mergeCell ref="BM6:BO6"/>
    <mergeCell ref="BP6:BR6"/>
    <mergeCell ref="AU6:AW6"/>
    <mergeCell ref="AX6:AZ6"/>
    <mergeCell ref="BA6:BC6"/>
    <mergeCell ref="BD6:BF6"/>
    <mergeCell ref="AI6:AK6"/>
    <mergeCell ref="AL6:AN6"/>
    <mergeCell ref="AO6:AQ6"/>
    <mergeCell ref="AR6:AT6"/>
    <mergeCell ref="W6:Y6"/>
    <mergeCell ref="Z6:AB6"/>
    <mergeCell ref="AC6:AE6"/>
    <mergeCell ref="AF6:AH6"/>
    <mergeCell ref="K6:M6"/>
    <mergeCell ref="N6:P6"/>
    <mergeCell ref="Q6:S6"/>
    <mergeCell ref="T6:V6"/>
    <mergeCell ref="B5:D5"/>
    <mergeCell ref="B6:D6"/>
    <mergeCell ref="E6:G6"/>
    <mergeCell ref="H6:J6"/>
    <mergeCell ref="E5:G5"/>
    <mergeCell ref="H5:J5"/>
  </mergeCells>
  <hyperlinks>
    <hyperlink ref="A2" location="Contents!A1" display="Back to contents page"/>
  </hyperlinks>
  <printOptions/>
  <pageMargins left="0.75" right="0.75" top="1" bottom="1" header="0.5" footer="0.5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C14" sqref="C14"/>
    </sheetView>
  </sheetViews>
  <sheetFormatPr defaultColWidth="9.140625" defaultRowHeight="12.75"/>
  <cols>
    <col min="1" max="16384" width="9.140625" style="23" customWidth="1"/>
  </cols>
  <sheetData>
    <row r="1" spans="1:4" ht="12.75">
      <c r="A1" s="22"/>
      <c r="B1" s="22">
        <v>1</v>
      </c>
      <c r="C1" s="22" t="str">
        <f ca="1">OFFSET('Fig 1b data'!A7,B1,0)</f>
        <v>SCOTLAND</v>
      </c>
      <c r="D1" s="22"/>
    </row>
    <row r="2" spans="1:4" ht="12.75">
      <c r="A2" s="22"/>
      <c r="B2" s="22"/>
      <c r="C2" s="22"/>
      <c r="D2" s="22"/>
    </row>
    <row r="3" spans="1:8" ht="25.5">
      <c r="A3" s="22"/>
      <c r="B3" s="22"/>
      <c r="C3" s="24" t="s">
        <v>40</v>
      </c>
      <c r="D3" s="24" t="s">
        <v>41</v>
      </c>
      <c r="E3" s="24" t="s">
        <v>42</v>
      </c>
      <c r="F3" s="24" t="s">
        <v>91</v>
      </c>
      <c r="G3" s="24" t="s">
        <v>92</v>
      </c>
      <c r="H3" s="24" t="s">
        <v>93</v>
      </c>
    </row>
    <row r="4" spans="1:12" ht="12.75">
      <c r="A4" s="22">
        <v>1</v>
      </c>
      <c r="B4" s="22" t="s">
        <v>94</v>
      </c>
      <c r="C4" s="25">
        <f>VLOOKUP(C$1,'Fig 1b data'!$A$8:$CG$22,1+$A4,FALSE)</f>
        <v>69.31791919068907</v>
      </c>
      <c r="D4" s="25">
        <f>VLOOKUP(C$1,'Fig 1b data'!$A$8:$CG$22,2+$A4,FALSE)</f>
        <v>69.21979494481023</v>
      </c>
      <c r="E4" s="25">
        <f>VLOOKUP(C$1,'Fig 1b data'!$A$8:$CG$22,3+$A4,FALSE)</f>
        <v>69.4160434365679</v>
      </c>
      <c r="F4" s="25">
        <f>VLOOKUP(C$1,'Fig 1b data'!$A$28:$CG$42,1+$A4,FALSE)</f>
        <v>75.49035054878577</v>
      </c>
      <c r="G4" s="25">
        <f>VLOOKUP(C$1,'Fig 1b data'!$A$28:$CG$42,2+$A4,FALSE)</f>
        <v>75.39562818258979</v>
      </c>
      <c r="H4" s="25">
        <f>VLOOKUP(C$1,'Fig 1b data'!$A$28:$CG$42,3+$A4,FALSE)</f>
        <v>75.58507291498175</v>
      </c>
      <c r="J4" s="25"/>
      <c r="K4" s="25"/>
      <c r="L4" s="25"/>
    </row>
    <row r="5" spans="1:8" ht="12.75">
      <c r="A5" s="22">
        <v>2</v>
      </c>
      <c r="B5" s="22" t="s">
        <v>95</v>
      </c>
      <c r="C5" s="25">
        <f>VLOOKUP(C$1,'Fig 1b data'!$A$8:$CG$22,3+$A5,FALSE)</f>
        <v>69.56590643321144</v>
      </c>
      <c r="D5" s="25">
        <f>VLOOKUP(C$1,'Fig 1b data'!$A$8:$CG$22,4+$A5,FALSE)</f>
        <v>69.46759265903079</v>
      </c>
      <c r="E5" s="25">
        <f>VLOOKUP(C$1,'Fig 1b data'!$A$8:$CG$22,5+$A5,FALSE)</f>
        <v>69.66422020739209</v>
      </c>
      <c r="F5" s="25">
        <f>VLOOKUP(C$1,'Fig 1b data'!$A$28:$CG$42,3+$A5,FALSE)</f>
        <v>75.63660642358305</v>
      </c>
      <c r="G5" s="25">
        <f>VLOOKUP(C$1,'Fig 1b data'!$A$28:$CG$42,4+$A5,FALSE)</f>
        <v>75.54154161195403</v>
      </c>
      <c r="H5" s="25">
        <f>VLOOKUP(C$1,'Fig 1b data'!$A$28:$CG$42,5+$A5,FALSE)</f>
        <v>75.73167123521206</v>
      </c>
    </row>
    <row r="6" spans="1:8" ht="12.75">
      <c r="A6" s="22">
        <v>3</v>
      </c>
      <c r="B6" s="22" t="s">
        <v>96</v>
      </c>
      <c r="C6" s="25">
        <f>VLOOKUP(C$1,'Fig 1b data'!$A$8:$CG$22,5+$A6,FALSE)</f>
        <v>69.8388254277375</v>
      </c>
      <c r="D6" s="25">
        <f>VLOOKUP(C$1,'Fig 1b data'!$A$8:$CG$22,6+$A6,FALSE)</f>
        <v>69.74125859858052</v>
      </c>
      <c r="E6" s="25">
        <f>VLOOKUP(C$1,'Fig 1b data'!$A$8:$CG$22,7+$A6,FALSE)</f>
        <v>69.9363922568945</v>
      </c>
      <c r="F6" s="25">
        <f>VLOOKUP(C$1,'Fig 1b data'!$A$28:$CG$42,5+$A6,FALSE)</f>
        <v>75.83156414862435</v>
      </c>
      <c r="G6" s="25">
        <f>VLOOKUP(C$1,'Fig 1b data'!$A$28:$CG$42,6+$A6,FALSE)</f>
        <v>75.73650350912185</v>
      </c>
      <c r="H6" s="25">
        <f>VLOOKUP(C$1,'Fig 1b data'!$A$28:$CG$42,7+$A6,FALSE)</f>
        <v>75.92662478812686</v>
      </c>
    </row>
    <row r="7" spans="1:8" ht="12.75">
      <c r="A7" s="22">
        <v>4</v>
      </c>
      <c r="B7" s="22" t="s">
        <v>97</v>
      </c>
      <c r="C7" s="25">
        <f>VLOOKUP(C$1,'Fig 1b data'!$A$8:$CG$22,7+$A7,FALSE)</f>
        <v>69.98764350654001</v>
      </c>
      <c r="D7" s="25">
        <f>VLOOKUP(C$1,'Fig 1b data'!$A$8:$CG$22,8+$A7,FALSE)</f>
        <v>69.89043619003701</v>
      </c>
      <c r="E7" s="25">
        <f>VLOOKUP(C$1,'Fig 1b data'!$A$8:$CG$22,9+$A7,FALSE)</f>
        <v>70.08485082304301</v>
      </c>
      <c r="F7" s="25">
        <f>VLOOKUP(C$1,'Fig 1b data'!$A$28:$CG$42,7+$A7,FALSE)</f>
        <v>76.02399514421596</v>
      </c>
      <c r="G7" s="25">
        <f>VLOOKUP(C$1,'Fig 1b data'!$A$28:$CG$42,8+$A7,FALSE)</f>
        <v>75.929607054151</v>
      </c>
      <c r="H7" s="25">
        <f>VLOOKUP(C$1,'Fig 1b data'!$A$28:$CG$42,9+$A7,FALSE)</f>
        <v>76.11838323428091</v>
      </c>
    </row>
    <row r="8" spans="1:8" ht="12.75">
      <c r="A8" s="22">
        <v>5</v>
      </c>
      <c r="B8" s="22" t="s">
        <v>98</v>
      </c>
      <c r="C8" s="25">
        <f>VLOOKUP(C$1,'Fig 1b data'!$A$8:$CG$22,9+$A8,FALSE)</f>
        <v>70.19086825392435</v>
      </c>
      <c r="D8" s="25">
        <f>VLOOKUP(C$1,'Fig 1b data'!$A$8:$CG$22,10+$A8,FALSE)</f>
        <v>70.09440683255204</v>
      </c>
      <c r="E8" s="25">
        <f>VLOOKUP(C$1,'Fig 1b data'!$A$8:$CG$22,11+$A8,FALSE)</f>
        <v>70.28732967529666</v>
      </c>
      <c r="F8" s="25">
        <f>VLOOKUP(C$1,'Fig 1b data'!$A$28:$CG$42,9+$A8,FALSE)</f>
        <v>76.25905118535785</v>
      </c>
      <c r="G8" s="25">
        <f>VLOOKUP(C$1,'Fig 1b data'!$A$28:$CG$42,10+$A8,FALSE)</f>
        <v>76.1658725519219</v>
      </c>
      <c r="H8" s="25">
        <f>VLOOKUP(C$1,'Fig 1b data'!$A$28:$CG$42,11+$A8,FALSE)</f>
        <v>76.3522298187938</v>
      </c>
    </row>
    <row r="9" spans="1:8" ht="12.75">
      <c r="A9" s="22">
        <v>6</v>
      </c>
      <c r="B9" s="22" t="s">
        <v>99</v>
      </c>
      <c r="C9" s="25">
        <f>VLOOKUP(C$1,'Fig 1b data'!$A$8:$CG$22,11+$A9,FALSE)</f>
        <v>70.33659007257397</v>
      </c>
      <c r="D9" s="25">
        <f>VLOOKUP(C$1,'Fig 1b data'!$A$8:$CG$22,12+$A9,FALSE)</f>
        <v>70.2395828865243</v>
      </c>
      <c r="E9" s="25">
        <f>VLOOKUP(C$1,'Fig 1b data'!$A$8:$CG$22,13+$A9,FALSE)</f>
        <v>70.43359725862364</v>
      </c>
      <c r="F9" s="25">
        <f>VLOOKUP(C$1,'Fig 1b data'!$A$28:$CG$42,11+$A9,FALSE)</f>
        <v>76.56224461799977</v>
      </c>
      <c r="G9" s="25">
        <f>VLOOKUP(C$1,'Fig 1b data'!$A$28:$CG$42,12+$A9,FALSE)</f>
        <v>76.46993464290126</v>
      </c>
      <c r="H9" s="25">
        <f>VLOOKUP(C$1,'Fig 1b data'!$A$28:$CG$42,13+$A9,FALSE)</f>
        <v>76.65455459309827</v>
      </c>
    </row>
    <row r="10" spans="1:8" ht="12.75">
      <c r="A10" s="22">
        <v>7</v>
      </c>
      <c r="B10" s="22" t="s">
        <v>100</v>
      </c>
      <c r="C10" s="25">
        <f>VLOOKUP(C$1,'Fig 1b data'!$A$8:$CG$22,13+$A10,FALSE)</f>
        <v>70.52508593563094</v>
      </c>
      <c r="D10" s="25">
        <f>VLOOKUP(C$1,'Fig 1b data'!$A$8:$CG$22,14+$A10,FALSE)</f>
        <v>70.42817482363976</v>
      </c>
      <c r="E10" s="25">
        <f>VLOOKUP(C$1,'Fig 1b data'!$A$8:$CG$22,15+$A10,FALSE)</f>
        <v>70.62199704762212</v>
      </c>
      <c r="F10" s="25">
        <f>VLOOKUP(C$1,'Fig 1b data'!$A$28:$CG$42,13+$A10,FALSE)</f>
        <v>76.50847905958277</v>
      </c>
      <c r="G10" s="25">
        <f>VLOOKUP(C$1,'Fig 1b data'!$A$28:$CG$42,14+$A10,FALSE)</f>
        <v>76.4159726521017</v>
      </c>
      <c r="H10" s="25">
        <f>VLOOKUP(C$1,'Fig 1b data'!$A$28:$CG$42,15+$A10,FALSE)</f>
        <v>76.60098546706384</v>
      </c>
    </row>
    <row r="11" spans="1:8" ht="12.75">
      <c r="A11" s="22">
        <v>8</v>
      </c>
      <c r="B11" s="22" t="s">
        <v>101</v>
      </c>
      <c r="C11" s="25">
        <f>VLOOKUP(C$1,'Fig 1b data'!$A$8:$CG$22,15+$A11,FALSE)</f>
        <v>70.74111818351295</v>
      </c>
      <c r="D11" s="25">
        <f>VLOOKUP(C$1,'Fig 1b data'!$A$8:$CG$22,16+$A11,FALSE)</f>
        <v>70.64382321225611</v>
      </c>
      <c r="E11" s="25">
        <f>VLOOKUP(C$1,'Fig 1b data'!$A$8:$CG$22,17+$A11,FALSE)</f>
        <v>70.8384131547698</v>
      </c>
      <c r="F11" s="25">
        <f>VLOOKUP(C$1,'Fig 1b data'!$A$28:$CG$42,15+$A11,FALSE)</f>
        <v>76.62592776967932</v>
      </c>
      <c r="G11" s="25">
        <f>VLOOKUP(C$1,'Fig 1b data'!$A$28:$CG$42,16+$A11,FALSE)</f>
        <v>76.53363162763934</v>
      </c>
      <c r="H11" s="25">
        <f>VLOOKUP(C$1,'Fig 1b data'!$A$28:$CG$42,17+$A11,FALSE)</f>
        <v>76.7182239117193</v>
      </c>
    </row>
    <row r="12" spans="1:8" ht="12.75">
      <c r="A12" s="22">
        <v>9</v>
      </c>
      <c r="B12" s="22" t="s">
        <v>102</v>
      </c>
      <c r="C12" s="25">
        <f>VLOOKUP(C$1,'Fig 1b data'!$A$8:$CG$22,17+$A12,FALSE)</f>
        <v>71.0469613861646</v>
      </c>
      <c r="D12" s="25">
        <f>VLOOKUP(C$1,'Fig 1b data'!$A$8:$CG$22,18+$A12,FALSE)</f>
        <v>70.9498586516698</v>
      </c>
      <c r="E12" s="25">
        <f>VLOOKUP(C$1,'Fig 1b data'!$A$8:$CG$22,19+$A12,FALSE)</f>
        <v>71.1440641206594</v>
      </c>
      <c r="F12" s="25">
        <f>VLOOKUP(C$1,'Fig 1b data'!$A$28:$CG$42,17+$A12,FALSE)</f>
        <v>76.76978849911231</v>
      </c>
      <c r="G12" s="25">
        <f>VLOOKUP(C$1,'Fig 1b data'!$A$28:$CG$42,18+$A12,FALSE)</f>
        <v>76.67756149273796</v>
      </c>
      <c r="H12" s="25">
        <f>VLOOKUP(C$1,'Fig 1b data'!$A$28:$CG$42,19+$A12,FALSE)</f>
        <v>76.86201550548665</v>
      </c>
    </row>
    <row r="13" spans="1:8" ht="12.75">
      <c r="A13" s="22">
        <v>10</v>
      </c>
      <c r="B13" s="22" t="s">
        <v>103</v>
      </c>
      <c r="C13" s="25">
        <f>VLOOKUP(C$1,'Fig 1b data'!$A$8:$CG$22,19+$A13,FALSE)</f>
        <v>71.38347712908372</v>
      </c>
      <c r="D13" s="25">
        <f>VLOOKUP(C$1,'Fig 1b data'!$A$8:$CG$22,20+$A13,FALSE)</f>
        <v>71.28641559744601</v>
      </c>
      <c r="E13" s="25">
        <f>VLOOKUP(C$1,'Fig 1b data'!$A$8:$CG$22,21+$A13,FALSE)</f>
        <v>71.48053866072142</v>
      </c>
      <c r="F13" s="25">
        <f>VLOOKUP(C$1,'Fig 1b data'!$A$28:$CG$42,19+$A13,FALSE)</f>
        <v>77.17970218304734</v>
      </c>
      <c r="G13" s="25">
        <f>VLOOKUP(C$1,'Fig 1b data'!$A$28:$CG$42,20+$A13,FALSE)</f>
        <v>77.0879304181168</v>
      </c>
      <c r="H13" s="25">
        <f>VLOOKUP(C$1,'Fig 1b data'!$A$28:$CG$42,21+$A13,FALSE)</f>
        <v>77.27147394797788</v>
      </c>
    </row>
    <row r="14" spans="1:8" ht="12.75">
      <c r="A14" s="22">
        <v>11</v>
      </c>
      <c r="B14" s="22" t="s">
        <v>352</v>
      </c>
      <c r="C14" s="25">
        <f>VLOOKUP(C$1,'Fig 1b data'!$A$8:$CG$22,21+$A14,FALSE)</f>
        <v>71.46597493074096</v>
      </c>
      <c r="D14" s="25">
        <f>VLOOKUP(C$1,'Fig 1b data'!$A$8:$CG$22,22+$A14,FALSE)</f>
        <v>71.37</v>
      </c>
      <c r="E14" s="25">
        <f>VLOOKUP(C$1,'Fig 1b data'!$A$8:$CG$22,23+$A14,FALSE)</f>
        <v>71.56</v>
      </c>
      <c r="F14" s="25">
        <f>VLOOKUP(C$1,'Fig 1b data'!$A$28:$CG$42,21+$A14,FALSE)</f>
        <v>77.16574836567774</v>
      </c>
      <c r="G14" s="25">
        <f>VLOOKUP(C$1,'Fig 1b data'!$A$28:$CG$42,22+$A14,FALSE)</f>
        <v>77.07</v>
      </c>
      <c r="H14" s="25">
        <f>VLOOKUP(C$1,'Fig 1b data'!$A$28:$CG$42,23+$A14,FALSE)</f>
        <v>77.26</v>
      </c>
    </row>
    <row r="15" spans="1:8" ht="12.75">
      <c r="A15" s="22">
        <v>12</v>
      </c>
      <c r="B15" s="22" t="s">
        <v>105</v>
      </c>
      <c r="C15" s="25">
        <f>VLOOKUP(C$1,'Fig 1b data'!$A$8:$CG$22,23+$A15,FALSE)</f>
        <v>71.69974797887325</v>
      </c>
      <c r="D15" s="25">
        <f>VLOOKUP(C$1,'Fig 1b data'!$A$8:$CG$22,24+$A15,FALSE)</f>
        <v>71.6</v>
      </c>
      <c r="E15" s="25">
        <f>VLOOKUP(C$1,'Fig 1b data'!$A$8:$CG$22,25+$A15,FALSE)</f>
        <v>71.8</v>
      </c>
      <c r="F15" s="25">
        <f>VLOOKUP(C$1,'Fig 1b data'!$A$28:$CG$42,23+$A15,FALSE)</f>
        <v>77.34818238891894</v>
      </c>
      <c r="G15" s="25">
        <f>VLOOKUP(C$1,'Fig 1b data'!$A$28:$CG$42,24+$A15,FALSE)</f>
        <v>77.26</v>
      </c>
      <c r="H15" s="25">
        <f>VLOOKUP(C$1,'Fig 1b data'!$A$28:$CG$42,25+$A15,FALSE)</f>
        <v>77.44</v>
      </c>
    </row>
    <row r="16" spans="1:8" ht="12.75">
      <c r="A16" s="22">
        <v>13</v>
      </c>
      <c r="B16" s="22" t="s">
        <v>106</v>
      </c>
      <c r="C16" s="25">
        <f>VLOOKUP(C$1,'Fig 1b data'!$A$8:$CG$22,25+$A16,FALSE)</f>
        <v>71.87484420646133</v>
      </c>
      <c r="D16" s="25">
        <f>VLOOKUP(C$1,'Fig 1b data'!$A$8:$CG$22,26+$A16,FALSE)</f>
        <v>71.78</v>
      </c>
      <c r="E16" s="25">
        <f>VLOOKUP(C$1,'Fig 1b data'!$A$8:$CG$22,27+$A16,FALSE)</f>
        <v>71.97</v>
      </c>
      <c r="F16" s="25">
        <f>VLOOKUP(C$1,'Fig 1b data'!$A$28:$CG$42,25+$A16,FALSE)</f>
        <v>77.4653225600039</v>
      </c>
      <c r="G16" s="25">
        <f>VLOOKUP(C$1,'Fig 1b data'!$A$28:$CG$42,26+$A16,FALSE)</f>
        <v>77.37</v>
      </c>
      <c r="H16" s="25">
        <f>VLOOKUP(C$1,'Fig 1b data'!$A$28:$CG$42,27+$A16,FALSE)</f>
        <v>77.56</v>
      </c>
    </row>
    <row r="17" spans="1:8" ht="12.75">
      <c r="A17" s="22">
        <v>14</v>
      </c>
      <c r="B17" s="22" t="s">
        <v>107</v>
      </c>
      <c r="C17" s="25">
        <f>VLOOKUP(C$1,'Fig 1b data'!$A$8:$CG$22,27+$A17,FALSE)</f>
        <v>72.09680757176524</v>
      </c>
      <c r="D17" s="25">
        <f>VLOOKUP(C$1,'Fig 1b data'!$A$8:$CG$22,28+$A17,FALSE)</f>
        <v>72</v>
      </c>
      <c r="E17" s="25">
        <f>VLOOKUP(C$1,'Fig 1b data'!$A$8:$CG$22,29+$A17,FALSE)</f>
        <v>72.19</v>
      </c>
      <c r="F17" s="25">
        <f>VLOOKUP(C$1,'Fig 1b data'!$A$28:$CG$42,27+$A17,FALSE)</f>
        <v>77.77077437949475</v>
      </c>
      <c r="G17" s="25">
        <f>VLOOKUP(C$1,'Fig 1b data'!$A$28:$CG$42,28+$A17,FALSE)</f>
        <v>77.68</v>
      </c>
      <c r="H17" s="25">
        <f>VLOOKUP(C$1,'Fig 1b data'!$A$28:$CG$42,29+$A17,FALSE)</f>
        <v>77.86</v>
      </c>
    </row>
    <row r="18" spans="1:8" ht="12.75">
      <c r="A18" s="22">
        <v>15</v>
      </c>
      <c r="B18" s="22" t="s">
        <v>108</v>
      </c>
      <c r="C18" s="25">
        <f>VLOOKUP(C$1,'Fig 1b data'!$A$8:$CG$22,29+$A18,FALSE)</f>
        <v>72.25616479300813</v>
      </c>
      <c r="D18" s="25">
        <f>VLOOKUP(C$1,'Fig 1b data'!$A$8:$CG$22,30+$A18,FALSE)</f>
        <v>72.16</v>
      </c>
      <c r="E18" s="25">
        <f>VLOOKUP(C$1,'Fig 1b data'!$A$8:$CG$22,31+$A18,FALSE)</f>
        <v>72.35</v>
      </c>
      <c r="F18" s="25">
        <f>VLOOKUP(C$1,'Fig 1b data'!$A$28:$CG$42,29+$A18,FALSE)</f>
        <v>77.89581820366021</v>
      </c>
      <c r="G18" s="25">
        <f>VLOOKUP(C$1,'Fig 1b data'!$A$28:$CG$42,30+$A18,FALSE)</f>
        <v>77.8</v>
      </c>
      <c r="H18" s="25">
        <f>VLOOKUP(C$1,'Fig 1b data'!$A$28:$CG$42,31+$A18,FALSE)</f>
        <v>77.99</v>
      </c>
    </row>
    <row r="19" spans="1:8" ht="12.75">
      <c r="A19" s="22">
        <v>16</v>
      </c>
      <c r="B19" s="22" t="s">
        <v>109</v>
      </c>
      <c r="C19" s="25">
        <f>VLOOKUP(C$1,'Fig 1b data'!$A$8:$CG$22,31+$A19,FALSE)</f>
        <v>72.42588428823923</v>
      </c>
      <c r="D19" s="25">
        <f>VLOOKUP(C$1,'Fig 1b data'!$A$8:$CG$22,32+$A19,FALSE)</f>
        <v>72.33</v>
      </c>
      <c r="E19" s="25">
        <f>VLOOKUP(C$1,'Fig 1b data'!$A$8:$CG$22,33+$A19,FALSE)</f>
        <v>72.52</v>
      </c>
      <c r="F19" s="25">
        <f>VLOOKUP(C$1,'Fig 1b data'!$A$28:$CG$42,31+$A19,FALSE)</f>
        <v>78.0647045301215</v>
      </c>
      <c r="G19" s="25">
        <f>VLOOKUP(C$1,'Fig 1b data'!$A$28:$CG$42,32+$A19,FALSE)</f>
        <v>77.97</v>
      </c>
      <c r="H19" s="25">
        <f>VLOOKUP(C$1,'Fig 1b data'!$A$28:$CG$42,33+$A19,FALSE)</f>
        <v>78.16</v>
      </c>
    </row>
    <row r="20" spans="1:8" ht="12.75">
      <c r="A20" s="22">
        <v>17</v>
      </c>
      <c r="B20" s="22" t="s">
        <v>110</v>
      </c>
      <c r="C20" s="25">
        <f>VLOOKUP(C$1,'Fig 1b data'!$A$8:$CG$22,33+$A20,FALSE)</f>
        <v>72.65566107608485</v>
      </c>
      <c r="D20" s="25">
        <f>VLOOKUP(C$1,'Fig 1b data'!$A$8:$CG$22,34+$A20,FALSE)</f>
        <v>72.56</v>
      </c>
      <c r="E20" s="25">
        <f>VLOOKUP(C$1,'Fig 1b data'!$A$8:$CG$22,35+$A20,FALSE)</f>
        <v>72.75</v>
      </c>
      <c r="F20" s="25">
        <f>VLOOKUP(C$1,'Fig 1b data'!$A$28:$CG$42,33+$A20,FALSE)</f>
        <v>78.18610901420044</v>
      </c>
      <c r="G20" s="25">
        <f>VLOOKUP(C$1,'Fig 1b data'!$A$28:$CG$42,34+$A20,FALSE)</f>
        <v>78.1</v>
      </c>
      <c r="H20" s="25">
        <f>VLOOKUP(C$1,'Fig 1b data'!$A$28:$CG$42,35+$A20,FALSE)</f>
        <v>78.28</v>
      </c>
    </row>
    <row r="21" spans="1:8" ht="12.75">
      <c r="A21" s="22">
        <v>18</v>
      </c>
      <c r="B21" s="22" t="s">
        <v>111</v>
      </c>
      <c r="C21" s="25">
        <f>VLOOKUP(C$1,'Fig 1b data'!$A$8:$CG$22,35+$A21,FALSE)</f>
        <v>72.86423107098749</v>
      </c>
      <c r="D21" s="25">
        <f>VLOOKUP(C$1,'Fig 1b data'!$A$8:$CG$22,36+$A21,FALSE)</f>
        <v>72.77</v>
      </c>
      <c r="E21" s="25">
        <f>VLOOKUP(C$1,'Fig 1b data'!$A$8:$CG$22,37+$A21,FALSE)</f>
        <v>72.96</v>
      </c>
      <c r="F21" s="25">
        <f>VLOOKUP(C$1,'Fig 1b data'!$A$28:$CG$42,35+$A21,FALSE)</f>
        <v>78.3617084590253</v>
      </c>
      <c r="G21" s="25">
        <f>VLOOKUP(C$1,'Fig 1b data'!$A$28:$CG$42,36+$A21,FALSE)</f>
        <v>78.27</v>
      </c>
      <c r="H21" s="25">
        <f>VLOOKUP(C$1,'Fig 1b data'!$A$28:$CG$42,37+$A21,FALSE)</f>
        <v>78.45</v>
      </c>
    </row>
    <row r="22" spans="1:8" ht="12.75">
      <c r="A22" s="22">
        <v>19</v>
      </c>
      <c r="B22" s="22" t="s">
        <v>112</v>
      </c>
      <c r="C22" s="25">
        <f>VLOOKUP(C$1,'Fig 1b data'!$A$8:$CG$22,37+$A22,FALSE)</f>
        <v>73.11915668985563</v>
      </c>
      <c r="D22" s="25">
        <f>VLOOKUP(C$1,'Fig 1b data'!$A$8:$CG$22,38+$A22,FALSE)</f>
        <v>73.02</v>
      </c>
      <c r="E22" s="25">
        <f>VLOOKUP(C$1,'Fig 1b data'!$A$8:$CG$22,39+$A22,FALSE)</f>
        <v>73.22</v>
      </c>
      <c r="F22" s="25">
        <f>VLOOKUP(C$1,'Fig 1b data'!$A$28:$CG$42,37+$A22,FALSE)</f>
        <v>78.57749963325398</v>
      </c>
      <c r="G22" s="25">
        <f>VLOOKUP(C$1,'Fig 1b data'!$A$28:$CG$42,38+$A22,FALSE)</f>
        <v>78.49</v>
      </c>
      <c r="H22" s="25">
        <f>VLOOKUP(C$1,'Fig 1b data'!$A$28:$CG$42,39+$A22,FALSE)</f>
        <v>78.67</v>
      </c>
    </row>
    <row r="23" spans="1:8" ht="12.75">
      <c r="A23" s="22">
        <v>20</v>
      </c>
      <c r="B23" s="22" t="s">
        <v>113</v>
      </c>
      <c r="C23" s="25">
        <f>VLOOKUP(C$1,'Fig 1b data'!$A$8:$CG$22,39+$A23,FALSE)</f>
        <v>73.34450418476811</v>
      </c>
      <c r="D23" s="25">
        <f>VLOOKUP(C$1,'Fig 1b data'!$A$8:$CG$22,40+$A23,FALSE)</f>
        <v>73.24</v>
      </c>
      <c r="E23" s="25">
        <f>VLOOKUP(C$1,'Fig 1b data'!$A$8:$CG$22,41+$A23,FALSE)</f>
        <v>73.45</v>
      </c>
      <c r="F23" s="25">
        <f>VLOOKUP(C$1,'Fig 1b data'!$A$28:$CG$42,39+$A23,FALSE)</f>
        <v>78.8106070869853</v>
      </c>
      <c r="G23" s="25">
        <f>VLOOKUP(C$1,'Fig 1b data'!$A$28:$CG$42,40+$A23,FALSE)</f>
        <v>78.72</v>
      </c>
      <c r="H23" s="25">
        <f>VLOOKUP(C$1,'Fig 1b data'!$A$28:$CG$42,41+$A23,FALSE)</f>
        <v>78.9</v>
      </c>
    </row>
    <row r="24" spans="1:8" ht="12.75">
      <c r="A24" s="22">
        <v>21</v>
      </c>
      <c r="B24" s="22" t="s">
        <v>114</v>
      </c>
      <c r="C24" s="25">
        <f>VLOOKUP(C$1,'Fig 1b data'!$A$8:$CG$22,41+$A24,FALSE)</f>
        <v>73.50674665386529</v>
      </c>
      <c r="D24" s="25">
        <f>VLOOKUP(C$1,'Fig 1b data'!$A$8:$CG$22,42+$A24,FALSE)</f>
        <v>73.41</v>
      </c>
      <c r="E24" s="25">
        <f>VLOOKUP(C$1,'Fig 1b data'!$A$8:$CG$22,43+$A24,FALSE)</f>
        <v>73.61</v>
      </c>
      <c r="F24" s="25">
        <f>VLOOKUP(C$1,'Fig 1b data'!$A$28:$CG$42,41+$A24,FALSE)</f>
        <v>78.86268089335994</v>
      </c>
      <c r="G24" s="25">
        <f>VLOOKUP(C$1,'Fig 1b data'!$A$28:$CG$42,42+$A24,FALSE)</f>
        <v>78.77</v>
      </c>
      <c r="H24" s="25">
        <f>VLOOKUP(C$1,'Fig 1b data'!$A$28:$CG$42,43+$A24,FALSE)</f>
        <v>78.95</v>
      </c>
    </row>
    <row r="25" spans="1:8" ht="12.75">
      <c r="A25" s="22">
        <v>22</v>
      </c>
      <c r="B25" s="22" t="s">
        <v>115</v>
      </c>
      <c r="C25" s="25">
        <f>VLOOKUP(C$1,'Fig 1b data'!$A$8:$CG$22,43+$A25,FALSE)</f>
        <v>73.78681004067018</v>
      </c>
      <c r="D25" s="25">
        <f>VLOOKUP(C$1,'Fig 1b data'!$A$8:$CG$22,44+$A25,FALSE)</f>
        <v>73.69</v>
      </c>
      <c r="E25" s="25">
        <f>VLOOKUP(C$1,'Fig 1b data'!$A$8:$CG$22,45+$A25,FALSE)</f>
        <v>73.89</v>
      </c>
      <c r="F25" s="25">
        <f>VLOOKUP(C$1,'Fig 1b data'!$A$28:$CG$42,43+$A25,FALSE)</f>
        <v>79.02720714063949</v>
      </c>
      <c r="G25" s="25">
        <f>VLOOKUP(C$1,'Fig 1b data'!$A$28:$CG$42,44+$A25,FALSE)</f>
        <v>78.94</v>
      </c>
      <c r="H25" s="25">
        <f>VLOOKUP(C$1,'Fig 1b data'!$A$28:$CG$42,45+$A25,FALSE)</f>
        <v>79.12</v>
      </c>
    </row>
    <row r="26" spans="1:8" ht="12.75">
      <c r="A26" s="22">
        <v>23</v>
      </c>
      <c r="B26" s="22" t="s">
        <v>116</v>
      </c>
      <c r="C26" s="25">
        <f>VLOOKUP(C$1,'Fig 1b data'!$A$8:$CG$22,45+$A26,FALSE)</f>
        <v>74.23910828065144</v>
      </c>
      <c r="D26" s="25">
        <f>VLOOKUP(C$1,'Fig 1b data'!$A$8:$CG$22,46+$A26,FALSE)</f>
        <v>74.14</v>
      </c>
      <c r="E26" s="25">
        <f>VLOOKUP(C$1,'Fig 1b data'!$A$8:$CG$22,47+$A26,FALSE)</f>
        <v>74.34</v>
      </c>
      <c r="F26" s="25">
        <f>VLOOKUP(C$1,'Fig 1b data'!$A$28:$CG$42,45+$A26,FALSE)</f>
        <v>79.23062045509047</v>
      </c>
      <c r="G26" s="25">
        <f>VLOOKUP(C$1,'Fig 1b data'!$A$28:$CG$42,46+$A26,FALSE)</f>
        <v>79.14</v>
      </c>
      <c r="H26" s="25">
        <f>VLOOKUP(C$1,'Fig 1b data'!$A$28:$CG$42,47+$A26,FALSE)</f>
        <v>79.32</v>
      </c>
    </row>
    <row r="27" spans="1:8" ht="12.75">
      <c r="A27" s="22">
        <v>24</v>
      </c>
      <c r="B27" s="22" t="s">
        <v>117</v>
      </c>
      <c r="C27" s="25">
        <f>VLOOKUP(C$1,'Fig 1b data'!$A$8:$CG$22,47+$A27,FALSE)</f>
        <v>74.6363228355884</v>
      </c>
      <c r="D27" s="25">
        <f>VLOOKUP(C$1,'Fig 1b data'!$A$8:$CG$22,48+$A27,FALSE)</f>
        <v>74.54</v>
      </c>
      <c r="E27" s="25">
        <f>VLOOKUP(C$1,'Fig 1b data'!$A$8:$CG$22,49+$A27,FALSE)</f>
        <v>74.74</v>
      </c>
      <c r="F27" s="25">
        <f>VLOOKUP(C$1,'Fig 1b data'!$A$28:$CG$42,47+$A27,FALSE)</f>
        <v>79.57428372029334</v>
      </c>
      <c r="G27" s="25">
        <f>VLOOKUP(C$1,'Fig 1b data'!$A$28:$CG$42,48+$A27,FALSE)</f>
        <v>79.48</v>
      </c>
      <c r="H27" s="25">
        <f>VLOOKUP(C$1,'Fig 1b data'!$A$28:$CG$42,49+$A27,FALSE)</f>
        <v>79.66</v>
      </c>
    </row>
    <row r="28" spans="1:8" ht="12.75">
      <c r="A28" s="22">
        <v>25</v>
      </c>
      <c r="B28" s="22" t="s">
        <v>118</v>
      </c>
      <c r="C28" s="25">
        <f>VLOOKUP(C$1,'Fig 1b data'!$A$8:$CG$22,49+$A28,FALSE)</f>
        <v>74.84591260054302</v>
      </c>
      <c r="D28" s="25">
        <f>VLOOKUP(C$1,'Fig 1b data'!$A$8:$CG$22,50+$A28,FALSE)</f>
        <v>74.75</v>
      </c>
      <c r="E28" s="25">
        <f>VLOOKUP(C$1,'Fig 1b data'!$A$8:$CG$22,51+$A28,FALSE)</f>
        <v>74.95</v>
      </c>
      <c r="F28" s="25">
        <f>VLOOKUP(C$1,'Fig 1b data'!$A$28:$CG$42,49+$A28,FALSE)</f>
        <v>79.745873244147</v>
      </c>
      <c r="G28" s="25">
        <f>VLOOKUP(C$1,'Fig 1b data'!$A$28:$CG$42,50+$A28,FALSE)</f>
        <v>79.66</v>
      </c>
      <c r="H28" s="25">
        <f>VLOOKUP(C$1,'Fig 1b data'!$A$28:$CG$42,51+$A28,FALSE)</f>
        <v>79.84</v>
      </c>
    </row>
    <row r="29" spans="1:8" ht="12.75">
      <c r="A29" s="22">
        <v>26</v>
      </c>
      <c r="B29" s="22" t="s">
        <v>119</v>
      </c>
      <c r="C29" s="25">
        <f>VLOOKUP(C$1,'Fig 1b data'!$A$8:$CG$22,51+$A29,FALSE)</f>
        <v>75.04270147220494</v>
      </c>
      <c r="D29" s="25">
        <f>VLOOKUP(C$1,'Fig 1b data'!$A$8:$CG$22,52+$A29,FALSE)</f>
        <v>74.94</v>
      </c>
      <c r="E29" s="25">
        <f>VLOOKUP(C$1,'Fig 1b data'!$A$8:$CG$22,53+$A29,FALSE)</f>
        <v>75.14</v>
      </c>
      <c r="F29" s="25">
        <f>VLOOKUP(C$1,'Fig 1b data'!$A$28:$CG$42,51+$A29,FALSE)</f>
        <v>79.91631589912808</v>
      </c>
      <c r="G29" s="25">
        <f>VLOOKUP(C$1,'Fig 1b data'!$A$28:$CG$42,52+$A29,FALSE)</f>
        <v>79.83</v>
      </c>
      <c r="H29" s="25">
        <f>VLOOKUP(C$1,'Fig 1b data'!$A$28:$CG$42,53+$A29,FALSE)</f>
        <v>80</v>
      </c>
    </row>
    <row r="30" spans="1:8" ht="12.75">
      <c r="A30" s="22">
        <v>27</v>
      </c>
      <c r="B30" s="22" t="s">
        <v>120</v>
      </c>
      <c r="C30" s="25">
        <f>VLOOKUP(C$1,'Fig 1b data'!$A$8:$CG$22,53+$A30,FALSE)</f>
        <v>75.39478672278186</v>
      </c>
      <c r="D30" s="25">
        <f>VLOOKUP(C$1,'Fig 1b data'!$A$8:$CG$22,54+$A30,FALSE)</f>
        <v>75.29620454847067</v>
      </c>
      <c r="E30" s="25">
        <f>VLOOKUP(C$1,'Fig 1b data'!$A$8:$CG$22,55+$A30,FALSE)</f>
        <v>75.49336889709305</v>
      </c>
      <c r="F30" s="25">
        <f>VLOOKUP(C$1,'Fig 1b data'!$A$28:$CG$42,53+$A30,FALSE)</f>
        <v>80.14882214748442</v>
      </c>
      <c r="G30" s="25">
        <f>VLOOKUP(C$1,'Fig 1b data'!$A$28:$CG$42,54+$A30,FALSE)</f>
        <v>80.06072481575701</v>
      </c>
      <c r="H30" s="25">
        <f>VLOOKUP(C$1,'Fig 1b data'!$A$28:$CG$42,55+$A30,FALSE)</f>
        <v>80.23691947921183</v>
      </c>
    </row>
    <row r="31" spans="1:8" ht="12.75">
      <c r="A31" s="22">
        <v>28</v>
      </c>
      <c r="B31" s="22" t="s">
        <v>276</v>
      </c>
      <c r="C31" s="25">
        <f>VLOOKUP(C$1,'Fig 1b data'!$A$8:$CG$22,55+$A31,FALSE)</f>
        <v>75.84557827649233</v>
      </c>
      <c r="D31" s="25">
        <f>VLOOKUP(C$1,'Fig 1b data'!$A$8:$CG$22,56+$A31,FALSE)</f>
        <v>75.74793386923083</v>
      </c>
      <c r="E31" s="25">
        <f>VLOOKUP(C$1,'Fig 1b data'!$A$8:$CG$22,57+$A31,FALSE)</f>
        <v>75.94322268375383</v>
      </c>
      <c r="F31" s="25">
        <f>VLOOKUP(C$1,'Fig 1b data'!$A$28:$CG$42,55+$A31,FALSE)</f>
        <v>80.43269286567434</v>
      </c>
      <c r="G31" s="25">
        <f>VLOOKUP(C$1,'Fig 1b data'!$A$28:$CG$42,56+$A31,FALSE)</f>
        <v>80.34511610382256</v>
      </c>
      <c r="H31" s="25">
        <f>VLOOKUP(C$1,'Fig 1b data'!$A$28:$CG$42,57+$A31,FALSE)</f>
        <v>80.52026962752612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8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53.57421875" style="12" customWidth="1"/>
    <col min="2" max="37" width="13.7109375" style="8" customWidth="1"/>
    <col min="38" max="16384" width="9.140625" style="8" customWidth="1"/>
  </cols>
  <sheetData>
    <row r="1" spans="1:35" ht="12.75">
      <c r="A1" s="5" t="s">
        <v>346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I1" s="7"/>
    </row>
    <row r="2" spans="1:35" ht="15">
      <c r="A2" s="9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I2" s="7"/>
    </row>
    <row r="3" spans="1:35" ht="4.5" customHeight="1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I3" s="7"/>
    </row>
    <row r="4" spans="1:35" s="12" customFormat="1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I4" s="11"/>
    </row>
    <row r="5" spans="1:37" s="12" customFormat="1" ht="12.75" customHeight="1">
      <c r="A5" s="13" t="s">
        <v>11</v>
      </c>
      <c r="B5" s="134" t="s">
        <v>28</v>
      </c>
      <c r="C5" s="134"/>
      <c r="D5" s="134"/>
      <c r="E5" s="134" t="s">
        <v>29</v>
      </c>
      <c r="F5" s="134"/>
      <c r="G5" s="134"/>
      <c r="H5" s="134" t="s">
        <v>30</v>
      </c>
      <c r="I5" s="134"/>
      <c r="J5" s="134"/>
      <c r="K5" s="134" t="s">
        <v>31</v>
      </c>
      <c r="L5" s="134"/>
      <c r="M5" s="134"/>
      <c r="N5" s="134" t="s">
        <v>32</v>
      </c>
      <c r="O5" s="134"/>
      <c r="P5" s="134"/>
      <c r="Q5" s="134" t="s">
        <v>33</v>
      </c>
      <c r="R5" s="134"/>
      <c r="S5" s="134"/>
      <c r="T5" s="134" t="s">
        <v>34</v>
      </c>
      <c r="U5" s="134"/>
      <c r="V5" s="134"/>
      <c r="W5" s="134" t="s">
        <v>35</v>
      </c>
      <c r="X5" s="134"/>
      <c r="Y5" s="134"/>
      <c r="Z5" s="134" t="s">
        <v>36</v>
      </c>
      <c r="AA5" s="134"/>
      <c r="AB5" s="134"/>
      <c r="AC5" s="134" t="s">
        <v>37</v>
      </c>
      <c r="AD5" s="134"/>
      <c r="AE5" s="134"/>
      <c r="AF5" s="134" t="s">
        <v>38</v>
      </c>
      <c r="AG5" s="134"/>
      <c r="AH5" s="134"/>
      <c r="AI5" s="134" t="s">
        <v>274</v>
      </c>
      <c r="AJ5" s="134"/>
      <c r="AK5" s="134"/>
    </row>
    <row r="6" spans="1:37" s="12" customFormat="1" ht="12.75" customHeight="1">
      <c r="A6" s="14"/>
      <c r="B6" s="135" t="s">
        <v>39</v>
      </c>
      <c r="C6" s="135"/>
      <c r="D6" s="135"/>
      <c r="E6" s="135" t="s">
        <v>39</v>
      </c>
      <c r="F6" s="135"/>
      <c r="G6" s="135"/>
      <c r="H6" s="135" t="s">
        <v>39</v>
      </c>
      <c r="I6" s="135"/>
      <c r="J6" s="135"/>
      <c r="K6" s="135" t="s">
        <v>39</v>
      </c>
      <c r="L6" s="135"/>
      <c r="M6" s="135"/>
      <c r="N6" s="135" t="s">
        <v>39</v>
      </c>
      <c r="O6" s="135"/>
      <c r="P6" s="135"/>
      <c r="Q6" s="135" t="s">
        <v>39</v>
      </c>
      <c r="R6" s="135"/>
      <c r="S6" s="135"/>
      <c r="T6" s="135" t="s">
        <v>39</v>
      </c>
      <c r="U6" s="135"/>
      <c r="V6" s="135"/>
      <c r="W6" s="135" t="s">
        <v>39</v>
      </c>
      <c r="X6" s="135"/>
      <c r="Y6" s="135"/>
      <c r="Z6" s="135" t="s">
        <v>39</v>
      </c>
      <c r="AA6" s="135"/>
      <c r="AB6" s="135"/>
      <c r="AC6" s="135" t="s">
        <v>39</v>
      </c>
      <c r="AD6" s="135"/>
      <c r="AE6" s="135"/>
      <c r="AF6" s="135" t="s">
        <v>39</v>
      </c>
      <c r="AG6" s="135"/>
      <c r="AH6" s="135"/>
      <c r="AI6" s="135" t="s">
        <v>39</v>
      </c>
      <c r="AJ6" s="135"/>
      <c r="AK6" s="135"/>
    </row>
    <row r="7" spans="1:37" s="12" customFormat="1" ht="12.75" customHeight="1">
      <c r="A7" s="15"/>
      <c r="B7" s="16" t="s">
        <v>40</v>
      </c>
      <c r="C7" s="16" t="s">
        <v>41</v>
      </c>
      <c r="D7" s="16" t="s">
        <v>42</v>
      </c>
      <c r="E7" s="16" t="s">
        <v>40</v>
      </c>
      <c r="F7" s="16" t="s">
        <v>41</v>
      </c>
      <c r="G7" s="16" t="s">
        <v>42</v>
      </c>
      <c r="H7" s="16" t="s">
        <v>40</v>
      </c>
      <c r="I7" s="16" t="s">
        <v>41</v>
      </c>
      <c r="J7" s="16" t="s">
        <v>42</v>
      </c>
      <c r="K7" s="16" t="s">
        <v>40</v>
      </c>
      <c r="L7" s="16" t="s">
        <v>41</v>
      </c>
      <c r="M7" s="16" t="s">
        <v>42</v>
      </c>
      <c r="N7" s="16" t="s">
        <v>40</v>
      </c>
      <c r="O7" s="16" t="s">
        <v>41</v>
      </c>
      <c r="P7" s="16" t="s">
        <v>42</v>
      </c>
      <c r="Q7" s="16" t="s">
        <v>40</v>
      </c>
      <c r="R7" s="16" t="s">
        <v>41</v>
      </c>
      <c r="S7" s="16" t="s">
        <v>42</v>
      </c>
      <c r="T7" s="16" t="s">
        <v>40</v>
      </c>
      <c r="U7" s="16" t="s">
        <v>41</v>
      </c>
      <c r="V7" s="16" t="s">
        <v>42</v>
      </c>
      <c r="W7" s="16" t="s">
        <v>40</v>
      </c>
      <c r="X7" s="16" t="s">
        <v>41</v>
      </c>
      <c r="Y7" s="16" t="s">
        <v>42</v>
      </c>
      <c r="Z7" s="16" t="s">
        <v>40</v>
      </c>
      <c r="AA7" s="16" t="s">
        <v>41</v>
      </c>
      <c r="AB7" s="16" t="s">
        <v>42</v>
      </c>
      <c r="AC7" s="16" t="s">
        <v>40</v>
      </c>
      <c r="AD7" s="16" t="s">
        <v>41</v>
      </c>
      <c r="AE7" s="16" t="s">
        <v>42</v>
      </c>
      <c r="AF7" s="16" t="s">
        <v>40</v>
      </c>
      <c r="AG7" s="16" t="s">
        <v>41</v>
      </c>
      <c r="AH7" s="16" t="s">
        <v>42</v>
      </c>
      <c r="AI7" s="16" t="s">
        <v>40</v>
      </c>
      <c r="AJ7" s="16" t="s">
        <v>41</v>
      </c>
      <c r="AK7" s="16" t="s">
        <v>42</v>
      </c>
    </row>
    <row r="8" spans="1:37" s="14" customFormat="1" ht="15" customHeight="1">
      <c r="A8" s="17" t="s">
        <v>43</v>
      </c>
      <c r="B8" s="17">
        <v>72.65566107608485</v>
      </c>
      <c r="C8" s="17">
        <v>72.56</v>
      </c>
      <c r="D8" s="17">
        <v>72.75</v>
      </c>
      <c r="E8" s="17">
        <v>72.86423107098749</v>
      </c>
      <c r="F8" s="17">
        <v>72.77</v>
      </c>
      <c r="G8" s="17">
        <v>72.96</v>
      </c>
      <c r="H8" s="17">
        <v>73.11915668985563</v>
      </c>
      <c r="I8" s="17">
        <v>73.02</v>
      </c>
      <c r="J8" s="17">
        <v>73.22</v>
      </c>
      <c r="K8" s="17">
        <v>73.34450418476811</v>
      </c>
      <c r="L8" s="17">
        <v>73.24</v>
      </c>
      <c r="M8" s="17">
        <v>73.45</v>
      </c>
      <c r="N8" s="17">
        <v>73.50674665386529</v>
      </c>
      <c r="O8" s="17">
        <v>73.41</v>
      </c>
      <c r="P8" s="17">
        <v>73.61</v>
      </c>
      <c r="Q8" s="17">
        <v>73.78681004067018</v>
      </c>
      <c r="R8" s="17">
        <v>73.69</v>
      </c>
      <c r="S8" s="17">
        <v>73.89</v>
      </c>
      <c r="T8" s="17">
        <v>74.23910828065144</v>
      </c>
      <c r="U8" s="17">
        <v>74.14</v>
      </c>
      <c r="V8" s="17">
        <v>74.34</v>
      </c>
      <c r="W8" s="17">
        <v>74.6363228355884</v>
      </c>
      <c r="X8" s="17">
        <v>74.54</v>
      </c>
      <c r="Y8" s="17">
        <v>74.74</v>
      </c>
      <c r="Z8" s="17">
        <v>74.84591260054302</v>
      </c>
      <c r="AA8" s="17">
        <v>74.75</v>
      </c>
      <c r="AB8" s="17">
        <v>74.95</v>
      </c>
      <c r="AC8" s="17">
        <v>75.04270147220494</v>
      </c>
      <c r="AD8" s="17">
        <v>74.94</v>
      </c>
      <c r="AE8" s="17">
        <v>75.14</v>
      </c>
      <c r="AF8" s="17">
        <v>75.39478672278186</v>
      </c>
      <c r="AG8" s="17">
        <v>75.29620454847067</v>
      </c>
      <c r="AH8" s="17">
        <v>75.49336889709305</v>
      </c>
      <c r="AI8" s="17">
        <v>75.84557827649233</v>
      </c>
      <c r="AJ8" s="17">
        <v>75.74793386923083</v>
      </c>
      <c r="AK8" s="17">
        <v>75.94322268375383</v>
      </c>
    </row>
    <row r="9" spans="1:37" ht="24" customHeight="1">
      <c r="A9" s="26" t="s">
        <v>123</v>
      </c>
      <c r="B9" s="18">
        <v>73.68674105635287</v>
      </c>
      <c r="C9" s="18">
        <v>73.21217936705395</v>
      </c>
      <c r="D9" s="18">
        <v>74.1613027456518</v>
      </c>
      <c r="E9" s="18">
        <v>73.84058812864365</v>
      </c>
      <c r="F9" s="18">
        <v>73.36809166764877</v>
      </c>
      <c r="G9" s="18">
        <v>74.31308458963852</v>
      </c>
      <c r="H9" s="18">
        <v>73.74031115833107</v>
      </c>
      <c r="I9" s="18">
        <v>73.26317445911359</v>
      </c>
      <c r="J9" s="18">
        <v>74.21744785754855</v>
      </c>
      <c r="K9" s="18">
        <v>73.85184948131823</v>
      </c>
      <c r="L9" s="18">
        <v>73.36695610102373</v>
      </c>
      <c r="M9" s="18">
        <v>74.33674286161272</v>
      </c>
      <c r="N9" s="18">
        <v>74.1410816505577</v>
      </c>
      <c r="O9" s="18">
        <v>73.64656964360422</v>
      </c>
      <c r="P9" s="18">
        <v>74.63559365751117</v>
      </c>
      <c r="Q9" s="18">
        <v>74.40936589649358</v>
      </c>
      <c r="R9" s="18">
        <v>73.90966445758349</v>
      </c>
      <c r="S9" s="18">
        <v>74.90906733540368</v>
      </c>
      <c r="T9" s="18">
        <v>74.95102467629768</v>
      </c>
      <c r="U9" s="18">
        <v>74.45530239965281</v>
      </c>
      <c r="V9" s="18">
        <v>75.44674695294255</v>
      </c>
      <c r="W9" s="18">
        <v>74.9031622557326</v>
      </c>
      <c r="X9" s="18">
        <v>74.39866416890715</v>
      </c>
      <c r="Y9" s="18">
        <v>75.40766034255805</v>
      </c>
      <c r="Z9" s="18">
        <v>75.20120226098734</v>
      </c>
      <c r="AA9" s="18">
        <v>74.71780232072281</v>
      </c>
      <c r="AB9" s="18">
        <v>75.68460220125188</v>
      </c>
      <c r="AC9" s="18">
        <v>75.40916164375837</v>
      </c>
      <c r="AD9" s="18">
        <v>74.92848406907527</v>
      </c>
      <c r="AE9" s="18">
        <v>75.88983921844147</v>
      </c>
      <c r="AF9" s="18">
        <v>75.72566687332872</v>
      </c>
      <c r="AG9" s="18">
        <v>75.2545297544126</v>
      </c>
      <c r="AH9" s="18">
        <v>76.19680399224484</v>
      </c>
      <c r="AI9" s="18">
        <v>76.29883769530663</v>
      </c>
      <c r="AJ9" s="18">
        <v>75.82075396891402</v>
      </c>
      <c r="AK9" s="18">
        <v>76.77692142169924</v>
      </c>
    </row>
    <row r="10" spans="1:37" ht="15" customHeight="1">
      <c r="A10" s="26" t="s">
        <v>124</v>
      </c>
      <c r="B10" s="18">
        <v>75.04918529924272</v>
      </c>
      <c r="C10" s="18">
        <v>74.56225314033655</v>
      </c>
      <c r="D10" s="18">
        <v>75.5361174581489</v>
      </c>
      <c r="E10" s="18">
        <v>75.17852684734659</v>
      </c>
      <c r="F10" s="18">
        <v>74.69346545040219</v>
      </c>
      <c r="G10" s="18">
        <v>75.66358824429099</v>
      </c>
      <c r="H10" s="18">
        <v>75.54295594244238</v>
      </c>
      <c r="I10" s="18">
        <v>75.06321755186569</v>
      </c>
      <c r="J10" s="18">
        <v>76.02269433301906</v>
      </c>
      <c r="K10" s="18">
        <v>75.97632026464832</v>
      </c>
      <c r="L10" s="18">
        <v>75.50948273464468</v>
      </c>
      <c r="M10" s="18">
        <v>76.44315779465197</v>
      </c>
      <c r="N10" s="18">
        <v>76.1011976515167</v>
      </c>
      <c r="O10" s="18">
        <v>75.62579195541828</v>
      </c>
      <c r="P10" s="18">
        <v>76.57660334761512</v>
      </c>
      <c r="Q10" s="18">
        <v>76.27779730203231</v>
      </c>
      <c r="R10" s="18">
        <v>75.79802985339205</v>
      </c>
      <c r="S10" s="18">
        <v>76.75756475067257</v>
      </c>
      <c r="T10" s="18">
        <v>76.6814460699122</v>
      </c>
      <c r="U10" s="18">
        <v>76.20167719173064</v>
      </c>
      <c r="V10" s="18">
        <v>77.16121494809376</v>
      </c>
      <c r="W10" s="18">
        <v>76.95953073892018</v>
      </c>
      <c r="X10" s="18">
        <v>76.4765855974793</v>
      </c>
      <c r="Y10" s="18">
        <v>77.44247588036106</v>
      </c>
      <c r="Z10" s="18">
        <v>77.49787517827555</v>
      </c>
      <c r="AA10" s="18">
        <v>77.03105194726125</v>
      </c>
      <c r="AB10" s="18">
        <v>77.96469840928985</v>
      </c>
      <c r="AC10" s="18">
        <v>77.45547283999638</v>
      </c>
      <c r="AD10" s="18">
        <v>76.99242367604668</v>
      </c>
      <c r="AE10" s="18">
        <v>77.91852200394607</v>
      </c>
      <c r="AF10" s="18">
        <v>77.9899298549088</v>
      </c>
      <c r="AG10" s="18">
        <v>77.54341719170829</v>
      </c>
      <c r="AH10" s="18">
        <v>78.4364425181093</v>
      </c>
      <c r="AI10" s="18">
        <v>78.15098588147875</v>
      </c>
      <c r="AJ10" s="18">
        <v>77.70363654804946</v>
      </c>
      <c r="AK10" s="18">
        <v>78.59833521490803</v>
      </c>
    </row>
    <row r="11" spans="1:37" ht="15" customHeight="1">
      <c r="A11" s="26" t="s">
        <v>125</v>
      </c>
      <c r="B11" s="18">
        <v>75.01402303719547</v>
      </c>
      <c r="C11" s="18">
        <v>74.3940069378182</v>
      </c>
      <c r="D11" s="18">
        <v>75.63403913657274</v>
      </c>
      <c r="E11" s="18">
        <v>74.7272057174489</v>
      </c>
      <c r="F11" s="18">
        <v>74.0747219201915</v>
      </c>
      <c r="G11" s="18">
        <v>75.3796895147063</v>
      </c>
      <c r="H11" s="18">
        <v>74.66296982156355</v>
      </c>
      <c r="I11" s="18">
        <v>73.98921274077566</v>
      </c>
      <c r="J11" s="18">
        <v>75.33672690235144</v>
      </c>
      <c r="K11" s="18">
        <v>74.70358380822111</v>
      </c>
      <c r="L11" s="18">
        <v>74.00754942694152</v>
      </c>
      <c r="M11" s="18">
        <v>75.3996181895007</v>
      </c>
      <c r="N11" s="18">
        <v>75.27556915875165</v>
      </c>
      <c r="O11" s="18">
        <v>74.59211509876668</v>
      </c>
      <c r="P11" s="18">
        <v>75.95902321873662</v>
      </c>
      <c r="Q11" s="18">
        <v>75.72818158604304</v>
      </c>
      <c r="R11" s="18">
        <v>75.058624184983</v>
      </c>
      <c r="S11" s="18">
        <v>76.39773898710307</v>
      </c>
      <c r="T11" s="18">
        <v>75.72846080239354</v>
      </c>
      <c r="U11" s="18">
        <v>75.05445218705474</v>
      </c>
      <c r="V11" s="18">
        <v>76.40246941773235</v>
      </c>
      <c r="W11" s="18">
        <v>76.15207555720815</v>
      </c>
      <c r="X11" s="18">
        <v>75.47680353222482</v>
      </c>
      <c r="Y11" s="18">
        <v>76.82734758219148</v>
      </c>
      <c r="Z11" s="18">
        <v>75.95397094560471</v>
      </c>
      <c r="AA11" s="18">
        <v>75.23052038579817</v>
      </c>
      <c r="AB11" s="18">
        <v>76.67742150541125</v>
      </c>
      <c r="AC11" s="18">
        <v>76.72728047160976</v>
      </c>
      <c r="AD11" s="18">
        <v>76.00782506068879</v>
      </c>
      <c r="AE11" s="18">
        <v>77.44673588253073</v>
      </c>
      <c r="AF11" s="18">
        <v>76.89590978308162</v>
      </c>
      <c r="AG11" s="18">
        <v>76.15509417090628</v>
      </c>
      <c r="AH11" s="18">
        <v>77.63672539525696</v>
      </c>
      <c r="AI11" s="18">
        <v>77.56855793305256</v>
      </c>
      <c r="AJ11" s="18">
        <v>76.84939608392624</v>
      </c>
      <c r="AK11" s="18">
        <v>78.28771978217888</v>
      </c>
    </row>
    <row r="12" spans="1:37" ht="15" customHeight="1">
      <c r="A12" s="26" t="s">
        <v>126</v>
      </c>
      <c r="B12" s="18">
        <v>72.76281473062663</v>
      </c>
      <c r="C12" s="18">
        <v>72.02757949315048</v>
      </c>
      <c r="D12" s="18">
        <v>73.49804996810278</v>
      </c>
      <c r="E12" s="18">
        <v>73.10330583520226</v>
      </c>
      <c r="F12" s="18">
        <v>72.34907640744112</v>
      </c>
      <c r="G12" s="18">
        <v>73.85753526296341</v>
      </c>
      <c r="H12" s="18">
        <v>73.5496594660045</v>
      </c>
      <c r="I12" s="18">
        <v>72.77117040550944</v>
      </c>
      <c r="J12" s="18">
        <v>74.32814852649956</v>
      </c>
      <c r="K12" s="18">
        <v>74.45967814495087</v>
      </c>
      <c r="L12" s="18">
        <v>73.7099178570268</v>
      </c>
      <c r="M12" s="18">
        <v>75.20943843287495</v>
      </c>
      <c r="N12" s="18">
        <v>74.79002579754179</v>
      </c>
      <c r="O12" s="18">
        <v>74.07723562767006</v>
      </c>
      <c r="P12" s="18">
        <v>75.50281596741351</v>
      </c>
      <c r="Q12" s="18">
        <v>74.77530517144821</v>
      </c>
      <c r="R12" s="18">
        <v>74.04969129435378</v>
      </c>
      <c r="S12" s="18">
        <v>75.50091904854264</v>
      </c>
      <c r="T12" s="18">
        <v>75.08418112184137</v>
      </c>
      <c r="U12" s="18">
        <v>74.3443621800063</v>
      </c>
      <c r="V12" s="18">
        <v>75.82400006367644</v>
      </c>
      <c r="W12" s="18">
        <v>75.77389121270427</v>
      </c>
      <c r="X12" s="18">
        <v>75.01755099644825</v>
      </c>
      <c r="Y12" s="18">
        <v>76.53023142896029</v>
      </c>
      <c r="Z12" s="18">
        <v>76.17201200769681</v>
      </c>
      <c r="AA12" s="18">
        <v>75.40950905091945</v>
      </c>
      <c r="AB12" s="18">
        <v>76.93451496447416</v>
      </c>
      <c r="AC12" s="18">
        <v>76.26920753029587</v>
      </c>
      <c r="AD12" s="18">
        <v>75.51086059357428</v>
      </c>
      <c r="AE12" s="18">
        <v>77.02755446701747</v>
      </c>
      <c r="AF12" s="18">
        <v>76.53062055038707</v>
      </c>
      <c r="AG12" s="18">
        <v>75.78817770342208</v>
      </c>
      <c r="AH12" s="18">
        <v>77.27306339735206</v>
      </c>
      <c r="AI12" s="18">
        <v>77.02206664849952</v>
      </c>
      <c r="AJ12" s="18">
        <v>76.31335193622182</v>
      </c>
      <c r="AK12" s="18">
        <v>77.73078136077721</v>
      </c>
    </row>
    <row r="13" spans="1:37" ht="15" customHeight="1">
      <c r="A13" s="26" t="s">
        <v>127</v>
      </c>
      <c r="B13" s="18">
        <v>72.71448713330591</v>
      </c>
      <c r="C13" s="18">
        <v>71.7173607643661</v>
      </c>
      <c r="D13" s="18">
        <v>73.71161350224571</v>
      </c>
      <c r="E13" s="18">
        <v>73.20522478464964</v>
      </c>
      <c r="F13" s="18">
        <v>72.20265715870974</v>
      </c>
      <c r="G13" s="18">
        <v>74.20779241058955</v>
      </c>
      <c r="H13" s="18">
        <v>73.24834951031885</v>
      </c>
      <c r="I13" s="18">
        <v>72.24700466621502</v>
      </c>
      <c r="J13" s="18">
        <v>74.24969435442267</v>
      </c>
      <c r="K13" s="18">
        <v>73.38068182013309</v>
      </c>
      <c r="L13" s="18">
        <v>72.35787818260486</v>
      </c>
      <c r="M13" s="18">
        <v>74.40348545766132</v>
      </c>
      <c r="N13" s="18">
        <v>73.53201041407756</v>
      </c>
      <c r="O13" s="18">
        <v>72.480352994262</v>
      </c>
      <c r="P13" s="18">
        <v>74.58366783389312</v>
      </c>
      <c r="Q13" s="18">
        <v>73.15208909808553</v>
      </c>
      <c r="R13" s="18">
        <v>72.05465487613067</v>
      </c>
      <c r="S13" s="18">
        <v>74.24952332004038</v>
      </c>
      <c r="T13" s="18">
        <v>73.19992051002782</v>
      </c>
      <c r="U13" s="18">
        <v>72.09147901798444</v>
      </c>
      <c r="V13" s="18">
        <v>74.3083620020712</v>
      </c>
      <c r="W13" s="18">
        <v>73.16698698297549</v>
      </c>
      <c r="X13" s="18">
        <v>72.06785084131891</v>
      </c>
      <c r="Y13" s="18">
        <v>74.26612312463206</v>
      </c>
      <c r="Z13" s="18">
        <v>74.05481437684033</v>
      </c>
      <c r="AA13" s="18">
        <v>73.03637493583663</v>
      </c>
      <c r="AB13" s="18">
        <v>75.07325381784402</v>
      </c>
      <c r="AC13" s="18">
        <v>74.50383642331757</v>
      </c>
      <c r="AD13" s="18">
        <v>73.50877622931755</v>
      </c>
      <c r="AE13" s="18">
        <v>75.49889661731758</v>
      </c>
      <c r="AF13" s="18">
        <v>74.9688834316082</v>
      </c>
      <c r="AG13" s="18">
        <v>74.00268377998384</v>
      </c>
      <c r="AH13" s="18">
        <v>75.93508308323257</v>
      </c>
      <c r="AI13" s="18">
        <v>75.6152784709537</v>
      </c>
      <c r="AJ13" s="18">
        <v>74.64596814121015</v>
      </c>
      <c r="AK13" s="18">
        <v>76.58458880069725</v>
      </c>
    </row>
    <row r="14" spans="1:37" ht="24" customHeight="1">
      <c r="A14" s="26" t="s">
        <v>128</v>
      </c>
      <c r="B14" s="18">
        <v>74.33902705322201</v>
      </c>
      <c r="C14" s="18">
        <v>73.76798062787135</v>
      </c>
      <c r="D14" s="18">
        <v>74.91007347857267</v>
      </c>
      <c r="E14" s="18">
        <v>74.88624518569313</v>
      </c>
      <c r="F14" s="18">
        <v>74.32992998492182</v>
      </c>
      <c r="G14" s="18">
        <v>75.44256038646444</v>
      </c>
      <c r="H14" s="18">
        <v>74.92693206059685</v>
      </c>
      <c r="I14" s="18">
        <v>74.3450066751695</v>
      </c>
      <c r="J14" s="18">
        <v>75.50885744602421</v>
      </c>
      <c r="K14" s="18">
        <v>75.1775036736567</v>
      </c>
      <c r="L14" s="18">
        <v>74.5735371568015</v>
      </c>
      <c r="M14" s="18">
        <v>75.7814701905119</v>
      </c>
      <c r="N14" s="18">
        <v>74.80406215780728</v>
      </c>
      <c r="O14" s="18">
        <v>74.17187466287866</v>
      </c>
      <c r="P14" s="18">
        <v>75.4362496527359</v>
      </c>
      <c r="Q14" s="18">
        <v>75.42203567567813</v>
      </c>
      <c r="R14" s="18">
        <v>74.82256787290653</v>
      </c>
      <c r="S14" s="18">
        <v>76.02150347844973</v>
      </c>
      <c r="T14" s="18">
        <v>75.67110988331073</v>
      </c>
      <c r="U14" s="18">
        <v>75.08684921419196</v>
      </c>
      <c r="V14" s="18">
        <v>76.25537055242951</v>
      </c>
      <c r="W14" s="18">
        <v>76.07445006909722</v>
      </c>
      <c r="X14" s="18">
        <v>75.4857921573106</v>
      </c>
      <c r="Y14" s="18">
        <v>76.66310798088385</v>
      </c>
      <c r="Z14" s="18">
        <v>76.1793600348711</v>
      </c>
      <c r="AA14" s="18">
        <v>75.57488556680396</v>
      </c>
      <c r="AB14" s="18">
        <v>76.78383450293823</v>
      </c>
      <c r="AC14" s="18">
        <v>76.41714063526453</v>
      </c>
      <c r="AD14" s="18">
        <v>75.80914506798604</v>
      </c>
      <c r="AE14" s="18">
        <v>77.02513620254302</v>
      </c>
      <c r="AF14" s="18">
        <v>76.79690598745125</v>
      </c>
      <c r="AG14" s="18">
        <v>76.19820363378079</v>
      </c>
      <c r="AH14" s="18">
        <v>77.39560834112172</v>
      </c>
      <c r="AI14" s="18">
        <v>76.70175471065869</v>
      </c>
      <c r="AJ14" s="18">
        <v>76.1034239862902</v>
      </c>
      <c r="AK14" s="18">
        <v>77.30008543502719</v>
      </c>
    </row>
    <row r="15" spans="1:37" ht="15" customHeight="1">
      <c r="A15" s="26" t="s">
        <v>265</v>
      </c>
      <c r="B15" s="18">
        <v>71.69430312657761</v>
      </c>
      <c r="C15" s="18">
        <v>71.11536771609586</v>
      </c>
      <c r="D15" s="18">
        <v>72.27323853705936</v>
      </c>
      <c r="E15" s="18">
        <v>71.8639053580631</v>
      </c>
      <c r="F15" s="18">
        <v>71.26794055287223</v>
      </c>
      <c r="G15" s="18">
        <v>72.45987016325398</v>
      </c>
      <c r="H15" s="18">
        <v>71.74596981178622</v>
      </c>
      <c r="I15" s="18">
        <v>71.12004334223596</v>
      </c>
      <c r="J15" s="18">
        <v>72.37189628133649</v>
      </c>
      <c r="K15" s="18">
        <v>72.04967298097088</v>
      </c>
      <c r="L15" s="18">
        <v>71.41592516536139</v>
      </c>
      <c r="M15" s="18">
        <v>72.68342079658038</v>
      </c>
      <c r="N15" s="18">
        <v>71.97676259252486</v>
      </c>
      <c r="O15" s="18">
        <v>71.33747012367596</v>
      </c>
      <c r="P15" s="18">
        <v>72.61605506137377</v>
      </c>
      <c r="Q15" s="18">
        <v>72.46569014889758</v>
      </c>
      <c r="R15" s="18">
        <v>71.84459917953892</v>
      </c>
      <c r="S15" s="18">
        <v>73.08678111825624</v>
      </c>
      <c r="T15" s="18">
        <v>72.97985247771317</v>
      </c>
      <c r="U15" s="18">
        <v>72.36384539498472</v>
      </c>
      <c r="V15" s="18">
        <v>73.59585956044161</v>
      </c>
      <c r="W15" s="18">
        <v>73.61628057384686</v>
      </c>
      <c r="X15" s="18">
        <v>72.98489470335824</v>
      </c>
      <c r="Y15" s="18">
        <v>74.2476664443355</v>
      </c>
      <c r="Z15" s="18">
        <v>73.77562470569657</v>
      </c>
      <c r="AA15" s="18">
        <v>73.11760386684962</v>
      </c>
      <c r="AB15" s="18">
        <v>74.43364554454352</v>
      </c>
      <c r="AC15" s="18">
        <v>73.77946832279976</v>
      </c>
      <c r="AD15" s="18">
        <v>73.10547411268291</v>
      </c>
      <c r="AE15" s="18">
        <v>74.4534625329166</v>
      </c>
      <c r="AF15" s="18">
        <v>73.73042024974218</v>
      </c>
      <c r="AG15" s="18">
        <v>73.06484104189029</v>
      </c>
      <c r="AH15" s="18">
        <v>74.39599945759407</v>
      </c>
      <c r="AI15" s="18">
        <v>73.86453822064561</v>
      </c>
      <c r="AJ15" s="18">
        <v>73.19429003010048</v>
      </c>
      <c r="AK15" s="18">
        <v>74.53478641119075</v>
      </c>
    </row>
    <row r="16" spans="1:37" ht="15" customHeight="1">
      <c r="A16" s="26" t="s">
        <v>129</v>
      </c>
      <c r="B16" s="18">
        <v>73.48488950477957</v>
      </c>
      <c r="C16" s="18">
        <v>72.87608751819756</v>
      </c>
      <c r="D16" s="18">
        <v>74.09369149136158</v>
      </c>
      <c r="E16" s="18">
        <v>73.40592670448649</v>
      </c>
      <c r="F16" s="18">
        <v>72.78651410590217</v>
      </c>
      <c r="G16" s="18">
        <v>74.02533930307081</v>
      </c>
      <c r="H16" s="18">
        <v>73.86574601410092</v>
      </c>
      <c r="I16" s="18">
        <v>73.27871221477093</v>
      </c>
      <c r="J16" s="18">
        <v>74.45277981343091</v>
      </c>
      <c r="K16" s="18">
        <v>73.69786212624608</v>
      </c>
      <c r="L16" s="18">
        <v>73.09048162231284</v>
      </c>
      <c r="M16" s="18">
        <v>74.30524263017932</v>
      </c>
      <c r="N16" s="18">
        <v>74.18568435764287</v>
      </c>
      <c r="O16" s="18">
        <v>73.58246633606906</v>
      </c>
      <c r="P16" s="18">
        <v>74.78890237921668</v>
      </c>
      <c r="Q16" s="18">
        <v>74.4243510698665</v>
      </c>
      <c r="R16" s="18">
        <v>73.81032188615231</v>
      </c>
      <c r="S16" s="18">
        <v>75.0383802535807</v>
      </c>
      <c r="T16" s="18">
        <v>75.4917415083894</v>
      </c>
      <c r="U16" s="18">
        <v>74.89068979059151</v>
      </c>
      <c r="V16" s="18">
        <v>76.09279322618728</v>
      </c>
      <c r="W16" s="18">
        <v>75.50687631867652</v>
      </c>
      <c r="X16" s="18">
        <v>74.90431541154315</v>
      </c>
      <c r="Y16" s="18">
        <v>76.10943722580988</v>
      </c>
      <c r="Z16" s="18">
        <v>75.8905933702012</v>
      </c>
      <c r="AA16" s="18">
        <v>75.29849186972086</v>
      </c>
      <c r="AB16" s="18">
        <v>76.48269487068154</v>
      </c>
      <c r="AC16" s="18">
        <v>75.70981274689807</v>
      </c>
      <c r="AD16" s="18">
        <v>75.10929037948735</v>
      </c>
      <c r="AE16" s="18">
        <v>76.31033511430878</v>
      </c>
      <c r="AF16" s="18">
        <v>76.03441421032817</v>
      </c>
      <c r="AG16" s="18">
        <v>75.45977276635438</v>
      </c>
      <c r="AH16" s="18">
        <v>76.60905565430195</v>
      </c>
      <c r="AI16" s="18">
        <v>76.1967637887692</v>
      </c>
      <c r="AJ16" s="18">
        <v>75.62110108561302</v>
      </c>
      <c r="AK16" s="18">
        <v>76.77242649192539</v>
      </c>
    </row>
    <row r="17" spans="1:37" ht="15" customHeight="1">
      <c r="A17" s="26" t="s">
        <v>130</v>
      </c>
      <c r="B17" s="18">
        <v>72.65671337508402</v>
      </c>
      <c r="C17" s="18">
        <v>72.0550453825992</v>
      </c>
      <c r="D17" s="18">
        <v>73.25838136756884</v>
      </c>
      <c r="E17" s="18">
        <v>73.03320895081069</v>
      </c>
      <c r="F17" s="18">
        <v>72.40363044024747</v>
      </c>
      <c r="G17" s="18">
        <v>73.66278746137391</v>
      </c>
      <c r="H17" s="18">
        <v>72.53017793958946</v>
      </c>
      <c r="I17" s="18">
        <v>71.86256616654975</v>
      </c>
      <c r="J17" s="18">
        <v>73.19778971262917</v>
      </c>
      <c r="K17" s="18">
        <v>72.78951868314923</v>
      </c>
      <c r="L17" s="18">
        <v>72.09619871802703</v>
      </c>
      <c r="M17" s="18">
        <v>73.48283864827143</v>
      </c>
      <c r="N17" s="18">
        <v>72.5160588393732</v>
      </c>
      <c r="O17" s="18">
        <v>71.81651774665823</v>
      </c>
      <c r="P17" s="18">
        <v>73.21559993208817</v>
      </c>
      <c r="Q17" s="18">
        <v>73.48289773583011</v>
      </c>
      <c r="R17" s="18">
        <v>72.80208182339304</v>
      </c>
      <c r="S17" s="18">
        <v>74.16371364826718</v>
      </c>
      <c r="T17" s="18">
        <v>73.68814594887901</v>
      </c>
      <c r="U17" s="18">
        <v>73.01113189703611</v>
      </c>
      <c r="V17" s="18">
        <v>74.36516000072191</v>
      </c>
      <c r="W17" s="18">
        <v>74.45501138834435</v>
      </c>
      <c r="X17" s="18">
        <v>73.78622644316202</v>
      </c>
      <c r="Y17" s="18">
        <v>75.12379633352667</v>
      </c>
      <c r="Z17" s="18">
        <v>74.01402635609257</v>
      </c>
      <c r="AA17" s="18">
        <v>73.32248103639236</v>
      </c>
      <c r="AB17" s="18">
        <v>74.70557167579278</v>
      </c>
      <c r="AC17" s="18">
        <v>74.5513649183824</v>
      </c>
      <c r="AD17" s="18">
        <v>73.8907202829072</v>
      </c>
      <c r="AE17" s="18">
        <v>75.21200955385761</v>
      </c>
      <c r="AF17" s="18">
        <v>74.55282651969506</v>
      </c>
      <c r="AG17" s="18">
        <v>73.8964755454945</v>
      </c>
      <c r="AH17" s="18">
        <v>75.20917749389562</v>
      </c>
      <c r="AI17" s="18">
        <v>75.38974283549473</v>
      </c>
      <c r="AJ17" s="18">
        <v>74.75439622693258</v>
      </c>
      <c r="AK17" s="18">
        <v>76.02508944405687</v>
      </c>
    </row>
    <row r="18" spans="1:37" ht="15" customHeight="1">
      <c r="A18" s="26" t="s">
        <v>131</v>
      </c>
      <c r="B18" s="18">
        <v>75.78382653902061</v>
      </c>
      <c r="C18" s="18">
        <v>75.15057801395375</v>
      </c>
      <c r="D18" s="18">
        <v>76.41707506408747</v>
      </c>
      <c r="E18" s="18">
        <v>75.86878468360881</v>
      </c>
      <c r="F18" s="18">
        <v>75.23766971418398</v>
      </c>
      <c r="G18" s="18">
        <v>76.49989965303364</v>
      </c>
      <c r="H18" s="18">
        <v>76.5253340873989</v>
      </c>
      <c r="I18" s="18">
        <v>75.88779085534105</v>
      </c>
      <c r="J18" s="18">
        <v>77.16287731945675</v>
      </c>
      <c r="K18" s="18">
        <v>76.53469993563151</v>
      </c>
      <c r="L18" s="18">
        <v>75.88922380057535</v>
      </c>
      <c r="M18" s="18">
        <v>77.18017607068766</v>
      </c>
      <c r="N18" s="18">
        <v>77.1814802553993</v>
      </c>
      <c r="O18" s="18">
        <v>76.51947896715289</v>
      </c>
      <c r="P18" s="18">
        <v>77.8434815436457</v>
      </c>
      <c r="Q18" s="18">
        <v>77.0077812237382</v>
      </c>
      <c r="R18" s="18">
        <v>76.31725626780816</v>
      </c>
      <c r="S18" s="18">
        <v>77.69830617966825</v>
      </c>
      <c r="T18" s="18">
        <v>77.6601055456133</v>
      </c>
      <c r="U18" s="18">
        <v>76.99729949577598</v>
      </c>
      <c r="V18" s="18">
        <v>78.32291159545063</v>
      </c>
      <c r="W18" s="18">
        <v>77.97900056849359</v>
      </c>
      <c r="X18" s="18">
        <v>77.31942700751783</v>
      </c>
      <c r="Y18" s="18">
        <v>78.63857412946935</v>
      </c>
      <c r="Z18" s="18">
        <v>77.99915801397358</v>
      </c>
      <c r="AA18" s="18">
        <v>77.35813708793033</v>
      </c>
      <c r="AB18" s="18">
        <v>78.64017894001684</v>
      </c>
      <c r="AC18" s="18">
        <v>78.00180339499849</v>
      </c>
      <c r="AD18" s="18">
        <v>77.32766640521916</v>
      </c>
      <c r="AE18" s="18">
        <v>78.67594038477782</v>
      </c>
      <c r="AF18" s="18">
        <v>78.30162179201322</v>
      </c>
      <c r="AG18" s="18">
        <v>77.61637765309735</v>
      </c>
      <c r="AH18" s="18">
        <v>78.9868659309291</v>
      </c>
      <c r="AI18" s="18">
        <v>79.39201674616336</v>
      </c>
      <c r="AJ18" s="18">
        <v>78.73290186305874</v>
      </c>
      <c r="AK18" s="18">
        <v>80.05113162926799</v>
      </c>
    </row>
    <row r="19" spans="1:37" ht="24" customHeight="1">
      <c r="A19" s="26" t="s">
        <v>132</v>
      </c>
      <c r="B19" s="18">
        <v>74.26921968817734</v>
      </c>
      <c r="C19" s="18">
        <v>73.574142635596</v>
      </c>
      <c r="D19" s="18">
        <v>74.96429674075868</v>
      </c>
      <c r="E19" s="18">
        <v>74.63891745704683</v>
      </c>
      <c r="F19" s="18">
        <v>73.9170119331414</v>
      </c>
      <c r="G19" s="18">
        <v>75.36082298095226</v>
      </c>
      <c r="H19" s="18">
        <v>75.58359621125538</v>
      </c>
      <c r="I19" s="18">
        <v>74.86900048647098</v>
      </c>
      <c r="J19" s="18">
        <v>76.29819193603979</v>
      </c>
      <c r="K19" s="18">
        <v>75.66183575400059</v>
      </c>
      <c r="L19" s="18">
        <v>74.91588156472866</v>
      </c>
      <c r="M19" s="18">
        <v>76.40778994327252</v>
      </c>
      <c r="N19" s="18">
        <v>75.62566227648915</v>
      </c>
      <c r="O19" s="18">
        <v>74.8771503144944</v>
      </c>
      <c r="P19" s="18">
        <v>76.3741742384839</v>
      </c>
      <c r="Q19" s="18">
        <v>75.58433683581656</v>
      </c>
      <c r="R19" s="18">
        <v>74.83644844637857</v>
      </c>
      <c r="S19" s="18">
        <v>76.33222522525455</v>
      </c>
      <c r="T19" s="18">
        <v>76.07417056424082</v>
      </c>
      <c r="U19" s="18">
        <v>75.35473714421322</v>
      </c>
      <c r="V19" s="18">
        <v>76.79360398426842</v>
      </c>
      <c r="W19" s="18">
        <v>76.28069236846065</v>
      </c>
      <c r="X19" s="18">
        <v>75.56942874719289</v>
      </c>
      <c r="Y19" s="18">
        <v>76.99195598972841</v>
      </c>
      <c r="Z19" s="18">
        <v>76.15576574335918</v>
      </c>
      <c r="AA19" s="18">
        <v>75.43168458850265</v>
      </c>
      <c r="AB19" s="18">
        <v>76.87984689821572</v>
      </c>
      <c r="AC19" s="18">
        <v>76.60201272565824</v>
      </c>
      <c r="AD19" s="18">
        <v>75.89433385245057</v>
      </c>
      <c r="AE19" s="18">
        <v>77.30969159886591</v>
      </c>
      <c r="AF19" s="18">
        <v>76.70192848883455</v>
      </c>
      <c r="AG19" s="18">
        <v>75.97649141302122</v>
      </c>
      <c r="AH19" s="18">
        <v>77.42736556464789</v>
      </c>
      <c r="AI19" s="18">
        <v>77.2623318340508</v>
      </c>
      <c r="AJ19" s="18">
        <v>76.53683838800279</v>
      </c>
      <c r="AK19" s="18">
        <v>77.9878252800988</v>
      </c>
    </row>
    <row r="20" spans="1:37" ht="15" customHeight="1">
      <c r="A20" s="26" t="s">
        <v>133</v>
      </c>
      <c r="B20" s="18">
        <v>76.35641562075203</v>
      </c>
      <c r="C20" s="18">
        <v>75.64887654444335</v>
      </c>
      <c r="D20" s="18">
        <v>77.06395469706071</v>
      </c>
      <c r="E20" s="18">
        <v>75.9511752477947</v>
      </c>
      <c r="F20" s="18">
        <v>75.21509601724468</v>
      </c>
      <c r="G20" s="18">
        <v>76.68725447834471</v>
      </c>
      <c r="H20" s="18">
        <v>76.07853329619618</v>
      </c>
      <c r="I20" s="18">
        <v>75.32745493544803</v>
      </c>
      <c r="J20" s="18">
        <v>76.82961165694434</v>
      </c>
      <c r="K20" s="18">
        <v>75.70915046536703</v>
      </c>
      <c r="L20" s="18">
        <v>74.93539521143227</v>
      </c>
      <c r="M20" s="18">
        <v>76.4829057193018</v>
      </c>
      <c r="N20" s="18">
        <v>75.9520445728313</v>
      </c>
      <c r="O20" s="18">
        <v>75.20609817961358</v>
      </c>
      <c r="P20" s="18">
        <v>76.69799096604902</v>
      </c>
      <c r="Q20" s="18">
        <v>76.39601992845202</v>
      </c>
      <c r="R20" s="18">
        <v>75.66223329376795</v>
      </c>
      <c r="S20" s="18">
        <v>77.12980656313609</v>
      </c>
      <c r="T20" s="18">
        <v>76.80488375352647</v>
      </c>
      <c r="U20" s="18">
        <v>76.07614676851696</v>
      </c>
      <c r="V20" s="18">
        <v>77.53362073853597</v>
      </c>
      <c r="W20" s="18">
        <v>77.23481266106242</v>
      </c>
      <c r="X20" s="18">
        <v>76.47808303498134</v>
      </c>
      <c r="Y20" s="18">
        <v>77.9915422871435</v>
      </c>
      <c r="Z20" s="18">
        <v>77.38146004975926</v>
      </c>
      <c r="AA20" s="18">
        <v>76.63139988793678</v>
      </c>
      <c r="AB20" s="18">
        <v>78.13152021158173</v>
      </c>
      <c r="AC20" s="18">
        <v>77.42166130037586</v>
      </c>
      <c r="AD20" s="18">
        <v>76.65961034670973</v>
      </c>
      <c r="AE20" s="18">
        <v>78.18371225404199</v>
      </c>
      <c r="AF20" s="18">
        <v>77.83125364396314</v>
      </c>
      <c r="AG20" s="18">
        <v>77.06536949654507</v>
      </c>
      <c r="AH20" s="18">
        <v>78.5971377913812</v>
      </c>
      <c r="AI20" s="18">
        <v>78.27202003791733</v>
      </c>
      <c r="AJ20" s="18">
        <v>77.51206037883225</v>
      </c>
      <c r="AK20" s="18">
        <v>79.03197969700241</v>
      </c>
    </row>
    <row r="21" spans="1:37" ht="15" customHeight="1">
      <c r="A21" s="26" t="s">
        <v>134</v>
      </c>
      <c r="B21" s="18">
        <v>73.64490434146454</v>
      </c>
      <c r="C21" s="18">
        <v>73.30870025476577</v>
      </c>
      <c r="D21" s="18">
        <v>73.98110842816331</v>
      </c>
      <c r="E21" s="18">
        <v>73.91139610490956</v>
      </c>
      <c r="F21" s="18">
        <v>73.57173615182953</v>
      </c>
      <c r="G21" s="18">
        <v>74.25105605798959</v>
      </c>
      <c r="H21" s="18">
        <v>73.91214962079984</v>
      </c>
      <c r="I21" s="18">
        <v>73.57227723091428</v>
      </c>
      <c r="J21" s="18">
        <v>74.2520220106854</v>
      </c>
      <c r="K21" s="18">
        <v>74.38946863913091</v>
      </c>
      <c r="L21" s="18">
        <v>74.04576201028894</v>
      </c>
      <c r="M21" s="18">
        <v>74.73317526797288</v>
      </c>
      <c r="N21" s="18">
        <v>74.83549916395674</v>
      </c>
      <c r="O21" s="18">
        <v>74.50135564902521</v>
      </c>
      <c r="P21" s="18">
        <v>75.16964267888827</v>
      </c>
      <c r="Q21" s="18">
        <v>75.31282924683362</v>
      </c>
      <c r="R21" s="18">
        <v>74.9778591100759</v>
      </c>
      <c r="S21" s="18">
        <v>75.64779938359133</v>
      </c>
      <c r="T21" s="18">
        <v>75.45581534610587</v>
      </c>
      <c r="U21" s="18">
        <v>75.12608079380297</v>
      </c>
      <c r="V21" s="18">
        <v>75.78554989840876</v>
      </c>
      <c r="W21" s="18">
        <v>75.80700863565825</v>
      </c>
      <c r="X21" s="18">
        <v>75.47059876057703</v>
      </c>
      <c r="Y21" s="18">
        <v>76.14341851073947</v>
      </c>
      <c r="Z21" s="18">
        <v>76.14839321243547</v>
      </c>
      <c r="AA21" s="18">
        <v>75.81232378640163</v>
      </c>
      <c r="AB21" s="18">
        <v>76.4844626384693</v>
      </c>
      <c r="AC21" s="18">
        <v>76.44538263399545</v>
      </c>
      <c r="AD21" s="18">
        <v>76.10394872360308</v>
      </c>
      <c r="AE21" s="18">
        <v>76.78681654438782</v>
      </c>
      <c r="AF21" s="18">
        <v>76.84555376681811</v>
      </c>
      <c r="AG21" s="18">
        <v>76.50831042895152</v>
      </c>
      <c r="AH21" s="18">
        <v>77.18279710468471</v>
      </c>
      <c r="AI21" s="18">
        <v>77.16578695974759</v>
      </c>
      <c r="AJ21" s="18">
        <v>76.83597765003343</v>
      </c>
      <c r="AK21" s="18">
        <v>77.49559626946176</v>
      </c>
    </row>
    <row r="22" spans="1:37" ht="15" customHeight="1">
      <c r="A22" s="26" t="s">
        <v>135</v>
      </c>
      <c r="B22" s="18">
        <v>73.0846964093466</v>
      </c>
      <c r="C22" s="18">
        <v>72.50397852450543</v>
      </c>
      <c r="D22" s="18">
        <v>73.66541429418778</v>
      </c>
      <c r="E22" s="18">
        <v>73.29875647317056</v>
      </c>
      <c r="F22" s="18">
        <v>72.72676696313759</v>
      </c>
      <c r="G22" s="18">
        <v>73.87074598320352</v>
      </c>
      <c r="H22" s="18">
        <v>73.6030027580238</v>
      </c>
      <c r="I22" s="18">
        <v>73.0396691944853</v>
      </c>
      <c r="J22" s="18">
        <v>74.16633632156231</v>
      </c>
      <c r="K22" s="18">
        <v>73.61835800661144</v>
      </c>
      <c r="L22" s="18">
        <v>73.05973180133483</v>
      </c>
      <c r="M22" s="18">
        <v>74.17698421188805</v>
      </c>
      <c r="N22" s="18">
        <v>73.74875478877942</v>
      </c>
      <c r="O22" s="18">
        <v>73.18504471378377</v>
      </c>
      <c r="P22" s="18">
        <v>74.31246486377508</v>
      </c>
      <c r="Q22" s="18">
        <v>73.90420852829259</v>
      </c>
      <c r="R22" s="18">
        <v>73.33703899251782</v>
      </c>
      <c r="S22" s="18">
        <v>74.47137806406735</v>
      </c>
      <c r="T22" s="18">
        <v>74.43096883014678</v>
      </c>
      <c r="U22" s="18">
        <v>73.85885138433956</v>
      </c>
      <c r="V22" s="18">
        <v>75.003086275954</v>
      </c>
      <c r="W22" s="18">
        <v>74.53463742762739</v>
      </c>
      <c r="X22" s="18">
        <v>73.96317830094324</v>
      </c>
      <c r="Y22" s="18">
        <v>75.10609655431153</v>
      </c>
      <c r="Z22" s="18">
        <v>74.85856725128183</v>
      </c>
      <c r="AA22" s="18">
        <v>74.29425742963639</v>
      </c>
      <c r="AB22" s="18">
        <v>75.42287707292726</v>
      </c>
      <c r="AC22" s="18">
        <v>75.11222340374293</v>
      </c>
      <c r="AD22" s="18">
        <v>74.56478182377579</v>
      </c>
      <c r="AE22" s="18">
        <v>75.65966498371007</v>
      </c>
      <c r="AF22" s="18">
        <v>75.94379891031572</v>
      </c>
      <c r="AG22" s="18">
        <v>75.39106453881121</v>
      </c>
      <c r="AH22" s="18">
        <v>76.49653328182023</v>
      </c>
      <c r="AI22" s="18">
        <v>76.36969384180799</v>
      </c>
      <c r="AJ22" s="18">
        <v>75.82150628026574</v>
      </c>
      <c r="AK22" s="18">
        <v>76.91788140335024</v>
      </c>
    </row>
    <row r="23" spans="1:37" ht="15" customHeight="1">
      <c r="A23" s="26" t="s">
        <v>308</v>
      </c>
      <c r="B23" s="18">
        <v>68.53557973362159</v>
      </c>
      <c r="C23" s="18">
        <v>68.23952487108852</v>
      </c>
      <c r="D23" s="18">
        <v>68.83163459615466</v>
      </c>
      <c r="E23" s="18">
        <v>68.44075606797242</v>
      </c>
      <c r="F23" s="18">
        <v>68.1371488068017</v>
      </c>
      <c r="G23" s="18">
        <v>68.74436332914313</v>
      </c>
      <c r="H23" s="18">
        <v>68.65967079289649</v>
      </c>
      <c r="I23" s="18">
        <v>68.35499346309813</v>
      </c>
      <c r="J23" s="18">
        <v>68.96434812269486</v>
      </c>
      <c r="K23" s="18">
        <v>68.96482566492881</v>
      </c>
      <c r="L23" s="18">
        <v>68.66020963784617</v>
      </c>
      <c r="M23" s="18">
        <v>69.26944169201145</v>
      </c>
      <c r="N23" s="18">
        <v>69.09790002807509</v>
      </c>
      <c r="O23" s="18">
        <v>68.80164742042739</v>
      </c>
      <c r="P23" s="18">
        <v>69.39415263572279</v>
      </c>
      <c r="Q23" s="18">
        <v>69.3275308812785</v>
      </c>
      <c r="R23" s="18">
        <v>69.03096010017511</v>
      </c>
      <c r="S23" s="18">
        <v>69.6241016623819</v>
      </c>
      <c r="T23" s="18">
        <v>69.96179667882913</v>
      </c>
      <c r="U23" s="18">
        <v>69.66775425672581</v>
      </c>
      <c r="V23" s="18">
        <v>70.25583910093245</v>
      </c>
      <c r="W23" s="18">
        <v>70.46724397479419</v>
      </c>
      <c r="X23" s="18">
        <v>70.17264270524298</v>
      </c>
      <c r="Y23" s="18">
        <v>70.7618452443454</v>
      </c>
      <c r="Z23" s="18">
        <v>70.77133779907196</v>
      </c>
      <c r="AA23" s="18">
        <v>70.47920199850213</v>
      </c>
      <c r="AB23" s="18">
        <v>71.06347359964178</v>
      </c>
      <c r="AC23" s="18">
        <v>70.75392888597803</v>
      </c>
      <c r="AD23" s="18">
        <v>70.45804877150937</v>
      </c>
      <c r="AE23" s="18">
        <v>71.04980900044669</v>
      </c>
      <c r="AF23" s="18">
        <v>71.12207555966957</v>
      </c>
      <c r="AG23" s="18">
        <v>70.82807630519495</v>
      </c>
      <c r="AH23" s="18">
        <v>71.41607481414418</v>
      </c>
      <c r="AI23" s="18">
        <v>71.65193429430467</v>
      </c>
      <c r="AJ23" s="18">
        <v>71.35859077359909</v>
      </c>
      <c r="AK23" s="18">
        <v>71.94527781501024</v>
      </c>
    </row>
    <row r="24" spans="1:37" ht="24" customHeight="1">
      <c r="A24" s="26" t="s">
        <v>136</v>
      </c>
      <c r="B24" s="18">
        <v>75.19796404525705</v>
      </c>
      <c r="C24" s="18">
        <v>74.56075009448561</v>
      </c>
      <c r="D24" s="18">
        <v>75.83517799602849</v>
      </c>
      <c r="E24" s="18">
        <v>75.83838793559079</v>
      </c>
      <c r="F24" s="18">
        <v>75.23814887104405</v>
      </c>
      <c r="G24" s="18">
        <v>76.43862700013753</v>
      </c>
      <c r="H24" s="18">
        <v>76.1764685798258</v>
      </c>
      <c r="I24" s="18">
        <v>75.58662011696147</v>
      </c>
      <c r="J24" s="18">
        <v>76.76631704269012</v>
      </c>
      <c r="K24" s="18">
        <v>76.21025597925443</v>
      </c>
      <c r="L24" s="18">
        <v>75.59415448002191</v>
      </c>
      <c r="M24" s="18">
        <v>76.82635747848694</v>
      </c>
      <c r="N24" s="18">
        <v>76.03888812706629</v>
      </c>
      <c r="O24" s="18">
        <v>75.42638827031585</v>
      </c>
      <c r="P24" s="18">
        <v>76.65138798381672</v>
      </c>
      <c r="Q24" s="18">
        <v>76.15324306535572</v>
      </c>
      <c r="R24" s="18">
        <v>75.51672783934468</v>
      </c>
      <c r="S24" s="18">
        <v>76.78975829136677</v>
      </c>
      <c r="T24" s="18">
        <v>76.2166005541221</v>
      </c>
      <c r="U24" s="18">
        <v>75.57337128321099</v>
      </c>
      <c r="V24" s="18">
        <v>76.8598298250332</v>
      </c>
      <c r="W24" s="18">
        <v>76.81220781014343</v>
      </c>
      <c r="X24" s="18">
        <v>76.16854044974491</v>
      </c>
      <c r="Y24" s="18">
        <v>77.45587517054196</v>
      </c>
      <c r="Z24" s="18">
        <v>77.12573537477685</v>
      </c>
      <c r="AA24" s="18">
        <v>76.48450161410517</v>
      </c>
      <c r="AB24" s="18">
        <v>77.76696913544853</v>
      </c>
      <c r="AC24" s="18">
        <v>77.50329395526518</v>
      </c>
      <c r="AD24" s="18">
        <v>76.89544380812464</v>
      </c>
      <c r="AE24" s="18">
        <v>78.11114410240572</v>
      </c>
      <c r="AF24" s="18">
        <v>77.29881129070466</v>
      </c>
      <c r="AG24" s="18">
        <v>76.6680642241673</v>
      </c>
      <c r="AH24" s="18">
        <v>77.92955835724203</v>
      </c>
      <c r="AI24" s="18">
        <v>77.33698833502893</v>
      </c>
      <c r="AJ24" s="18">
        <v>76.69614878415561</v>
      </c>
      <c r="AK24" s="18">
        <v>77.97782788590226</v>
      </c>
    </row>
    <row r="25" spans="1:37" ht="15" customHeight="1">
      <c r="A25" s="26" t="s">
        <v>137</v>
      </c>
      <c r="B25" s="18">
        <v>69.70692926103129</v>
      </c>
      <c r="C25" s="18">
        <v>68.9365258580109</v>
      </c>
      <c r="D25" s="18">
        <v>70.47733266405169</v>
      </c>
      <c r="E25" s="18">
        <v>69.98344585700875</v>
      </c>
      <c r="F25" s="18">
        <v>69.20174775468732</v>
      </c>
      <c r="G25" s="18">
        <v>70.76514395933017</v>
      </c>
      <c r="H25" s="18">
        <v>70.33241429768546</v>
      </c>
      <c r="I25" s="18">
        <v>69.55188865329957</v>
      </c>
      <c r="J25" s="18">
        <v>71.11293994207135</v>
      </c>
      <c r="K25" s="18">
        <v>70.61926309140627</v>
      </c>
      <c r="L25" s="18">
        <v>69.86127672571543</v>
      </c>
      <c r="M25" s="18">
        <v>71.37724945709711</v>
      </c>
      <c r="N25" s="18">
        <v>70.16340175450947</v>
      </c>
      <c r="O25" s="18">
        <v>69.3644124737348</v>
      </c>
      <c r="P25" s="18">
        <v>70.96239103528413</v>
      </c>
      <c r="Q25" s="18">
        <v>70.267090343048</v>
      </c>
      <c r="R25" s="18">
        <v>69.44219635739877</v>
      </c>
      <c r="S25" s="18">
        <v>71.09198432869722</v>
      </c>
      <c r="T25" s="18">
        <v>71.05159926481227</v>
      </c>
      <c r="U25" s="18">
        <v>70.22366012724683</v>
      </c>
      <c r="V25" s="18">
        <v>71.8795384023777</v>
      </c>
      <c r="W25" s="18">
        <v>72.16199001143941</v>
      </c>
      <c r="X25" s="18">
        <v>71.34822277911918</v>
      </c>
      <c r="Y25" s="18">
        <v>72.97575724375965</v>
      </c>
      <c r="Z25" s="18">
        <v>72.48032094272502</v>
      </c>
      <c r="AA25" s="18">
        <v>71.6462048882671</v>
      </c>
      <c r="AB25" s="18">
        <v>73.31443699718292</v>
      </c>
      <c r="AC25" s="18">
        <v>72.82214841669708</v>
      </c>
      <c r="AD25" s="18">
        <v>71.99341999793073</v>
      </c>
      <c r="AE25" s="18">
        <v>73.65087683546342</v>
      </c>
      <c r="AF25" s="18">
        <v>73.12633826667269</v>
      </c>
      <c r="AG25" s="18">
        <v>72.30035966135469</v>
      </c>
      <c r="AH25" s="18">
        <v>73.95231687199069</v>
      </c>
      <c r="AI25" s="18">
        <v>72.9770242590633</v>
      </c>
      <c r="AJ25" s="18">
        <v>72.1700957920123</v>
      </c>
      <c r="AK25" s="18">
        <v>73.7839527261143</v>
      </c>
    </row>
    <row r="26" spans="1:37" ht="15" customHeight="1">
      <c r="A26" s="26" t="s">
        <v>138</v>
      </c>
      <c r="B26" s="18">
        <v>72.37096912981254</v>
      </c>
      <c r="C26" s="18">
        <v>71.61517441532962</v>
      </c>
      <c r="D26" s="18">
        <v>73.12676384429545</v>
      </c>
      <c r="E26" s="18">
        <v>72.714800679895</v>
      </c>
      <c r="F26" s="18">
        <v>71.95879093634548</v>
      </c>
      <c r="G26" s="18">
        <v>73.47081042344453</v>
      </c>
      <c r="H26" s="18">
        <v>73.18229038126299</v>
      </c>
      <c r="I26" s="18">
        <v>72.41848442394011</v>
      </c>
      <c r="J26" s="18">
        <v>73.94609633858586</v>
      </c>
      <c r="K26" s="18">
        <v>72.97037871709264</v>
      </c>
      <c r="L26" s="18">
        <v>72.17888223613355</v>
      </c>
      <c r="M26" s="18">
        <v>73.76187519805174</v>
      </c>
      <c r="N26" s="18">
        <v>73.27842413122487</v>
      </c>
      <c r="O26" s="18">
        <v>72.49352703873754</v>
      </c>
      <c r="P26" s="18">
        <v>74.0633212237122</v>
      </c>
      <c r="Q26" s="18">
        <v>73.27186167684546</v>
      </c>
      <c r="R26" s="18">
        <v>72.49742914716312</v>
      </c>
      <c r="S26" s="18">
        <v>74.0462942065278</v>
      </c>
      <c r="T26" s="18">
        <v>74.17627551695719</v>
      </c>
      <c r="U26" s="18">
        <v>73.45398349678138</v>
      </c>
      <c r="V26" s="18">
        <v>74.898567537133</v>
      </c>
      <c r="W26" s="18">
        <v>73.8255371079909</v>
      </c>
      <c r="X26" s="18">
        <v>73.06732069171295</v>
      </c>
      <c r="Y26" s="18">
        <v>74.58375352426884</v>
      </c>
      <c r="Z26" s="18">
        <v>74.11141658477361</v>
      </c>
      <c r="AA26" s="18">
        <v>73.35013356482933</v>
      </c>
      <c r="AB26" s="18">
        <v>74.87269960471788</v>
      </c>
      <c r="AC26" s="18">
        <v>74.10410106503687</v>
      </c>
      <c r="AD26" s="18">
        <v>73.31881132930032</v>
      </c>
      <c r="AE26" s="18">
        <v>74.88939080077343</v>
      </c>
      <c r="AF26" s="18">
        <v>74.6600872393083</v>
      </c>
      <c r="AG26" s="18">
        <v>73.8914715594636</v>
      </c>
      <c r="AH26" s="18">
        <v>75.428702919153</v>
      </c>
      <c r="AI26" s="18">
        <v>75.16716126771891</v>
      </c>
      <c r="AJ26" s="18">
        <v>74.41191398767067</v>
      </c>
      <c r="AK26" s="18">
        <v>75.92240854776715</v>
      </c>
    </row>
    <row r="27" spans="1:37" ht="15" customHeight="1">
      <c r="A27" s="26" t="s">
        <v>139</v>
      </c>
      <c r="B27" s="18">
        <v>72.40428841871858</v>
      </c>
      <c r="C27" s="18">
        <v>71.60045462158942</v>
      </c>
      <c r="D27" s="18">
        <v>73.20812221584774</v>
      </c>
      <c r="E27" s="18">
        <v>72.04503070076369</v>
      </c>
      <c r="F27" s="18">
        <v>71.22763284132245</v>
      </c>
      <c r="G27" s="18">
        <v>72.86242856020493</v>
      </c>
      <c r="H27" s="18">
        <v>72.00897636800634</v>
      </c>
      <c r="I27" s="18">
        <v>71.15947177521954</v>
      </c>
      <c r="J27" s="18">
        <v>72.85848096079314</v>
      </c>
      <c r="K27" s="18">
        <v>73.15240435148807</v>
      </c>
      <c r="L27" s="18">
        <v>72.30567012962516</v>
      </c>
      <c r="M27" s="18">
        <v>73.99913857335099</v>
      </c>
      <c r="N27" s="18">
        <v>74.20183837962809</v>
      </c>
      <c r="O27" s="18">
        <v>73.40468951208811</v>
      </c>
      <c r="P27" s="18">
        <v>74.99898724716806</v>
      </c>
      <c r="Q27" s="18">
        <v>75.08206629703218</v>
      </c>
      <c r="R27" s="18">
        <v>74.31843191906621</v>
      </c>
      <c r="S27" s="18">
        <v>75.84570067499816</v>
      </c>
      <c r="T27" s="18">
        <v>75.31648042107672</v>
      </c>
      <c r="U27" s="18">
        <v>74.5721275707312</v>
      </c>
      <c r="V27" s="18">
        <v>76.06083327142224</v>
      </c>
      <c r="W27" s="18">
        <v>75.61017241605876</v>
      </c>
      <c r="X27" s="18">
        <v>74.83352062875673</v>
      </c>
      <c r="Y27" s="18">
        <v>76.38682420336079</v>
      </c>
      <c r="Z27" s="18">
        <v>75.94390024695075</v>
      </c>
      <c r="AA27" s="18">
        <v>75.1771462034747</v>
      </c>
      <c r="AB27" s="18">
        <v>76.71065429042679</v>
      </c>
      <c r="AC27" s="18">
        <v>76.41644475574005</v>
      </c>
      <c r="AD27" s="18">
        <v>75.65568883498214</v>
      </c>
      <c r="AE27" s="18">
        <v>77.17720067649795</v>
      </c>
      <c r="AF27" s="18">
        <v>76.91950723908442</v>
      </c>
      <c r="AG27" s="18">
        <v>76.16977426881344</v>
      </c>
      <c r="AH27" s="18">
        <v>77.66924020935541</v>
      </c>
      <c r="AI27" s="18">
        <v>77.08189331912955</v>
      </c>
      <c r="AJ27" s="18">
        <v>76.31854545014946</v>
      </c>
      <c r="AK27" s="18">
        <v>77.84524118810964</v>
      </c>
    </row>
    <row r="28" spans="1:37" ht="15" customHeight="1">
      <c r="A28" s="26" t="s">
        <v>140</v>
      </c>
      <c r="B28" s="18">
        <v>73.52044312682337</v>
      </c>
      <c r="C28" s="18">
        <v>72.77282424820132</v>
      </c>
      <c r="D28" s="18">
        <v>74.26806200544542</v>
      </c>
      <c r="E28" s="18">
        <v>73.71725241784858</v>
      </c>
      <c r="F28" s="18">
        <v>72.99123990118736</v>
      </c>
      <c r="G28" s="18">
        <v>74.44326493450981</v>
      </c>
      <c r="H28" s="18">
        <v>74.2360527151027</v>
      </c>
      <c r="I28" s="18">
        <v>73.47025090079201</v>
      </c>
      <c r="J28" s="18">
        <v>75.0018545294134</v>
      </c>
      <c r="K28" s="18">
        <v>74.11615538641743</v>
      </c>
      <c r="L28" s="18">
        <v>73.343664525797</v>
      </c>
      <c r="M28" s="18">
        <v>74.88864624703787</v>
      </c>
      <c r="N28" s="18">
        <v>74.64033246316954</v>
      </c>
      <c r="O28" s="18">
        <v>73.86695118144283</v>
      </c>
      <c r="P28" s="18">
        <v>75.41371374489626</v>
      </c>
      <c r="Q28" s="18">
        <v>74.8895974695025</v>
      </c>
      <c r="R28" s="18">
        <v>74.1207635476998</v>
      </c>
      <c r="S28" s="18">
        <v>75.65843139130521</v>
      </c>
      <c r="T28" s="18">
        <v>75.18142697832616</v>
      </c>
      <c r="U28" s="18">
        <v>74.36624208591766</v>
      </c>
      <c r="V28" s="18">
        <v>75.99661187073465</v>
      </c>
      <c r="W28" s="18">
        <v>75.0742038323274</v>
      </c>
      <c r="X28" s="18">
        <v>74.21340481848348</v>
      </c>
      <c r="Y28" s="18">
        <v>75.93500284617132</v>
      </c>
      <c r="Z28" s="18">
        <v>75.98987351801665</v>
      </c>
      <c r="AA28" s="18">
        <v>75.16241607927617</v>
      </c>
      <c r="AB28" s="18">
        <v>76.81733095675713</v>
      </c>
      <c r="AC28" s="18">
        <v>76.34122695728962</v>
      </c>
      <c r="AD28" s="18">
        <v>75.55992916376591</v>
      </c>
      <c r="AE28" s="18">
        <v>77.12252475081333</v>
      </c>
      <c r="AF28" s="18">
        <v>76.55825290824123</v>
      </c>
      <c r="AG28" s="18">
        <v>75.80755289600816</v>
      </c>
      <c r="AH28" s="18">
        <v>77.3089529204743</v>
      </c>
      <c r="AI28" s="18">
        <v>76.60915725447816</v>
      </c>
      <c r="AJ28" s="18">
        <v>75.84164087317525</v>
      </c>
      <c r="AK28" s="18">
        <v>77.37667363578107</v>
      </c>
    </row>
    <row r="29" spans="1:37" ht="24" customHeight="1">
      <c r="A29" s="26" t="s">
        <v>141</v>
      </c>
      <c r="B29" s="18">
        <v>74.65530302527777</v>
      </c>
      <c r="C29" s="18">
        <v>73.94451807332125</v>
      </c>
      <c r="D29" s="18">
        <v>75.3660879772343</v>
      </c>
      <c r="E29" s="18">
        <v>74.4809203009229</v>
      </c>
      <c r="F29" s="18">
        <v>73.75454324311043</v>
      </c>
      <c r="G29" s="18">
        <v>75.20729735873537</v>
      </c>
      <c r="H29" s="18">
        <v>74.31014809408825</v>
      </c>
      <c r="I29" s="18">
        <v>73.55900313437407</v>
      </c>
      <c r="J29" s="18">
        <v>75.06129305380243</v>
      </c>
      <c r="K29" s="18">
        <v>74.0160888563239</v>
      </c>
      <c r="L29" s="18">
        <v>73.2420331307536</v>
      </c>
      <c r="M29" s="18">
        <v>74.79014458189421</v>
      </c>
      <c r="N29" s="18">
        <v>74.13517359456753</v>
      </c>
      <c r="O29" s="18">
        <v>73.36305196121396</v>
      </c>
      <c r="P29" s="18">
        <v>74.90729522792111</v>
      </c>
      <c r="Q29" s="18">
        <v>74.88628760619748</v>
      </c>
      <c r="R29" s="18">
        <v>74.11635650013359</v>
      </c>
      <c r="S29" s="18">
        <v>75.65621871226138</v>
      </c>
      <c r="T29" s="18">
        <v>75.55763340774693</v>
      </c>
      <c r="U29" s="18">
        <v>74.79550513772958</v>
      </c>
      <c r="V29" s="18">
        <v>76.31976167776429</v>
      </c>
      <c r="W29" s="18">
        <v>75.84466813763021</v>
      </c>
      <c r="X29" s="18">
        <v>75.06751483157322</v>
      </c>
      <c r="Y29" s="18">
        <v>76.6218214436872</v>
      </c>
      <c r="Z29" s="18">
        <v>75.91729776439828</v>
      </c>
      <c r="AA29" s="18">
        <v>75.17173071639557</v>
      </c>
      <c r="AB29" s="18">
        <v>76.662864812401</v>
      </c>
      <c r="AC29" s="18">
        <v>76.36288591015483</v>
      </c>
      <c r="AD29" s="18">
        <v>75.62549820326831</v>
      </c>
      <c r="AE29" s="18">
        <v>77.10027361704135</v>
      </c>
      <c r="AF29" s="18">
        <v>76.67749385348286</v>
      </c>
      <c r="AG29" s="18">
        <v>75.93874039381397</v>
      </c>
      <c r="AH29" s="18">
        <v>77.41624731315174</v>
      </c>
      <c r="AI29" s="18">
        <v>76.88746150855665</v>
      </c>
      <c r="AJ29" s="18">
        <v>76.13869584214756</v>
      </c>
      <c r="AK29" s="18">
        <v>77.63622717496575</v>
      </c>
    </row>
    <row r="30" spans="1:37" s="19" customFormat="1" ht="15" customHeight="1">
      <c r="A30" s="26" t="s">
        <v>142</v>
      </c>
      <c r="B30" s="18">
        <v>72.48832758230232</v>
      </c>
      <c r="C30" s="18">
        <v>71.89265394867874</v>
      </c>
      <c r="D30" s="18">
        <v>73.0840012159259</v>
      </c>
      <c r="E30" s="18">
        <v>72.56743079680976</v>
      </c>
      <c r="F30" s="18">
        <v>71.94391204990455</v>
      </c>
      <c r="G30" s="18">
        <v>73.19094954371496</v>
      </c>
      <c r="H30" s="18">
        <v>72.48378798546773</v>
      </c>
      <c r="I30" s="18">
        <v>71.8388753153821</v>
      </c>
      <c r="J30" s="18">
        <v>73.12870065555336</v>
      </c>
      <c r="K30" s="18">
        <v>72.2717036540533</v>
      </c>
      <c r="L30" s="18">
        <v>71.61619664908545</v>
      </c>
      <c r="M30" s="18">
        <v>72.92721065902114</v>
      </c>
      <c r="N30" s="18">
        <v>72.677535289621</v>
      </c>
      <c r="O30" s="18">
        <v>72.03449142257847</v>
      </c>
      <c r="P30" s="18">
        <v>73.32057915666354</v>
      </c>
      <c r="Q30" s="18">
        <v>73.25799546247006</v>
      </c>
      <c r="R30" s="18">
        <v>72.64232104830303</v>
      </c>
      <c r="S30" s="18">
        <v>73.8736698766371</v>
      </c>
      <c r="T30" s="18">
        <v>73.8147889231883</v>
      </c>
      <c r="U30" s="18">
        <v>73.21256116967109</v>
      </c>
      <c r="V30" s="18">
        <v>74.41701667670552</v>
      </c>
      <c r="W30" s="18">
        <v>73.93734160706114</v>
      </c>
      <c r="X30" s="18">
        <v>73.31618646475874</v>
      </c>
      <c r="Y30" s="18">
        <v>74.55849674936354</v>
      </c>
      <c r="Z30" s="18">
        <v>73.71498348352091</v>
      </c>
      <c r="AA30" s="18">
        <v>73.07465921037219</v>
      </c>
      <c r="AB30" s="18">
        <v>74.35530775666963</v>
      </c>
      <c r="AC30" s="18">
        <v>73.82403271537248</v>
      </c>
      <c r="AD30" s="18">
        <v>73.17575734069051</v>
      </c>
      <c r="AE30" s="18">
        <v>74.47230809005445</v>
      </c>
      <c r="AF30" s="18">
        <v>73.9777670835186</v>
      </c>
      <c r="AG30" s="18">
        <v>73.33621373098458</v>
      </c>
      <c r="AH30" s="18">
        <v>74.61932043605262</v>
      </c>
      <c r="AI30" s="18">
        <v>75.03181164392005</v>
      </c>
      <c r="AJ30" s="18">
        <v>74.39962651639587</v>
      </c>
      <c r="AK30" s="18">
        <v>75.66399677144423</v>
      </c>
    </row>
    <row r="31" spans="1:37" s="19" customFormat="1" ht="15" customHeight="1">
      <c r="A31" s="26" t="s">
        <v>143</v>
      </c>
      <c r="B31" s="18">
        <v>72.37869855255245</v>
      </c>
      <c r="C31" s="18">
        <v>71.19907568433644</v>
      </c>
      <c r="D31" s="18">
        <v>73.55832142076846</v>
      </c>
      <c r="E31" s="18">
        <v>72.91463973986143</v>
      </c>
      <c r="F31" s="18">
        <v>71.75777869518531</v>
      </c>
      <c r="G31" s="18">
        <v>74.07150078453755</v>
      </c>
      <c r="H31" s="18">
        <v>73.23047497868203</v>
      </c>
      <c r="I31" s="18">
        <v>72.11890970222788</v>
      </c>
      <c r="J31" s="18">
        <v>74.34204025513617</v>
      </c>
      <c r="K31" s="18">
        <v>73.66761275344477</v>
      </c>
      <c r="L31" s="18">
        <v>72.56904711912227</v>
      </c>
      <c r="M31" s="18">
        <v>74.76617838776727</v>
      </c>
      <c r="N31" s="18">
        <v>74.06219234852055</v>
      </c>
      <c r="O31" s="18">
        <v>72.95463097286722</v>
      </c>
      <c r="P31" s="18">
        <v>75.16975372417389</v>
      </c>
      <c r="Q31" s="18">
        <v>74.3036265700854</v>
      </c>
      <c r="R31" s="18">
        <v>73.17683434058621</v>
      </c>
      <c r="S31" s="18">
        <v>75.43041879958459</v>
      </c>
      <c r="T31" s="18">
        <v>75.15848786443462</v>
      </c>
      <c r="U31" s="18">
        <v>74.09829986894233</v>
      </c>
      <c r="V31" s="18">
        <v>76.2186758599269</v>
      </c>
      <c r="W31" s="18">
        <v>75.25809759811762</v>
      </c>
      <c r="X31" s="18">
        <v>74.17733768606355</v>
      </c>
      <c r="Y31" s="18">
        <v>76.33885751017168</v>
      </c>
      <c r="Z31" s="18">
        <v>75.945253524957</v>
      </c>
      <c r="AA31" s="18">
        <v>74.87750647619795</v>
      </c>
      <c r="AB31" s="18">
        <v>77.01300057371604</v>
      </c>
      <c r="AC31" s="18">
        <v>75.8156952274703</v>
      </c>
      <c r="AD31" s="18">
        <v>74.68744899737781</v>
      </c>
      <c r="AE31" s="18">
        <v>76.94394145756279</v>
      </c>
      <c r="AF31" s="18">
        <v>76.2545149935916</v>
      </c>
      <c r="AG31" s="18">
        <v>75.15266882396574</v>
      </c>
      <c r="AH31" s="18">
        <v>77.35636116321746</v>
      </c>
      <c r="AI31" s="18">
        <v>77.03004269714067</v>
      </c>
      <c r="AJ31" s="18">
        <v>75.96957700756312</v>
      </c>
      <c r="AK31" s="18">
        <v>78.09050838671823</v>
      </c>
    </row>
    <row r="32" spans="1:37" s="19" customFormat="1" ht="15" customHeight="1">
      <c r="A32" s="26" t="s">
        <v>144</v>
      </c>
      <c r="B32" s="18">
        <v>71.4289107215287</v>
      </c>
      <c r="C32" s="18">
        <v>71.05145663850956</v>
      </c>
      <c r="D32" s="18">
        <v>71.80636480454783</v>
      </c>
      <c r="E32" s="18">
        <v>71.78840286188088</v>
      </c>
      <c r="F32" s="18">
        <v>71.4093090303572</v>
      </c>
      <c r="G32" s="18">
        <v>72.16749669340456</v>
      </c>
      <c r="H32" s="18">
        <v>71.82921733153103</v>
      </c>
      <c r="I32" s="18">
        <v>71.44559289981167</v>
      </c>
      <c r="J32" s="18">
        <v>72.21284176325038</v>
      </c>
      <c r="K32" s="18">
        <v>71.95584294734937</v>
      </c>
      <c r="L32" s="18">
        <v>71.55668186365118</v>
      </c>
      <c r="M32" s="18">
        <v>72.35500403104756</v>
      </c>
      <c r="N32" s="18">
        <v>71.92076754622963</v>
      </c>
      <c r="O32" s="18">
        <v>71.51776201219394</v>
      </c>
      <c r="P32" s="18">
        <v>72.32377308026531</v>
      </c>
      <c r="Q32" s="18">
        <v>72.37208189331298</v>
      </c>
      <c r="R32" s="18">
        <v>71.97380874950149</v>
      </c>
      <c r="S32" s="18">
        <v>72.77035503712447</v>
      </c>
      <c r="T32" s="18">
        <v>72.72474367815329</v>
      </c>
      <c r="U32" s="18">
        <v>72.33061573975884</v>
      </c>
      <c r="V32" s="18">
        <v>73.11887161654774</v>
      </c>
      <c r="W32" s="18">
        <v>72.990560252994</v>
      </c>
      <c r="X32" s="18">
        <v>72.59420145711695</v>
      </c>
      <c r="Y32" s="18">
        <v>73.38691904887105</v>
      </c>
      <c r="Z32" s="18">
        <v>72.71605944618807</v>
      </c>
      <c r="AA32" s="18">
        <v>72.31743685939759</v>
      </c>
      <c r="AB32" s="18">
        <v>73.11468203297855</v>
      </c>
      <c r="AC32" s="18">
        <v>73.08581478433699</v>
      </c>
      <c r="AD32" s="18">
        <v>72.69108528551585</v>
      </c>
      <c r="AE32" s="18">
        <v>73.48054428315812</v>
      </c>
      <c r="AF32" s="18">
        <v>73.74028788146178</v>
      </c>
      <c r="AG32" s="18">
        <v>73.35278758859792</v>
      </c>
      <c r="AH32" s="18">
        <v>74.12778817432564</v>
      </c>
      <c r="AI32" s="18">
        <v>74.27572694163129</v>
      </c>
      <c r="AJ32" s="18">
        <v>73.89024573558608</v>
      </c>
      <c r="AK32" s="18">
        <v>74.6612081476765</v>
      </c>
    </row>
    <row r="33" spans="1:37" s="19" customFormat="1" ht="15" customHeight="1">
      <c r="A33" s="26" t="s">
        <v>145</v>
      </c>
      <c r="B33" s="18">
        <v>73.44733918212434</v>
      </c>
      <c r="C33" s="18">
        <v>71.97059254715076</v>
      </c>
      <c r="D33" s="18">
        <v>74.92408581709792</v>
      </c>
      <c r="E33" s="18">
        <v>74.04541922720328</v>
      </c>
      <c r="F33" s="18">
        <v>72.60747823173128</v>
      </c>
      <c r="G33" s="18">
        <v>75.48336022267529</v>
      </c>
      <c r="H33" s="18">
        <v>74.40976484356105</v>
      </c>
      <c r="I33" s="18">
        <v>72.94039101125452</v>
      </c>
      <c r="J33" s="18">
        <v>75.87913867586758</v>
      </c>
      <c r="K33" s="18">
        <v>75.37188035576486</v>
      </c>
      <c r="L33" s="18">
        <v>73.87752068041475</v>
      </c>
      <c r="M33" s="18">
        <v>76.86624003111497</v>
      </c>
      <c r="N33" s="18">
        <v>75.88981155395051</v>
      </c>
      <c r="O33" s="18">
        <v>74.38690720745429</v>
      </c>
      <c r="P33" s="18">
        <v>77.39271590044673</v>
      </c>
      <c r="Q33" s="18">
        <v>76.49234890697639</v>
      </c>
      <c r="R33" s="18">
        <v>75.01141607985413</v>
      </c>
      <c r="S33" s="18">
        <v>77.97328173409865</v>
      </c>
      <c r="T33" s="18">
        <v>76.26499531506818</v>
      </c>
      <c r="U33" s="18">
        <v>74.82437104624779</v>
      </c>
      <c r="V33" s="18">
        <v>77.70561958388856</v>
      </c>
      <c r="W33" s="18">
        <v>76.03460317112683</v>
      </c>
      <c r="X33" s="18">
        <v>74.58325301436226</v>
      </c>
      <c r="Y33" s="18">
        <v>77.48595332789141</v>
      </c>
      <c r="Z33" s="18">
        <v>74.87354290848033</v>
      </c>
      <c r="AA33" s="18">
        <v>73.32052643937222</v>
      </c>
      <c r="AB33" s="18">
        <v>76.42655937758845</v>
      </c>
      <c r="AC33" s="18">
        <v>74.42725972598062</v>
      </c>
      <c r="AD33" s="18">
        <v>72.77733023627457</v>
      </c>
      <c r="AE33" s="18">
        <v>76.07718921568667</v>
      </c>
      <c r="AF33" s="18">
        <v>75.53948787556669</v>
      </c>
      <c r="AG33" s="18">
        <v>73.90862515522794</v>
      </c>
      <c r="AH33" s="18">
        <v>77.17035059590545</v>
      </c>
      <c r="AI33" s="18">
        <v>77.3029772695891</v>
      </c>
      <c r="AJ33" s="18">
        <v>75.64232889087575</v>
      </c>
      <c r="AK33" s="18">
        <v>78.96362564830247</v>
      </c>
    </row>
    <row r="34" spans="1:37" s="19" customFormat="1" ht="24" customHeight="1">
      <c r="A34" s="26" t="s">
        <v>146</v>
      </c>
      <c r="B34" s="18">
        <v>74.80426517774418</v>
      </c>
      <c r="C34" s="18">
        <v>74.21371146910772</v>
      </c>
      <c r="D34" s="18">
        <v>75.39481888638065</v>
      </c>
      <c r="E34" s="18">
        <v>75.35952197422439</v>
      </c>
      <c r="F34" s="18">
        <v>74.77662175923834</v>
      </c>
      <c r="G34" s="18">
        <v>75.94242218921045</v>
      </c>
      <c r="H34" s="18">
        <v>75.56863111625321</v>
      </c>
      <c r="I34" s="18">
        <v>74.97384957712141</v>
      </c>
      <c r="J34" s="18">
        <v>76.16341265538502</v>
      </c>
      <c r="K34" s="18">
        <v>76.07547825360743</v>
      </c>
      <c r="L34" s="18">
        <v>75.4723468349232</v>
      </c>
      <c r="M34" s="18">
        <v>76.67860967229166</v>
      </c>
      <c r="N34" s="18">
        <v>76.08191590102116</v>
      </c>
      <c r="O34" s="18">
        <v>75.45828364529369</v>
      </c>
      <c r="P34" s="18">
        <v>76.70554815674863</v>
      </c>
      <c r="Q34" s="18">
        <v>76.26256634624113</v>
      </c>
      <c r="R34" s="18">
        <v>75.65161312199055</v>
      </c>
      <c r="S34" s="18">
        <v>76.87351957049171</v>
      </c>
      <c r="T34" s="18">
        <v>76.44230260945096</v>
      </c>
      <c r="U34" s="18">
        <v>75.83017180755704</v>
      </c>
      <c r="V34" s="18">
        <v>77.05443341134489</v>
      </c>
      <c r="W34" s="18">
        <v>76.48515213015139</v>
      </c>
      <c r="X34" s="18">
        <v>75.88170042604658</v>
      </c>
      <c r="Y34" s="18">
        <v>77.0886038342562</v>
      </c>
      <c r="Z34" s="18">
        <v>76.8507339877686</v>
      </c>
      <c r="AA34" s="18">
        <v>76.25197123146636</v>
      </c>
      <c r="AB34" s="18">
        <v>77.44949674407086</v>
      </c>
      <c r="AC34" s="18">
        <v>77.49385510530426</v>
      </c>
      <c r="AD34" s="18">
        <v>76.92713310081055</v>
      </c>
      <c r="AE34" s="18">
        <v>78.06057710979798</v>
      </c>
      <c r="AF34" s="18">
        <v>78.16376121936618</v>
      </c>
      <c r="AG34" s="18">
        <v>77.5969183243633</v>
      </c>
      <c r="AH34" s="18">
        <v>78.73060411436906</v>
      </c>
      <c r="AI34" s="18">
        <v>79.0569614773988</v>
      </c>
      <c r="AJ34" s="18">
        <v>78.50703093519002</v>
      </c>
      <c r="AK34" s="18">
        <v>79.60689201960759</v>
      </c>
    </row>
    <row r="35" spans="1:37" s="19" customFormat="1" ht="15" customHeight="1">
      <c r="A35" s="26" t="s">
        <v>147</v>
      </c>
      <c r="B35" s="18">
        <v>70.98146839155818</v>
      </c>
      <c r="C35" s="18">
        <v>70.43508510266578</v>
      </c>
      <c r="D35" s="18">
        <v>71.52785168045058</v>
      </c>
      <c r="E35" s="18">
        <v>71.07753571228108</v>
      </c>
      <c r="F35" s="18">
        <v>70.51935356566848</v>
      </c>
      <c r="G35" s="18">
        <v>71.63571785889367</v>
      </c>
      <c r="H35" s="18">
        <v>71.68408557251365</v>
      </c>
      <c r="I35" s="18">
        <v>71.14171439285067</v>
      </c>
      <c r="J35" s="18">
        <v>72.22645675217663</v>
      </c>
      <c r="K35" s="18">
        <v>71.92437349056117</v>
      </c>
      <c r="L35" s="18">
        <v>71.37377605901364</v>
      </c>
      <c r="M35" s="18">
        <v>72.4749709221087</v>
      </c>
      <c r="N35" s="18">
        <v>71.90244273286321</v>
      </c>
      <c r="O35" s="18">
        <v>71.34100679087643</v>
      </c>
      <c r="P35" s="18">
        <v>72.46387867484998</v>
      </c>
      <c r="Q35" s="18">
        <v>71.84126942386195</v>
      </c>
      <c r="R35" s="18">
        <v>71.26666226499283</v>
      </c>
      <c r="S35" s="18">
        <v>72.41587658273106</v>
      </c>
      <c r="T35" s="18">
        <v>72.6193190689272</v>
      </c>
      <c r="U35" s="18">
        <v>72.07991032873643</v>
      </c>
      <c r="V35" s="18">
        <v>73.15872780911796</v>
      </c>
      <c r="W35" s="18">
        <v>73.38293079068806</v>
      </c>
      <c r="X35" s="18">
        <v>72.86549700923946</v>
      </c>
      <c r="Y35" s="18">
        <v>73.90036457213667</v>
      </c>
      <c r="Z35" s="18">
        <v>73.66023992964165</v>
      </c>
      <c r="AA35" s="18">
        <v>73.13626472858351</v>
      </c>
      <c r="AB35" s="18">
        <v>74.18421513069978</v>
      </c>
      <c r="AC35" s="18">
        <v>73.61604528610503</v>
      </c>
      <c r="AD35" s="18">
        <v>73.059708736518</v>
      </c>
      <c r="AE35" s="18">
        <v>74.17238183569206</v>
      </c>
      <c r="AF35" s="18">
        <v>73.67676928002307</v>
      </c>
      <c r="AG35" s="18">
        <v>73.10171355125485</v>
      </c>
      <c r="AH35" s="18">
        <v>74.25182500879129</v>
      </c>
      <c r="AI35" s="18">
        <v>73.8161967475773</v>
      </c>
      <c r="AJ35" s="18">
        <v>73.24252274547958</v>
      </c>
      <c r="AK35" s="18">
        <v>74.38987074967501</v>
      </c>
    </row>
    <row r="36" spans="1:37" s="19" customFormat="1" ht="15" customHeight="1">
      <c r="A36" s="26" t="s">
        <v>148</v>
      </c>
      <c r="B36" s="18">
        <v>74.94631695794048</v>
      </c>
      <c r="C36" s="18">
        <v>74.24672015360179</v>
      </c>
      <c r="D36" s="18">
        <v>75.64591376227918</v>
      </c>
      <c r="E36" s="18">
        <v>75.12442181053757</v>
      </c>
      <c r="F36" s="18">
        <v>74.41787597087949</v>
      </c>
      <c r="G36" s="18">
        <v>75.83096765019565</v>
      </c>
      <c r="H36" s="18">
        <v>75.71981193659957</v>
      </c>
      <c r="I36" s="18">
        <v>75.04837575640809</v>
      </c>
      <c r="J36" s="18">
        <v>76.39124811679105</v>
      </c>
      <c r="K36" s="18">
        <v>75.38563051617508</v>
      </c>
      <c r="L36" s="18">
        <v>74.6907230182908</v>
      </c>
      <c r="M36" s="18">
        <v>76.08053801405937</v>
      </c>
      <c r="N36" s="18">
        <v>75.40860887171807</v>
      </c>
      <c r="O36" s="18">
        <v>74.72062512012226</v>
      </c>
      <c r="P36" s="18">
        <v>76.09659262331388</v>
      </c>
      <c r="Q36" s="18">
        <v>75.22449814882188</v>
      </c>
      <c r="R36" s="18">
        <v>74.49869986458093</v>
      </c>
      <c r="S36" s="18">
        <v>75.95029643306283</v>
      </c>
      <c r="T36" s="18">
        <v>75.79213118585834</v>
      </c>
      <c r="U36" s="18">
        <v>75.07158079195636</v>
      </c>
      <c r="V36" s="18">
        <v>76.51268157976031</v>
      </c>
      <c r="W36" s="18">
        <v>76.46174049987631</v>
      </c>
      <c r="X36" s="18">
        <v>75.76091181549414</v>
      </c>
      <c r="Y36" s="18">
        <v>77.16256918425849</v>
      </c>
      <c r="Z36" s="18">
        <v>76.58409039483105</v>
      </c>
      <c r="AA36" s="18">
        <v>75.900654396873</v>
      </c>
      <c r="AB36" s="18">
        <v>77.26752639278911</v>
      </c>
      <c r="AC36" s="18">
        <v>77.12084196785827</v>
      </c>
      <c r="AD36" s="18">
        <v>76.45738765101977</v>
      </c>
      <c r="AE36" s="18">
        <v>77.78429628469677</v>
      </c>
      <c r="AF36" s="18">
        <v>77.14590082658728</v>
      </c>
      <c r="AG36" s="18">
        <v>76.46867920705095</v>
      </c>
      <c r="AH36" s="18">
        <v>77.8231224461236</v>
      </c>
      <c r="AI36" s="18">
        <v>77.4901276081643</v>
      </c>
      <c r="AJ36" s="18">
        <v>76.81541260969982</v>
      </c>
      <c r="AK36" s="18">
        <v>78.16484260662878</v>
      </c>
    </row>
    <row r="37" spans="1:37" s="19" customFormat="1" ht="15" customHeight="1">
      <c r="A37" s="26" t="s">
        <v>149</v>
      </c>
      <c r="B37" s="18">
        <v>72.90046396337983</v>
      </c>
      <c r="C37" s="18">
        <v>71.56133067312189</v>
      </c>
      <c r="D37" s="18">
        <v>74.23959725363778</v>
      </c>
      <c r="E37" s="18">
        <v>74.21499419102891</v>
      </c>
      <c r="F37" s="18">
        <v>72.87778669243738</v>
      </c>
      <c r="G37" s="18">
        <v>75.55220168962043</v>
      </c>
      <c r="H37" s="18">
        <v>74.94383572079894</v>
      </c>
      <c r="I37" s="18">
        <v>73.58903226559049</v>
      </c>
      <c r="J37" s="18">
        <v>76.2986391760074</v>
      </c>
      <c r="K37" s="18">
        <v>75.01496423714833</v>
      </c>
      <c r="L37" s="18">
        <v>73.51222889612667</v>
      </c>
      <c r="M37" s="18">
        <v>76.51769957817</v>
      </c>
      <c r="N37" s="18">
        <v>73.58168171121976</v>
      </c>
      <c r="O37" s="18">
        <v>71.90566666696333</v>
      </c>
      <c r="P37" s="18">
        <v>75.25769675547619</v>
      </c>
      <c r="Q37" s="18">
        <v>74.17165423448425</v>
      </c>
      <c r="R37" s="18">
        <v>72.4686536298714</v>
      </c>
      <c r="S37" s="18">
        <v>75.8746548390971</v>
      </c>
      <c r="T37" s="18">
        <v>75.34022111268578</v>
      </c>
      <c r="U37" s="18">
        <v>73.62773587288804</v>
      </c>
      <c r="V37" s="18">
        <v>77.05270635248353</v>
      </c>
      <c r="W37" s="18">
        <v>76.56205223396606</v>
      </c>
      <c r="X37" s="18">
        <v>74.834041956248</v>
      </c>
      <c r="Y37" s="18">
        <v>78.29006251168411</v>
      </c>
      <c r="Z37" s="18">
        <v>76.07597559093588</v>
      </c>
      <c r="AA37" s="18">
        <v>74.24548222701394</v>
      </c>
      <c r="AB37" s="18">
        <v>77.90646895485783</v>
      </c>
      <c r="AC37" s="18">
        <v>74.99243327274024</v>
      </c>
      <c r="AD37" s="18">
        <v>73.12052044394979</v>
      </c>
      <c r="AE37" s="18">
        <v>76.8643461015307</v>
      </c>
      <c r="AF37" s="18">
        <v>76.17344617800725</v>
      </c>
      <c r="AG37" s="18">
        <v>74.47353503095307</v>
      </c>
      <c r="AH37" s="18">
        <v>77.87335732506143</v>
      </c>
      <c r="AI37" s="18">
        <v>77.23165125202497</v>
      </c>
      <c r="AJ37" s="18">
        <v>75.73997398814556</v>
      </c>
      <c r="AK37" s="18">
        <v>78.72332851590438</v>
      </c>
    </row>
    <row r="38" spans="1:37" s="19" customFormat="1" ht="15" customHeight="1">
      <c r="A38" s="26" t="s">
        <v>150</v>
      </c>
      <c r="B38" s="18">
        <v>73.79302583650285</v>
      </c>
      <c r="C38" s="18">
        <v>73.15296882354961</v>
      </c>
      <c r="D38" s="18">
        <v>74.43308284945608</v>
      </c>
      <c r="E38" s="18">
        <v>74.07668521519132</v>
      </c>
      <c r="F38" s="18">
        <v>73.41192540007485</v>
      </c>
      <c r="G38" s="18">
        <v>74.74144503030779</v>
      </c>
      <c r="H38" s="18">
        <v>74.18333004530314</v>
      </c>
      <c r="I38" s="18">
        <v>73.50145809813515</v>
      </c>
      <c r="J38" s="18">
        <v>74.86520199247113</v>
      </c>
      <c r="K38" s="18">
        <v>73.90834441448797</v>
      </c>
      <c r="L38" s="18">
        <v>73.19537087735392</v>
      </c>
      <c r="M38" s="18">
        <v>74.62131795162202</v>
      </c>
      <c r="N38" s="18">
        <v>74.04289190771489</v>
      </c>
      <c r="O38" s="18">
        <v>73.34609625344511</v>
      </c>
      <c r="P38" s="18">
        <v>74.73968756198467</v>
      </c>
      <c r="Q38" s="18">
        <v>74.45528293121386</v>
      </c>
      <c r="R38" s="18">
        <v>73.75984754338565</v>
      </c>
      <c r="S38" s="18">
        <v>75.15071831904207</v>
      </c>
      <c r="T38" s="18">
        <v>75.02845857533897</v>
      </c>
      <c r="U38" s="18">
        <v>74.32050348676313</v>
      </c>
      <c r="V38" s="18">
        <v>75.73641366391482</v>
      </c>
      <c r="W38" s="18">
        <v>75.76689201990403</v>
      </c>
      <c r="X38" s="18">
        <v>75.071911782794</v>
      </c>
      <c r="Y38" s="18">
        <v>76.46187225701406</v>
      </c>
      <c r="Z38" s="18">
        <v>75.68976115596695</v>
      </c>
      <c r="AA38" s="18">
        <v>74.97647281575959</v>
      </c>
      <c r="AB38" s="18">
        <v>76.4030494961743</v>
      </c>
      <c r="AC38" s="18">
        <v>75.54514595682353</v>
      </c>
      <c r="AD38" s="18">
        <v>74.81529443206288</v>
      </c>
      <c r="AE38" s="18">
        <v>76.27499748158418</v>
      </c>
      <c r="AF38" s="18">
        <v>75.86141561292608</v>
      </c>
      <c r="AG38" s="18">
        <v>75.1349325631001</v>
      </c>
      <c r="AH38" s="18">
        <v>76.58789866275207</v>
      </c>
      <c r="AI38" s="18">
        <v>76.36004035311231</v>
      </c>
      <c r="AJ38" s="18">
        <v>75.68847602846472</v>
      </c>
      <c r="AK38" s="18">
        <v>77.0316046777599</v>
      </c>
    </row>
    <row r="39" spans="1:37" s="19" customFormat="1" ht="24" customHeight="1">
      <c r="A39" s="26" t="s">
        <v>151</v>
      </c>
      <c r="B39" s="18">
        <v>73.85002595401612</v>
      </c>
      <c r="C39" s="18">
        <v>73.1077642503623</v>
      </c>
      <c r="D39" s="18">
        <v>74.59228765766994</v>
      </c>
      <c r="E39" s="18">
        <v>73.6177227833356</v>
      </c>
      <c r="F39" s="18">
        <v>72.84843044786166</v>
      </c>
      <c r="G39" s="18">
        <v>74.38701511880953</v>
      </c>
      <c r="H39" s="18">
        <v>74.24692861100773</v>
      </c>
      <c r="I39" s="18">
        <v>73.50531332622718</v>
      </c>
      <c r="J39" s="18">
        <v>74.98854389578828</v>
      </c>
      <c r="K39" s="18">
        <v>74.30252740273428</v>
      </c>
      <c r="L39" s="18">
        <v>73.56155405139337</v>
      </c>
      <c r="M39" s="18">
        <v>75.0435007540752</v>
      </c>
      <c r="N39" s="18">
        <v>74.70768928446334</v>
      </c>
      <c r="O39" s="18">
        <v>73.97688927537713</v>
      </c>
      <c r="P39" s="18">
        <v>75.43848929354955</v>
      </c>
      <c r="Q39" s="18">
        <v>73.89692570769236</v>
      </c>
      <c r="R39" s="18">
        <v>73.1344705679886</v>
      </c>
      <c r="S39" s="18">
        <v>74.65938084739612</v>
      </c>
      <c r="T39" s="18">
        <v>74.45166539299777</v>
      </c>
      <c r="U39" s="18">
        <v>73.67878470000389</v>
      </c>
      <c r="V39" s="18">
        <v>75.22454608599165</v>
      </c>
      <c r="W39" s="18">
        <v>74.5928619895406</v>
      </c>
      <c r="X39" s="18">
        <v>73.82368665372877</v>
      </c>
      <c r="Y39" s="18">
        <v>75.36203732535242</v>
      </c>
      <c r="Z39" s="18">
        <v>75.68832200935576</v>
      </c>
      <c r="AA39" s="18">
        <v>74.94474179574036</v>
      </c>
      <c r="AB39" s="18">
        <v>76.43190222297116</v>
      </c>
      <c r="AC39" s="18">
        <v>75.42174447927819</v>
      </c>
      <c r="AD39" s="18">
        <v>74.64774190483077</v>
      </c>
      <c r="AE39" s="18">
        <v>76.19574705372561</v>
      </c>
      <c r="AF39" s="18">
        <v>75.91069526275207</v>
      </c>
      <c r="AG39" s="18">
        <v>75.10490801852062</v>
      </c>
      <c r="AH39" s="18">
        <v>76.71648250698352</v>
      </c>
      <c r="AI39" s="18">
        <v>75.60161075558156</v>
      </c>
      <c r="AJ39" s="18">
        <v>74.79848939794257</v>
      </c>
      <c r="AK39" s="18">
        <v>76.40473211322055</v>
      </c>
    </row>
    <row r="40" spans="1:37" s="19" customFormat="1" ht="15" customHeight="1">
      <c r="A40" s="26" t="s">
        <v>152</v>
      </c>
      <c r="B40" s="18">
        <v>72.55040489118828</v>
      </c>
      <c r="C40" s="18">
        <v>72.166262141096</v>
      </c>
      <c r="D40" s="18">
        <v>72.93454764128056</v>
      </c>
      <c r="E40" s="18">
        <v>72.8665738160208</v>
      </c>
      <c r="F40" s="18">
        <v>72.4787473715257</v>
      </c>
      <c r="G40" s="18">
        <v>73.25440026051591</v>
      </c>
      <c r="H40" s="18">
        <v>73.45002818177342</v>
      </c>
      <c r="I40" s="18">
        <v>73.06028637811914</v>
      </c>
      <c r="J40" s="18">
        <v>73.8397699854277</v>
      </c>
      <c r="K40" s="18">
        <v>73.83767599775955</v>
      </c>
      <c r="L40" s="18">
        <v>73.44655427841128</v>
      </c>
      <c r="M40" s="18">
        <v>74.22879771710781</v>
      </c>
      <c r="N40" s="18">
        <v>74.01104356366723</v>
      </c>
      <c r="O40" s="18">
        <v>73.62095510634722</v>
      </c>
      <c r="P40" s="18">
        <v>74.40113202098723</v>
      </c>
      <c r="Q40" s="18">
        <v>73.89732802854233</v>
      </c>
      <c r="R40" s="18">
        <v>73.5105260822168</v>
      </c>
      <c r="S40" s="18">
        <v>74.28412997486787</v>
      </c>
      <c r="T40" s="18">
        <v>74.28299905098274</v>
      </c>
      <c r="U40" s="18">
        <v>73.89856965646561</v>
      </c>
      <c r="V40" s="18">
        <v>74.66742844549987</v>
      </c>
      <c r="W40" s="18">
        <v>74.42798744040414</v>
      </c>
      <c r="X40" s="18">
        <v>74.03193086705684</v>
      </c>
      <c r="Y40" s="18">
        <v>74.82404401375143</v>
      </c>
      <c r="Z40" s="18">
        <v>74.37181190840832</v>
      </c>
      <c r="AA40" s="18">
        <v>73.96601670227652</v>
      </c>
      <c r="AB40" s="18">
        <v>74.77760711454012</v>
      </c>
      <c r="AC40" s="18">
        <v>74.4574631229869</v>
      </c>
      <c r="AD40" s="18">
        <v>74.05910760439706</v>
      </c>
      <c r="AE40" s="18">
        <v>74.85581864157673</v>
      </c>
      <c r="AF40" s="18">
        <v>74.87964985448261</v>
      </c>
      <c r="AG40" s="18">
        <v>74.48367337683739</v>
      </c>
      <c r="AH40" s="18">
        <v>75.27562633212783</v>
      </c>
      <c r="AI40" s="18">
        <v>75.75706489672055</v>
      </c>
      <c r="AJ40" s="18">
        <v>75.36709863854047</v>
      </c>
      <c r="AK40" s="18">
        <v>76.14703115490063</v>
      </c>
    </row>
    <row r="41" spans="1:37" s="19" customFormat="1" ht="15" customHeight="1">
      <c r="A41" s="26" t="s">
        <v>153</v>
      </c>
      <c r="B41" s="18">
        <v>74.40329269455157</v>
      </c>
      <c r="C41" s="18">
        <v>73.65489151655773</v>
      </c>
      <c r="D41" s="18">
        <v>75.15169387254541</v>
      </c>
      <c r="E41" s="18">
        <v>74.55344314587389</v>
      </c>
      <c r="F41" s="18">
        <v>73.78719227529287</v>
      </c>
      <c r="G41" s="18">
        <v>75.3196940164549</v>
      </c>
      <c r="H41" s="18">
        <v>74.97485424085419</v>
      </c>
      <c r="I41" s="18">
        <v>74.22231327817786</v>
      </c>
      <c r="J41" s="18">
        <v>75.7273952035305</v>
      </c>
      <c r="K41" s="18">
        <v>75.15086890368265</v>
      </c>
      <c r="L41" s="18">
        <v>74.38858363728673</v>
      </c>
      <c r="M41" s="18">
        <v>75.91315417007857</v>
      </c>
      <c r="N41" s="18">
        <v>75.47376111059</v>
      </c>
      <c r="O41" s="18">
        <v>74.7306079069605</v>
      </c>
      <c r="P41" s="18">
        <v>76.21691431421951</v>
      </c>
      <c r="Q41" s="18">
        <v>75.68142902789967</v>
      </c>
      <c r="R41" s="18">
        <v>74.95133537921211</v>
      </c>
      <c r="S41" s="18">
        <v>76.41152267658723</v>
      </c>
      <c r="T41" s="18">
        <v>76.33623179844902</v>
      </c>
      <c r="U41" s="18">
        <v>75.62915611762706</v>
      </c>
      <c r="V41" s="18">
        <v>77.04330747927098</v>
      </c>
      <c r="W41" s="18">
        <v>76.6398001034967</v>
      </c>
      <c r="X41" s="18">
        <v>75.94048502750256</v>
      </c>
      <c r="Y41" s="18">
        <v>77.33911517949083</v>
      </c>
      <c r="Z41" s="18">
        <v>76.80621549212069</v>
      </c>
      <c r="AA41" s="18">
        <v>76.09716158438471</v>
      </c>
      <c r="AB41" s="18">
        <v>77.51526939985666</v>
      </c>
      <c r="AC41" s="18">
        <v>77.01651799948078</v>
      </c>
      <c r="AD41" s="18">
        <v>76.27539241519112</v>
      </c>
      <c r="AE41" s="18">
        <v>77.75764358377045</v>
      </c>
      <c r="AF41" s="18">
        <v>77.30497247565555</v>
      </c>
      <c r="AG41" s="18">
        <v>76.5372918471861</v>
      </c>
      <c r="AH41" s="18">
        <v>78.072653104125</v>
      </c>
      <c r="AI41" s="18">
        <v>77.82231488959424</v>
      </c>
      <c r="AJ41" s="18">
        <v>77.06443781742456</v>
      </c>
      <c r="AK41" s="18">
        <v>78.58019196176392</v>
      </c>
    </row>
    <row r="42" spans="1:37" s="19" customFormat="1" ht="15" customHeight="1">
      <c r="A42" s="26" t="s">
        <v>266</v>
      </c>
      <c r="B42" s="18">
        <v>69.82850599835801</v>
      </c>
      <c r="C42" s="18">
        <v>69.06567925808488</v>
      </c>
      <c r="D42" s="18">
        <v>70.59133273863114</v>
      </c>
      <c r="E42" s="18">
        <v>70.68505687435862</v>
      </c>
      <c r="F42" s="18">
        <v>69.93194087275718</v>
      </c>
      <c r="G42" s="18">
        <v>71.43817287596006</v>
      </c>
      <c r="H42" s="18">
        <v>70.8354917819097</v>
      </c>
      <c r="I42" s="18">
        <v>70.06100971608147</v>
      </c>
      <c r="J42" s="18">
        <v>71.60997384773792</v>
      </c>
      <c r="K42" s="18">
        <v>70.80600867987437</v>
      </c>
      <c r="L42" s="18">
        <v>70.00222204803345</v>
      </c>
      <c r="M42" s="18">
        <v>71.60979531171529</v>
      </c>
      <c r="N42" s="18">
        <v>70.77399665025114</v>
      </c>
      <c r="O42" s="18">
        <v>69.97648933182849</v>
      </c>
      <c r="P42" s="18">
        <v>71.57150396867378</v>
      </c>
      <c r="Q42" s="18">
        <v>70.7389968565938</v>
      </c>
      <c r="R42" s="18">
        <v>69.93308965366623</v>
      </c>
      <c r="S42" s="18">
        <v>71.54490405952137</v>
      </c>
      <c r="T42" s="18">
        <v>70.95291728953276</v>
      </c>
      <c r="U42" s="18">
        <v>70.12893706614085</v>
      </c>
      <c r="V42" s="18">
        <v>71.77689751292468</v>
      </c>
      <c r="W42" s="18">
        <v>71.76623351085601</v>
      </c>
      <c r="X42" s="18">
        <v>70.94781817270932</v>
      </c>
      <c r="Y42" s="18">
        <v>72.5846488490027</v>
      </c>
      <c r="Z42" s="18">
        <v>71.91893400598521</v>
      </c>
      <c r="AA42" s="18">
        <v>71.12369334326459</v>
      </c>
      <c r="AB42" s="18">
        <v>72.71417466870582</v>
      </c>
      <c r="AC42" s="18">
        <v>72.0555663560739</v>
      </c>
      <c r="AD42" s="18">
        <v>71.29588285154696</v>
      </c>
      <c r="AE42" s="18">
        <v>72.81524986060083</v>
      </c>
      <c r="AF42" s="18">
        <v>72.48283250429893</v>
      </c>
      <c r="AG42" s="18">
        <v>71.73271866141015</v>
      </c>
      <c r="AH42" s="18">
        <v>73.2329463471877</v>
      </c>
      <c r="AI42" s="18">
        <v>73.61023737681637</v>
      </c>
      <c r="AJ42" s="18">
        <v>72.86870608840204</v>
      </c>
      <c r="AK42" s="18">
        <v>74.35176866523071</v>
      </c>
    </row>
    <row r="43" spans="1:37" s="19" customFormat="1" ht="15" customHeight="1">
      <c r="A43" s="26" t="s">
        <v>267</v>
      </c>
      <c r="B43" s="18">
        <v>72.06086061441373</v>
      </c>
      <c r="C43" s="18">
        <v>71.50470692883944</v>
      </c>
      <c r="D43" s="18">
        <v>72.61701429998801</v>
      </c>
      <c r="E43" s="18">
        <v>72.39943758170321</v>
      </c>
      <c r="F43" s="18">
        <v>71.85412935591526</v>
      </c>
      <c r="G43" s="18">
        <v>72.94474580749116</v>
      </c>
      <c r="H43" s="18">
        <v>72.8653307208189</v>
      </c>
      <c r="I43" s="18">
        <v>72.33081992496254</v>
      </c>
      <c r="J43" s="18">
        <v>73.39984151667527</v>
      </c>
      <c r="K43" s="18">
        <v>73.41454704407838</v>
      </c>
      <c r="L43" s="18">
        <v>72.8903216369889</v>
      </c>
      <c r="M43" s="18">
        <v>73.93877245116785</v>
      </c>
      <c r="N43" s="18">
        <v>73.49519874697886</v>
      </c>
      <c r="O43" s="18">
        <v>72.96534985731078</v>
      </c>
      <c r="P43" s="18">
        <v>74.02504763664693</v>
      </c>
      <c r="Q43" s="18">
        <v>74.28506671915508</v>
      </c>
      <c r="R43" s="18">
        <v>73.76006677394999</v>
      </c>
      <c r="S43" s="18">
        <v>74.81006666436018</v>
      </c>
      <c r="T43" s="18">
        <v>74.26972523281381</v>
      </c>
      <c r="U43" s="18">
        <v>73.73044418939136</v>
      </c>
      <c r="V43" s="18">
        <v>74.80900627623626</v>
      </c>
      <c r="W43" s="18">
        <v>75.15769548014222</v>
      </c>
      <c r="X43" s="18">
        <v>74.61248632803897</v>
      </c>
      <c r="Y43" s="18">
        <v>75.70290463224548</v>
      </c>
      <c r="Z43" s="18">
        <v>75.41798628763692</v>
      </c>
      <c r="AA43" s="18">
        <v>74.86062826610048</v>
      </c>
      <c r="AB43" s="18">
        <v>75.97534430917337</v>
      </c>
      <c r="AC43" s="18">
        <v>75.93580448182112</v>
      </c>
      <c r="AD43" s="18">
        <v>75.38280959862315</v>
      </c>
      <c r="AE43" s="18">
        <v>76.48879936501909</v>
      </c>
      <c r="AF43" s="18">
        <v>75.94983484110936</v>
      </c>
      <c r="AG43" s="18">
        <v>75.4106099753663</v>
      </c>
      <c r="AH43" s="18">
        <v>76.48905970685243</v>
      </c>
      <c r="AI43" s="18">
        <v>76.19694484222822</v>
      </c>
      <c r="AJ43" s="18">
        <v>75.68101604749785</v>
      </c>
      <c r="AK43" s="18">
        <v>76.71287363695859</v>
      </c>
    </row>
    <row r="44" spans="1:37" s="19" customFormat="1" ht="24" customHeight="1">
      <c r="A44" s="80" t="s">
        <v>268</v>
      </c>
      <c r="B44" s="15">
        <v>70.9114872583372</v>
      </c>
      <c r="C44" s="15">
        <v>69.46509023669466</v>
      </c>
      <c r="D44" s="15">
        <v>72.35788427997974</v>
      </c>
      <c r="E44" s="15">
        <v>71.7338041515979</v>
      </c>
      <c r="F44" s="15">
        <v>70.38437405408601</v>
      </c>
      <c r="G44" s="15">
        <v>73.08323424910978</v>
      </c>
      <c r="H44" s="15">
        <v>72.25750849801423</v>
      </c>
      <c r="I44" s="15">
        <v>70.94268975854787</v>
      </c>
      <c r="J44" s="15">
        <v>73.5723272374806</v>
      </c>
      <c r="K44" s="15">
        <v>72.32641572489133</v>
      </c>
      <c r="L44" s="15">
        <v>71.01250820132715</v>
      </c>
      <c r="M44" s="15">
        <v>73.64032324845552</v>
      </c>
      <c r="N44" s="15">
        <v>71.64987033115654</v>
      </c>
      <c r="O44" s="15">
        <v>70.2257205394583</v>
      </c>
      <c r="P44" s="15">
        <v>73.07402012285478</v>
      </c>
      <c r="Q44" s="15">
        <v>72.22710681728078</v>
      </c>
      <c r="R44" s="15">
        <v>70.90389079795936</v>
      </c>
      <c r="S44" s="15">
        <v>73.5503228366022</v>
      </c>
      <c r="T44" s="15">
        <v>72.06284116172654</v>
      </c>
      <c r="U44" s="15">
        <v>70.63209837801257</v>
      </c>
      <c r="V44" s="15">
        <v>73.4935839454405</v>
      </c>
      <c r="W44" s="15">
        <v>72.95686186291732</v>
      </c>
      <c r="X44" s="15">
        <v>71.44397918480308</v>
      </c>
      <c r="Y44" s="15">
        <v>74.46974454103156</v>
      </c>
      <c r="Z44" s="15">
        <v>72.92637514905205</v>
      </c>
      <c r="AA44" s="15">
        <v>71.33745307633272</v>
      </c>
      <c r="AB44" s="15">
        <v>74.51529722177138</v>
      </c>
      <c r="AC44" s="15">
        <v>73.5149929038001</v>
      </c>
      <c r="AD44" s="15">
        <v>71.98802909454628</v>
      </c>
      <c r="AE44" s="15">
        <v>75.04195671305393</v>
      </c>
      <c r="AF44" s="15">
        <v>73.49656985759698</v>
      </c>
      <c r="AG44" s="15">
        <v>72.06017564828755</v>
      </c>
      <c r="AH44" s="15">
        <v>74.93296406690641</v>
      </c>
      <c r="AI44" s="15">
        <v>73.97458031553795</v>
      </c>
      <c r="AJ44" s="15">
        <v>72.57900636958209</v>
      </c>
      <c r="AK44" s="15">
        <v>75.37015426149381</v>
      </c>
    </row>
    <row r="45" spans="1:35" ht="12.75">
      <c r="A45" s="11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I45" s="7"/>
    </row>
    <row r="46" spans="1:35" ht="12.75">
      <c r="A46" s="11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I46" s="7"/>
    </row>
    <row r="47" spans="1:37" ht="12.75" customHeight="1">
      <c r="A47" s="13" t="s">
        <v>90</v>
      </c>
      <c r="B47" s="134" t="s">
        <v>28</v>
      </c>
      <c r="C47" s="134"/>
      <c r="D47" s="134"/>
      <c r="E47" s="134" t="s">
        <v>29</v>
      </c>
      <c r="F47" s="134"/>
      <c r="G47" s="134"/>
      <c r="H47" s="134" t="s">
        <v>30</v>
      </c>
      <c r="I47" s="134"/>
      <c r="J47" s="134"/>
      <c r="K47" s="134" t="s">
        <v>31</v>
      </c>
      <c r="L47" s="134"/>
      <c r="M47" s="134"/>
      <c r="N47" s="134" t="s">
        <v>32</v>
      </c>
      <c r="O47" s="134"/>
      <c r="P47" s="134"/>
      <c r="Q47" s="134" t="s">
        <v>33</v>
      </c>
      <c r="R47" s="134"/>
      <c r="S47" s="134"/>
      <c r="T47" s="134" t="s">
        <v>34</v>
      </c>
      <c r="U47" s="134"/>
      <c r="V47" s="134"/>
      <c r="W47" s="134" t="s">
        <v>35</v>
      </c>
      <c r="X47" s="134"/>
      <c r="Y47" s="134"/>
      <c r="Z47" s="134" t="s">
        <v>36</v>
      </c>
      <c r="AA47" s="134"/>
      <c r="AB47" s="134"/>
      <c r="AC47" s="134" t="s">
        <v>37</v>
      </c>
      <c r="AD47" s="134"/>
      <c r="AE47" s="134"/>
      <c r="AF47" s="134" t="s">
        <v>38</v>
      </c>
      <c r="AG47" s="134"/>
      <c r="AH47" s="134"/>
      <c r="AI47" s="134" t="s">
        <v>274</v>
      </c>
      <c r="AJ47" s="134"/>
      <c r="AK47" s="134"/>
    </row>
    <row r="48" spans="1:37" ht="12.75" customHeight="1">
      <c r="A48" s="14"/>
      <c r="B48" s="135" t="s">
        <v>39</v>
      </c>
      <c r="C48" s="135"/>
      <c r="D48" s="135"/>
      <c r="E48" s="135" t="s">
        <v>39</v>
      </c>
      <c r="F48" s="135"/>
      <c r="G48" s="135"/>
      <c r="H48" s="135" t="s">
        <v>39</v>
      </c>
      <c r="I48" s="135"/>
      <c r="J48" s="135"/>
      <c r="K48" s="135" t="s">
        <v>39</v>
      </c>
      <c r="L48" s="135"/>
      <c r="M48" s="135"/>
      <c r="N48" s="135" t="s">
        <v>39</v>
      </c>
      <c r="O48" s="135"/>
      <c r="P48" s="135"/>
      <c r="Q48" s="135" t="s">
        <v>39</v>
      </c>
      <c r="R48" s="135"/>
      <c r="S48" s="135"/>
      <c r="T48" s="135" t="s">
        <v>39</v>
      </c>
      <c r="U48" s="135"/>
      <c r="V48" s="135"/>
      <c r="W48" s="135" t="s">
        <v>39</v>
      </c>
      <c r="X48" s="135"/>
      <c r="Y48" s="135"/>
      <c r="Z48" s="135" t="s">
        <v>39</v>
      </c>
      <c r="AA48" s="135"/>
      <c r="AB48" s="135"/>
      <c r="AC48" s="135" t="s">
        <v>39</v>
      </c>
      <c r="AD48" s="135"/>
      <c r="AE48" s="135"/>
      <c r="AF48" s="135" t="s">
        <v>39</v>
      </c>
      <c r="AG48" s="135"/>
      <c r="AH48" s="135"/>
      <c r="AI48" s="135" t="s">
        <v>39</v>
      </c>
      <c r="AJ48" s="135"/>
      <c r="AK48" s="135"/>
    </row>
    <row r="49" spans="1:37" ht="12.75" customHeight="1">
      <c r="A49" s="21"/>
      <c r="B49" s="16" t="s">
        <v>91</v>
      </c>
      <c r="C49" s="16" t="s">
        <v>92</v>
      </c>
      <c r="D49" s="16" t="s">
        <v>93</v>
      </c>
      <c r="E49" s="16" t="s">
        <v>91</v>
      </c>
      <c r="F49" s="16" t="s">
        <v>92</v>
      </c>
      <c r="G49" s="16" t="s">
        <v>93</v>
      </c>
      <c r="H49" s="16" t="s">
        <v>91</v>
      </c>
      <c r="I49" s="16" t="s">
        <v>92</v>
      </c>
      <c r="J49" s="16" t="s">
        <v>93</v>
      </c>
      <c r="K49" s="16" t="s">
        <v>91</v>
      </c>
      <c r="L49" s="16" t="s">
        <v>92</v>
      </c>
      <c r="M49" s="16" t="s">
        <v>93</v>
      </c>
      <c r="N49" s="16" t="s">
        <v>91</v>
      </c>
      <c r="O49" s="16" t="s">
        <v>92</v>
      </c>
      <c r="P49" s="16" t="s">
        <v>93</v>
      </c>
      <c r="Q49" s="16" t="s">
        <v>91</v>
      </c>
      <c r="R49" s="16" t="s">
        <v>92</v>
      </c>
      <c r="S49" s="16" t="s">
        <v>93</v>
      </c>
      <c r="T49" s="16" t="s">
        <v>91</v>
      </c>
      <c r="U49" s="16" t="s">
        <v>92</v>
      </c>
      <c r="V49" s="16" t="s">
        <v>93</v>
      </c>
      <c r="W49" s="16" t="s">
        <v>91</v>
      </c>
      <c r="X49" s="16" t="s">
        <v>92</v>
      </c>
      <c r="Y49" s="16" t="s">
        <v>93</v>
      </c>
      <c r="Z49" s="16" t="s">
        <v>91</v>
      </c>
      <c r="AA49" s="16" t="s">
        <v>92</v>
      </c>
      <c r="AB49" s="16" t="s">
        <v>93</v>
      </c>
      <c r="AC49" s="16" t="s">
        <v>91</v>
      </c>
      <c r="AD49" s="16" t="s">
        <v>92</v>
      </c>
      <c r="AE49" s="16" t="s">
        <v>93</v>
      </c>
      <c r="AF49" s="16" t="s">
        <v>91</v>
      </c>
      <c r="AG49" s="16" t="s">
        <v>92</v>
      </c>
      <c r="AH49" s="16" t="s">
        <v>93</v>
      </c>
      <c r="AI49" s="16" t="s">
        <v>91</v>
      </c>
      <c r="AJ49" s="16" t="s">
        <v>92</v>
      </c>
      <c r="AK49" s="16" t="s">
        <v>93</v>
      </c>
    </row>
    <row r="50" spans="1:37" ht="15" customHeight="1">
      <c r="A50" s="17" t="s">
        <v>43</v>
      </c>
      <c r="B50" s="17">
        <v>78.18610901420044</v>
      </c>
      <c r="C50" s="17">
        <v>78.1</v>
      </c>
      <c r="D50" s="17">
        <v>78.28</v>
      </c>
      <c r="E50" s="17">
        <v>78.3617084590253</v>
      </c>
      <c r="F50" s="17">
        <v>78.27</v>
      </c>
      <c r="G50" s="17">
        <v>78.45</v>
      </c>
      <c r="H50" s="17">
        <v>78.57749963325398</v>
      </c>
      <c r="I50" s="17">
        <v>78.49</v>
      </c>
      <c r="J50" s="17">
        <v>78.67</v>
      </c>
      <c r="K50" s="17">
        <v>78.8106070869853</v>
      </c>
      <c r="L50" s="17">
        <v>78.72</v>
      </c>
      <c r="M50" s="17">
        <v>78.9</v>
      </c>
      <c r="N50" s="17">
        <v>78.86268089335994</v>
      </c>
      <c r="O50" s="17">
        <v>78.77</v>
      </c>
      <c r="P50" s="17">
        <v>78.95</v>
      </c>
      <c r="Q50" s="17">
        <v>79.02720714063949</v>
      </c>
      <c r="R50" s="17">
        <v>78.94</v>
      </c>
      <c r="S50" s="17">
        <v>79.12</v>
      </c>
      <c r="T50" s="17">
        <v>79.23062045509047</v>
      </c>
      <c r="U50" s="17">
        <v>79.14</v>
      </c>
      <c r="V50" s="17">
        <v>79.32</v>
      </c>
      <c r="W50" s="17">
        <v>79.57428372029334</v>
      </c>
      <c r="X50" s="17">
        <v>79.48</v>
      </c>
      <c r="Y50" s="17">
        <v>79.66</v>
      </c>
      <c r="Z50" s="17">
        <v>79.745873244147</v>
      </c>
      <c r="AA50" s="17">
        <v>79.66</v>
      </c>
      <c r="AB50" s="17">
        <v>79.84</v>
      </c>
      <c r="AC50" s="17">
        <v>79.91631589912808</v>
      </c>
      <c r="AD50" s="17">
        <v>79.83</v>
      </c>
      <c r="AE50" s="17">
        <v>80</v>
      </c>
      <c r="AF50" s="17">
        <v>80.14882214748442</v>
      </c>
      <c r="AG50" s="17">
        <v>80.06072481575701</v>
      </c>
      <c r="AH50" s="17">
        <v>80.23691947921183</v>
      </c>
      <c r="AI50" s="17">
        <v>80.43269286567434</v>
      </c>
      <c r="AJ50" s="17">
        <v>80.34511610382256</v>
      </c>
      <c r="AK50" s="17">
        <v>80.52026962752612</v>
      </c>
    </row>
    <row r="51" spans="1:37" ht="24" customHeight="1">
      <c r="A51" s="26" t="s">
        <v>123</v>
      </c>
      <c r="B51" s="18">
        <v>79.29574865338665</v>
      </c>
      <c r="C51" s="18">
        <v>78.85470377499267</v>
      </c>
      <c r="D51" s="18">
        <v>79.73679353178063</v>
      </c>
      <c r="E51" s="18">
        <v>79.1445547834305</v>
      </c>
      <c r="F51" s="18">
        <v>78.70500350485376</v>
      </c>
      <c r="G51" s="18">
        <v>79.58410606200722</v>
      </c>
      <c r="H51" s="18">
        <v>79.34143203268462</v>
      </c>
      <c r="I51" s="18">
        <v>78.9018642121226</v>
      </c>
      <c r="J51" s="18">
        <v>79.78099985324664</v>
      </c>
      <c r="K51" s="18">
        <v>79.62107368153104</v>
      </c>
      <c r="L51" s="18">
        <v>79.17639326866272</v>
      </c>
      <c r="M51" s="18">
        <v>80.06575409439937</v>
      </c>
      <c r="N51" s="18">
        <v>79.98657701717937</v>
      </c>
      <c r="O51" s="18">
        <v>79.54612138881083</v>
      </c>
      <c r="P51" s="18">
        <v>80.42703264554791</v>
      </c>
      <c r="Q51" s="18">
        <v>79.92542058951163</v>
      </c>
      <c r="R51" s="18">
        <v>79.47908337276688</v>
      </c>
      <c r="S51" s="18">
        <v>80.37175780625638</v>
      </c>
      <c r="T51" s="18">
        <v>79.91963719079601</v>
      </c>
      <c r="U51" s="18">
        <v>79.46423915087145</v>
      </c>
      <c r="V51" s="18">
        <v>80.37503523072057</v>
      </c>
      <c r="W51" s="18">
        <v>80.1022181058534</v>
      </c>
      <c r="X51" s="18">
        <v>79.63631321201349</v>
      </c>
      <c r="Y51" s="18">
        <v>80.5681229996933</v>
      </c>
      <c r="Z51" s="18">
        <v>80.20498248091859</v>
      </c>
      <c r="AA51" s="18">
        <v>79.74863928985003</v>
      </c>
      <c r="AB51" s="18">
        <v>80.66132567198714</v>
      </c>
      <c r="AC51" s="18">
        <v>80.35932754483565</v>
      </c>
      <c r="AD51" s="18">
        <v>79.92206470399228</v>
      </c>
      <c r="AE51" s="18">
        <v>80.79659038567902</v>
      </c>
      <c r="AF51" s="18">
        <v>80.61576823046867</v>
      </c>
      <c r="AG51" s="18">
        <v>80.19941919752337</v>
      </c>
      <c r="AH51" s="18">
        <v>81.03211726341398</v>
      </c>
      <c r="AI51" s="18">
        <v>80.85637993055133</v>
      </c>
      <c r="AJ51" s="18">
        <v>80.44395146972839</v>
      </c>
      <c r="AK51" s="18">
        <v>81.26880839137426</v>
      </c>
    </row>
    <row r="52" spans="1:37" ht="15" customHeight="1">
      <c r="A52" s="26" t="s">
        <v>124</v>
      </c>
      <c r="B52" s="18">
        <v>79.98759476532025</v>
      </c>
      <c r="C52" s="18">
        <v>79.56243223681031</v>
      </c>
      <c r="D52" s="18">
        <v>80.4127572938302</v>
      </c>
      <c r="E52" s="18">
        <v>80.20649471341596</v>
      </c>
      <c r="F52" s="18">
        <v>79.78156668828099</v>
      </c>
      <c r="G52" s="18">
        <v>80.63142273855094</v>
      </c>
      <c r="H52" s="18">
        <v>80.38155804594842</v>
      </c>
      <c r="I52" s="18">
        <v>79.94106166718369</v>
      </c>
      <c r="J52" s="18">
        <v>80.82205442471316</v>
      </c>
      <c r="K52" s="18">
        <v>80.74547070963142</v>
      </c>
      <c r="L52" s="18">
        <v>80.30565921596747</v>
      </c>
      <c r="M52" s="18">
        <v>81.18528220329537</v>
      </c>
      <c r="N52" s="18">
        <v>80.78983029119806</v>
      </c>
      <c r="O52" s="18">
        <v>80.35277951593973</v>
      </c>
      <c r="P52" s="18">
        <v>81.22688106645639</v>
      </c>
      <c r="Q52" s="18">
        <v>80.82699255760089</v>
      </c>
      <c r="R52" s="18">
        <v>80.40569816840738</v>
      </c>
      <c r="S52" s="18">
        <v>81.2482869467944</v>
      </c>
      <c r="T52" s="18">
        <v>81.01714720675298</v>
      </c>
      <c r="U52" s="18">
        <v>80.59411334178095</v>
      </c>
      <c r="V52" s="18">
        <v>81.44018107172501</v>
      </c>
      <c r="W52" s="18">
        <v>81.15264386340094</v>
      </c>
      <c r="X52" s="18">
        <v>80.73895350708469</v>
      </c>
      <c r="Y52" s="18">
        <v>81.56633421971719</v>
      </c>
      <c r="Z52" s="18">
        <v>81.2824421443482</v>
      </c>
      <c r="AA52" s="18">
        <v>80.86600047009624</v>
      </c>
      <c r="AB52" s="18">
        <v>81.69888381860015</v>
      </c>
      <c r="AC52" s="18">
        <v>81.12996946961998</v>
      </c>
      <c r="AD52" s="18">
        <v>80.71470258566819</v>
      </c>
      <c r="AE52" s="18">
        <v>81.54523635357177</v>
      </c>
      <c r="AF52" s="18">
        <v>81.40025851776335</v>
      </c>
      <c r="AG52" s="18">
        <v>80.9925814669932</v>
      </c>
      <c r="AH52" s="18">
        <v>81.8079355685335</v>
      </c>
      <c r="AI52" s="18">
        <v>81.65216169759275</v>
      </c>
      <c r="AJ52" s="18">
        <v>81.25658101882283</v>
      </c>
      <c r="AK52" s="18">
        <v>82.04774237636266</v>
      </c>
    </row>
    <row r="53" spans="1:37" ht="15" customHeight="1">
      <c r="A53" s="26" t="s">
        <v>125</v>
      </c>
      <c r="B53" s="18">
        <v>78.67547120139129</v>
      </c>
      <c r="C53" s="18">
        <v>78.06147158742345</v>
      </c>
      <c r="D53" s="18">
        <v>79.28947081535912</v>
      </c>
      <c r="E53" s="18">
        <v>78.68741969736705</v>
      </c>
      <c r="F53" s="18">
        <v>78.07859484610871</v>
      </c>
      <c r="G53" s="18">
        <v>79.29624454862538</v>
      </c>
      <c r="H53" s="18">
        <v>78.9472683490961</v>
      </c>
      <c r="I53" s="18">
        <v>78.34520900046168</v>
      </c>
      <c r="J53" s="18">
        <v>79.54932769773053</v>
      </c>
      <c r="K53" s="18">
        <v>79.80972195547636</v>
      </c>
      <c r="L53" s="18">
        <v>79.24943963489382</v>
      </c>
      <c r="M53" s="18">
        <v>80.3700042760589</v>
      </c>
      <c r="N53" s="18">
        <v>79.88691382011532</v>
      </c>
      <c r="O53" s="18">
        <v>79.32731836547799</v>
      </c>
      <c r="P53" s="18">
        <v>80.44650927475266</v>
      </c>
      <c r="Q53" s="18">
        <v>79.37566596856698</v>
      </c>
      <c r="R53" s="18">
        <v>78.76431223062698</v>
      </c>
      <c r="S53" s="18">
        <v>79.98701970650697</v>
      </c>
      <c r="T53" s="18">
        <v>79.3422518132246</v>
      </c>
      <c r="U53" s="18">
        <v>78.69986664144452</v>
      </c>
      <c r="V53" s="18">
        <v>79.9846369850047</v>
      </c>
      <c r="W53" s="18">
        <v>79.70702500563117</v>
      </c>
      <c r="X53" s="18">
        <v>79.05547185325544</v>
      </c>
      <c r="Y53" s="18">
        <v>80.35857815800689</v>
      </c>
      <c r="Z53" s="18">
        <v>80.42651516996936</v>
      </c>
      <c r="AA53" s="18">
        <v>79.8271000515443</v>
      </c>
      <c r="AB53" s="18">
        <v>81.02593028839442</v>
      </c>
      <c r="AC53" s="18">
        <v>80.59902776683033</v>
      </c>
      <c r="AD53" s="18">
        <v>80.0180244034126</v>
      </c>
      <c r="AE53" s="18">
        <v>81.18003113024807</v>
      </c>
      <c r="AF53" s="18">
        <v>80.58458850097868</v>
      </c>
      <c r="AG53" s="18">
        <v>79.97000253289465</v>
      </c>
      <c r="AH53" s="18">
        <v>81.19917446906271</v>
      </c>
      <c r="AI53" s="18">
        <v>80.2627563373078</v>
      </c>
      <c r="AJ53" s="18">
        <v>79.6183893170296</v>
      </c>
      <c r="AK53" s="18">
        <v>80.90712335758602</v>
      </c>
    </row>
    <row r="54" spans="1:37" ht="15" customHeight="1">
      <c r="A54" s="26" t="s">
        <v>126</v>
      </c>
      <c r="B54" s="18">
        <v>78.79450822199034</v>
      </c>
      <c r="C54" s="18">
        <v>78.1262786281841</v>
      </c>
      <c r="D54" s="18">
        <v>79.46273781579659</v>
      </c>
      <c r="E54" s="18">
        <v>78.62407731556064</v>
      </c>
      <c r="F54" s="18">
        <v>77.93245660162944</v>
      </c>
      <c r="G54" s="18">
        <v>79.31569802949184</v>
      </c>
      <c r="H54" s="18">
        <v>79.19276088067534</v>
      </c>
      <c r="I54" s="18">
        <v>78.49496686497865</v>
      </c>
      <c r="J54" s="18">
        <v>79.89055489637202</v>
      </c>
      <c r="K54" s="18">
        <v>79.02955696814658</v>
      </c>
      <c r="L54" s="18">
        <v>78.29935635036105</v>
      </c>
      <c r="M54" s="18">
        <v>79.7597575859321</v>
      </c>
      <c r="N54" s="18">
        <v>79.62720260303031</v>
      </c>
      <c r="O54" s="18">
        <v>78.94408136887803</v>
      </c>
      <c r="P54" s="18">
        <v>80.3103238371826</v>
      </c>
      <c r="Q54" s="18">
        <v>80.00520871459412</v>
      </c>
      <c r="R54" s="18">
        <v>79.35569921472715</v>
      </c>
      <c r="S54" s="18">
        <v>80.65471821446108</v>
      </c>
      <c r="T54" s="18">
        <v>80.69582432939723</v>
      </c>
      <c r="U54" s="18">
        <v>80.09073165391328</v>
      </c>
      <c r="V54" s="18">
        <v>81.30091700488117</v>
      </c>
      <c r="W54" s="18">
        <v>80.5847785527368</v>
      </c>
      <c r="X54" s="18">
        <v>79.92970049572365</v>
      </c>
      <c r="Y54" s="18">
        <v>81.23985660974994</v>
      </c>
      <c r="Z54" s="18">
        <v>80.06894413103439</v>
      </c>
      <c r="AA54" s="18">
        <v>79.34593602082403</v>
      </c>
      <c r="AB54" s="18">
        <v>80.79195224124474</v>
      </c>
      <c r="AC54" s="18">
        <v>79.88837374991984</v>
      </c>
      <c r="AD54" s="18">
        <v>79.14986111656904</v>
      </c>
      <c r="AE54" s="18">
        <v>80.62688638327063</v>
      </c>
      <c r="AF54" s="18">
        <v>80.41062565706147</v>
      </c>
      <c r="AG54" s="18">
        <v>79.72070722924357</v>
      </c>
      <c r="AH54" s="18">
        <v>81.10054408487937</v>
      </c>
      <c r="AI54" s="18">
        <v>80.90906644048917</v>
      </c>
      <c r="AJ54" s="18">
        <v>80.26626375566883</v>
      </c>
      <c r="AK54" s="18">
        <v>81.55186912530951</v>
      </c>
    </row>
    <row r="55" spans="1:37" ht="15" customHeight="1">
      <c r="A55" s="26" t="s">
        <v>127</v>
      </c>
      <c r="B55" s="18">
        <v>78.99176533768184</v>
      </c>
      <c r="C55" s="18">
        <v>78.13637316414811</v>
      </c>
      <c r="D55" s="18">
        <v>79.84715751121557</v>
      </c>
      <c r="E55" s="18">
        <v>78.45938212636783</v>
      </c>
      <c r="F55" s="18">
        <v>77.55212208653438</v>
      </c>
      <c r="G55" s="18">
        <v>79.36664216620127</v>
      </c>
      <c r="H55" s="18">
        <v>78.33741288171956</v>
      </c>
      <c r="I55" s="18">
        <v>77.38020819197685</v>
      </c>
      <c r="J55" s="18">
        <v>79.29461757146227</v>
      </c>
      <c r="K55" s="18">
        <v>78.14106335678578</v>
      </c>
      <c r="L55" s="18">
        <v>77.17328619656634</v>
      </c>
      <c r="M55" s="18">
        <v>79.10884051700522</v>
      </c>
      <c r="N55" s="18">
        <v>78.61743854640524</v>
      </c>
      <c r="O55" s="18">
        <v>77.63941329046033</v>
      </c>
      <c r="P55" s="18">
        <v>79.59546380235015</v>
      </c>
      <c r="Q55" s="18">
        <v>79.20759214683034</v>
      </c>
      <c r="R55" s="18">
        <v>78.2613645447384</v>
      </c>
      <c r="S55" s="18">
        <v>80.15381974892227</v>
      </c>
      <c r="T55" s="18">
        <v>78.6795993315258</v>
      </c>
      <c r="U55" s="18">
        <v>77.68418219799416</v>
      </c>
      <c r="V55" s="18">
        <v>79.67501646505742</v>
      </c>
      <c r="W55" s="18">
        <v>78.76473183937178</v>
      </c>
      <c r="X55" s="18">
        <v>77.81898885939378</v>
      </c>
      <c r="Y55" s="18">
        <v>79.71047481934977</v>
      </c>
      <c r="Z55" s="18">
        <v>79.44115635186674</v>
      </c>
      <c r="AA55" s="18">
        <v>78.50477185026072</v>
      </c>
      <c r="AB55" s="18">
        <v>80.37754085347275</v>
      </c>
      <c r="AC55" s="18">
        <v>80.42430470586946</v>
      </c>
      <c r="AD55" s="18">
        <v>79.56214749140136</v>
      </c>
      <c r="AE55" s="18">
        <v>81.28646192033756</v>
      </c>
      <c r="AF55" s="18">
        <v>80.93781525436735</v>
      </c>
      <c r="AG55" s="18">
        <v>80.08157426718499</v>
      </c>
      <c r="AH55" s="18">
        <v>81.79405624154971</v>
      </c>
      <c r="AI55" s="18">
        <v>80.61274282345629</v>
      </c>
      <c r="AJ55" s="18">
        <v>79.76130623731946</v>
      </c>
      <c r="AK55" s="18">
        <v>81.46417940959311</v>
      </c>
    </row>
    <row r="56" spans="1:37" ht="24" customHeight="1">
      <c r="A56" s="26" t="s">
        <v>128</v>
      </c>
      <c r="B56" s="18">
        <v>79.09838698643439</v>
      </c>
      <c r="C56" s="18">
        <v>78.57919978764258</v>
      </c>
      <c r="D56" s="18">
        <v>79.6175741852262</v>
      </c>
      <c r="E56" s="18">
        <v>79.20552819857608</v>
      </c>
      <c r="F56" s="18">
        <v>78.66727141141958</v>
      </c>
      <c r="G56" s="18">
        <v>79.74378498573257</v>
      </c>
      <c r="H56" s="18">
        <v>79.62377436151648</v>
      </c>
      <c r="I56" s="18">
        <v>79.09020672583421</v>
      </c>
      <c r="J56" s="18">
        <v>80.15734199719876</v>
      </c>
      <c r="K56" s="18">
        <v>79.89125204566743</v>
      </c>
      <c r="L56" s="18">
        <v>79.35269257512158</v>
      </c>
      <c r="M56" s="18">
        <v>80.42981151621328</v>
      </c>
      <c r="N56" s="18">
        <v>79.72320070925731</v>
      </c>
      <c r="O56" s="18">
        <v>79.18672495096577</v>
      </c>
      <c r="P56" s="18">
        <v>80.25967646754886</v>
      </c>
      <c r="Q56" s="18">
        <v>79.58642311013372</v>
      </c>
      <c r="R56" s="18">
        <v>79.05266872146917</v>
      </c>
      <c r="S56" s="18">
        <v>80.12017749879827</v>
      </c>
      <c r="T56" s="18">
        <v>79.84585142175281</v>
      </c>
      <c r="U56" s="18">
        <v>79.34030504675594</v>
      </c>
      <c r="V56" s="18">
        <v>80.35139779674968</v>
      </c>
      <c r="W56" s="18">
        <v>80.35199899151269</v>
      </c>
      <c r="X56" s="18">
        <v>79.8748185707941</v>
      </c>
      <c r="Y56" s="18">
        <v>80.82917941223127</v>
      </c>
      <c r="Z56" s="18">
        <v>80.27051773074115</v>
      </c>
      <c r="AA56" s="18">
        <v>79.78126362344166</v>
      </c>
      <c r="AB56" s="18">
        <v>80.75977183804063</v>
      </c>
      <c r="AC56" s="18">
        <v>80.54782599755654</v>
      </c>
      <c r="AD56" s="18">
        <v>80.04216806618523</v>
      </c>
      <c r="AE56" s="18">
        <v>81.05348392892786</v>
      </c>
      <c r="AF56" s="18">
        <v>80.64826362710835</v>
      </c>
      <c r="AG56" s="18">
        <v>80.11932657302857</v>
      </c>
      <c r="AH56" s="18">
        <v>81.17720068118813</v>
      </c>
      <c r="AI56" s="18">
        <v>81.50463510461907</v>
      </c>
      <c r="AJ56" s="18">
        <v>80.9916761365669</v>
      </c>
      <c r="AK56" s="18">
        <v>82.01759407267124</v>
      </c>
    </row>
    <row r="57" spans="1:37" ht="15" customHeight="1">
      <c r="A57" s="26" t="s">
        <v>265</v>
      </c>
      <c r="B57" s="18">
        <v>77.71646725826264</v>
      </c>
      <c r="C57" s="18">
        <v>77.16244297968181</v>
      </c>
      <c r="D57" s="18">
        <v>78.27049153684347</v>
      </c>
      <c r="E57" s="18">
        <v>77.89141263315496</v>
      </c>
      <c r="F57" s="18">
        <v>77.35093511215786</v>
      </c>
      <c r="G57" s="18">
        <v>78.43189015415206</v>
      </c>
      <c r="H57" s="18">
        <v>77.97732596745475</v>
      </c>
      <c r="I57" s="18">
        <v>77.4183538355518</v>
      </c>
      <c r="J57" s="18">
        <v>78.5362980993577</v>
      </c>
      <c r="K57" s="18">
        <v>77.9447744758224</v>
      </c>
      <c r="L57" s="18">
        <v>77.36624907633283</v>
      </c>
      <c r="M57" s="18">
        <v>78.52329987531196</v>
      </c>
      <c r="N57" s="18">
        <v>77.79580900842518</v>
      </c>
      <c r="O57" s="18">
        <v>77.20513754430031</v>
      </c>
      <c r="P57" s="18">
        <v>78.38648047255005</v>
      </c>
      <c r="Q57" s="18">
        <v>78.45719298103458</v>
      </c>
      <c r="R57" s="18">
        <v>77.902510501624</v>
      </c>
      <c r="S57" s="18">
        <v>79.01187546044517</v>
      </c>
      <c r="T57" s="18">
        <v>78.42982225461543</v>
      </c>
      <c r="U57" s="18">
        <v>77.87058481223879</v>
      </c>
      <c r="V57" s="18">
        <v>78.98905969699207</v>
      </c>
      <c r="W57" s="18">
        <v>79.2192961278151</v>
      </c>
      <c r="X57" s="18">
        <v>78.66410833437278</v>
      </c>
      <c r="Y57" s="18">
        <v>79.77448392125741</v>
      </c>
      <c r="Z57" s="18">
        <v>79.43711080329527</v>
      </c>
      <c r="AA57" s="18">
        <v>78.85381527480773</v>
      </c>
      <c r="AB57" s="18">
        <v>80.02040633178281</v>
      </c>
      <c r="AC57" s="18">
        <v>79.75710475303569</v>
      </c>
      <c r="AD57" s="18">
        <v>79.19296654147203</v>
      </c>
      <c r="AE57" s="18">
        <v>80.32124296459935</v>
      </c>
      <c r="AF57" s="18">
        <v>79.42059143114014</v>
      </c>
      <c r="AG57" s="18">
        <v>78.83857885889144</v>
      </c>
      <c r="AH57" s="18">
        <v>80.00260400338884</v>
      </c>
      <c r="AI57" s="18">
        <v>79.22628084368827</v>
      </c>
      <c r="AJ57" s="18">
        <v>78.65002008220854</v>
      </c>
      <c r="AK57" s="18">
        <v>79.802541605168</v>
      </c>
    </row>
    <row r="58" spans="1:37" ht="15" customHeight="1">
      <c r="A58" s="26" t="s">
        <v>129</v>
      </c>
      <c r="B58" s="18">
        <v>79.10350218232202</v>
      </c>
      <c r="C58" s="18">
        <v>78.57333049862456</v>
      </c>
      <c r="D58" s="18">
        <v>79.63367386601948</v>
      </c>
      <c r="E58" s="18">
        <v>79.21550743559531</v>
      </c>
      <c r="F58" s="18">
        <v>78.66441309645691</v>
      </c>
      <c r="G58" s="18">
        <v>79.76660177473372</v>
      </c>
      <c r="H58" s="18">
        <v>79.17340483646706</v>
      </c>
      <c r="I58" s="18">
        <v>78.61960450674282</v>
      </c>
      <c r="J58" s="18">
        <v>79.7272051661913</v>
      </c>
      <c r="K58" s="18">
        <v>78.69788998531284</v>
      </c>
      <c r="L58" s="18">
        <v>78.12635069418658</v>
      </c>
      <c r="M58" s="18">
        <v>79.2694292764391</v>
      </c>
      <c r="N58" s="18">
        <v>78.31521202358958</v>
      </c>
      <c r="O58" s="18">
        <v>77.75080560444111</v>
      </c>
      <c r="P58" s="18">
        <v>78.87961844273805</v>
      </c>
      <c r="Q58" s="18">
        <v>78.58985870306431</v>
      </c>
      <c r="R58" s="18">
        <v>78.0161042358452</v>
      </c>
      <c r="S58" s="18">
        <v>79.16361317028341</v>
      </c>
      <c r="T58" s="18">
        <v>79.02879716359242</v>
      </c>
      <c r="U58" s="18">
        <v>78.47717800787588</v>
      </c>
      <c r="V58" s="18">
        <v>79.58041631930895</v>
      </c>
      <c r="W58" s="18">
        <v>79.60955804105292</v>
      </c>
      <c r="X58" s="18">
        <v>79.05475035763375</v>
      </c>
      <c r="Y58" s="18">
        <v>80.16436572447209</v>
      </c>
      <c r="Z58" s="18">
        <v>79.89355561476037</v>
      </c>
      <c r="AA58" s="18">
        <v>79.34315616786</v>
      </c>
      <c r="AB58" s="18">
        <v>80.44395506166074</v>
      </c>
      <c r="AC58" s="18">
        <v>80.31049268778021</v>
      </c>
      <c r="AD58" s="18">
        <v>79.76619953245452</v>
      </c>
      <c r="AE58" s="18">
        <v>80.8547858431059</v>
      </c>
      <c r="AF58" s="18">
        <v>80.37098002143097</v>
      </c>
      <c r="AG58" s="18">
        <v>79.82715055864995</v>
      </c>
      <c r="AH58" s="18">
        <v>80.91480948421199</v>
      </c>
      <c r="AI58" s="18">
        <v>80.74998937383549</v>
      </c>
      <c r="AJ58" s="18">
        <v>80.2244456467507</v>
      </c>
      <c r="AK58" s="18">
        <v>81.27553310092028</v>
      </c>
    </row>
    <row r="59" spans="1:37" ht="15" customHeight="1">
      <c r="A59" s="26" t="s">
        <v>130</v>
      </c>
      <c r="B59" s="18">
        <v>76.85084860528978</v>
      </c>
      <c r="C59" s="18">
        <v>76.27719720062831</v>
      </c>
      <c r="D59" s="18">
        <v>77.42450000995126</v>
      </c>
      <c r="E59" s="18">
        <v>76.9280687617109</v>
      </c>
      <c r="F59" s="18">
        <v>76.33936893980243</v>
      </c>
      <c r="G59" s="18">
        <v>77.51676858361938</v>
      </c>
      <c r="H59" s="18">
        <v>76.690303622343</v>
      </c>
      <c r="I59" s="18">
        <v>76.07759671866852</v>
      </c>
      <c r="J59" s="18">
        <v>77.30301052601747</v>
      </c>
      <c r="K59" s="18">
        <v>77.5256831953677</v>
      </c>
      <c r="L59" s="18">
        <v>76.93645066786982</v>
      </c>
      <c r="M59" s="18">
        <v>78.11491572286559</v>
      </c>
      <c r="N59" s="18">
        <v>77.95535345936305</v>
      </c>
      <c r="O59" s="18">
        <v>77.40800972222549</v>
      </c>
      <c r="P59" s="18">
        <v>78.50269719650062</v>
      </c>
      <c r="Q59" s="18">
        <v>78.43303965807732</v>
      </c>
      <c r="R59" s="18">
        <v>77.9123147878072</v>
      </c>
      <c r="S59" s="18">
        <v>78.95376452834743</v>
      </c>
      <c r="T59" s="18">
        <v>77.96167495044774</v>
      </c>
      <c r="U59" s="18">
        <v>77.40149779834528</v>
      </c>
      <c r="V59" s="18">
        <v>78.52185210255021</v>
      </c>
      <c r="W59" s="18">
        <v>78.20940383118703</v>
      </c>
      <c r="X59" s="18">
        <v>77.61849144403</v>
      </c>
      <c r="Y59" s="18">
        <v>78.80031621834407</v>
      </c>
      <c r="Z59" s="18">
        <v>77.89996384002721</v>
      </c>
      <c r="AA59" s="18">
        <v>77.2705393655763</v>
      </c>
      <c r="AB59" s="18">
        <v>78.52938831447813</v>
      </c>
      <c r="AC59" s="18">
        <v>78.46419657435658</v>
      </c>
      <c r="AD59" s="18">
        <v>77.84814335570965</v>
      </c>
      <c r="AE59" s="18">
        <v>79.0802497930035</v>
      </c>
      <c r="AF59" s="18">
        <v>78.7637107107854</v>
      </c>
      <c r="AG59" s="18">
        <v>78.14752925426063</v>
      </c>
      <c r="AH59" s="18">
        <v>79.37989216731017</v>
      </c>
      <c r="AI59" s="18">
        <v>79.54590176184614</v>
      </c>
      <c r="AJ59" s="18">
        <v>78.95743680757484</v>
      </c>
      <c r="AK59" s="18">
        <v>80.13436671611744</v>
      </c>
    </row>
    <row r="60" spans="1:37" ht="15" customHeight="1">
      <c r="A60" s="26" t="s">
        <v>131</v>
      </c>
      <c r="B60" s="18">
        <v>79.5128827446051</v>
      </c>
      <c r="C60" s="18">
        <v>78.89744753086146</v>
      </c>
      <c r="D60" s="18">
        <v>80.12831795834873</v>
      </c>
      <c r="E60" s="18">
        <v>80.08555406208585</v>
      </c>
      <c r="F60" s="18">
        <v>79.45625586311053</v>
      </c>
      <c r="G60" s="18">
        <v>80.71485226106117</v>
      </c>
      <c r="H60" s="18">
        <v>80.30634897685579</v>
      </c>
      <c r="I60" s="18">
        <v>79.70410176050176</v>
      </c>
      <c r="J60" s="18">
        <v>80.90859619320982</v>
      </c>
      <c r="K60" s="18">
        <v>80.52563207310138</v>
      </c>
      <c r="L60" s="18">
        <v>79.91028985590827</v>
      </c>
      <c r="M60" s="18">
        <v>81.14097429029448</v>
      </c>
      <c r="N60" s="18">
        <v>80.47407838244473</v>
      </c>
      <c r="O60" s="18">
        <v>79.86476115503665</v>
      </c>
      <c r="P60" s="18">
        <v>81.08339560985281</v>
      </c>
      <c r="Q60" s="18">
        <v>80.41909346156514</v>
      </c>
      <c r="R60" s="18">
        <v>79.75246825400691</v>
      </c>
      <c r="S60" s="18">
        <v>81.08571866912337</v>
      </c>
      <c r="T60" s="18">
        <v>81.16314269743161</v>
      </c>
      <c r="U60" s="18">
        <v>80.49776093620642</v>
      </c>
      <c r="V60" s="18">
        <v>81.8285244586568</v>
      </c>
      <c r="W60" s="18">
        <v>81.66562958923814</v>
      </c>
      <c r="X60" s="18">
        <v>81.01401375712749</v>
      </c>
      <c r="Y60" s="18">
        <v>82.31724542134879</v>
      </c>
      <c r="Z60" s="18">
        <v>82.47505768143486</v>
      </c>
      <c r="AA60" s="18">
        <v>81.9029494256886</v>
      </c>
      <c r="AB60" s="18">
        <v>83.04716593718112</v>
      </c>
      <c r="AC60" s="18">
        <v>82.53652067400127</v>
      </c>
      <c r="AD60" s="18">
        <v>81.96814187816179</v>
      </c>
      <c r="AE60" s="18">
        <v>83.10489946984075</v>
      </c>
      <c r="AF60" s="18">
        <v>83.06745601099264</v>
      </c>
      <c r="AG60" s="18">
        <v>82.48600192526077</v>
      </c>
      <c r="AH60" s="18">
        <v>83.64891009672452</v>
      </c>
      <c r="AI60" s="18">
        <v>82.70265287467919</v>
      </c>
      <c r="AJ60" s="18">
        <v>82.04971381630143</v>
      </c>
      <c r="AK60" s="18">
        <v>83.35559193305694</v>
      </c>
    </row>
    <row r="61" spans="1:37" ht="24" customHeight="1">
      <c r="A61" s="26" t="s">
        <v>132</v>
      </c>
      <c r="B61" s="18">
        <v>79.44903164103994</v>
      </c>
      <c r="C61" s="18">
        <v>78.8384454092746</v>
      </c>
      <c r="D61" s="18">
        <v>80.05961787280528</v>
      </c>
      <c r="E61" s="18">
        <v>79.44625682496216</v>
      </c>
      <c r="F61" s="18">
        <v>78.82522876873438</v>
      </c>
      <c r="G61" s="18">
        <v>80.06728488118995</v>
      </c>
      <c r="H61" s="18">
        <v>79.79725145203153</v>
      </c>
      <c r="I61" s="18">
        <v>79.1889466896021</v>
      </c>
      <c r="J61" s="18">
        <v>80.40555621446096</v>
      </c>
      <c r="K61" s="18">
        <v>79.92961497570968</v>
      </c>
      <c r="L61" s="18">
        <v>79.31839912731148</v>
      </c>
      <c r="M61" s="18">
        <v>80.54083082410789</v>
      </c>
      <c r="N61" s="18">
        <v>80.12337657540304</v>
      </c>
      <c r="O61" s="18">
        <v>79.51781221349769</v>
      </c>
      <c r="P61" s="18">
        <v>80.7289409373084</v>
      </c>
      <c r="Q61" s="18">
        <v>80.10282150828213</v>
      </c>
      <c r="R61" s="18">
        <v>79.48133431304328</v>
      </c>
      <c r="S61" s="18">
        <v>80.72430870352099</v>
      </c>
      <c r="T61" s="18">
        <v>80.1163551339386</v>
      </c>
      <c r="U61" s="18">
        <v>79.46129977753517</v>
      </c>
      <c r="V61" s="18">
        <v>80.77141049034202</v>
      </c>
      <c r="W61" s="18">
        <v>80.7484582140778</v>
      </c>
      <c r="X61" s="18">
        <v>80.09147066882687</v>
      </c>
      <c r="Y61" s="18">
        <v>81.40544575932873</v>
      </c>
      <c r="Z61" s="18">
        <v>81.04178455202414</v>
      </c>
      <c r="AA61" s="18">
        <v>80.39387215560852</v>
      </c>
      <c r="AB61" s="18">
        <v>81.68969694843976</v>
      </c>
      <c r="AC61" s="18">
        <v>81.30800767245552</v>
      </c>
      <c r="AD61" s="18">
        <v>80.68993160369828</v>
      </c>
      <c r="AE61" s="18">
        <v>81.92608374121275</v>
      </c>
      <c r="AF61" s="18">
        <v>81.22034032330151</v>
      </c>
      <c r="AG61" s="18">
        <v>80.59851545710595</v>
      </c>
      <c r="AH61" s="18">
        <v>81.84216518949708</v>
      </c>
      <c r="AI61" s="18">
        <v>81.15654978747305</v>
      </c>
      <c r="AJ61" s="18">
        <v>80.5295137906561</v>
      </c>
      <c r="AK61" s="18">
        <v>81.78358578429001</v>
      </c>
    </row>
    <row r="62" spans="1:37" ht="15" customHeight="1">
      <c r="A62" s="26" t="s">
        <v>133</v>
      </c>
      <c r="B62" s="18">
        <v>80.88398316726888</v>
      </c>
      <c r="C62" s="18">
        <v>80.28284939544376</v>
      </c>
      <c r="D62" s="18">
        <v>81.485116939094</v>
      </c>
      <c r="E62" s="18">
        <v>80.86350050430963</v>
      </c>
      <c r="F62" s="18">
        <v>80.23688313371335</v>
      </c>
      <c r="G62" s="18">
        <v>81.4901178749059</v>
      </c>
      <c r="H62" s="18">
        <v>81.18659041899117</v>
      </c>
      <c r="I62" s="18">
        <v>80.55487421884497</v>
      </c>
      <c r="J62" s="18">
        <v>81.81830661913737</v>
      </c>
      <c r="K62" s="18">
        <v>81.31416210976444</v>
      </c>
      <c r="L62" s="18">
        <v>80.65078820763647</v>
      </c>
      <c r="M62" s="18">
        <v>81.97753601189241</v>
      </c>
      <c r="N62" s="18">
        <v>81.07653765708392</v>
      </c>
      <c r="O62" s="18">
        <v>80.40426511395121</v>
      </c>
      <c r="P62" s="18">
        <v>81.74881020021662</v>
      </c>
      <c r="Q62" s="18">
        <v>80.55193338192814</v>
      </c>
      <c r="R62" s="18">
        <v>79.86183304849799</v>
      </c>
      <c r="S62" s="18">
        <v>81.24203371535829</v>
      </c>
      <c r="T62" s="18">
        <v>81.05670719633986</v>
      </c>
      <c r="U62" s="18">
        <v>80.38302693879197</v>
      </c>
      <c r="V62" s="18">
        <v>81.73038745388774</v>
      </c>
      <c r="W62" s="18">
        <v>81.90114723230597</v>
      </c>
      <c r="X62" s="18">
        <v>81.25288306069619</v>
      </c>
      <c r="Y62" s="18">
        <v>82.54941140391576</v>
      </c>
      <c r="Z62" s="18">
        <v>82.49006511346207</v>
      </c>
      <c r="AA62" s="18">
        <v>81.84184392996112</v>
      </c>
      <c r="AB62" s="18">
        <v>83.13828629696302</v>
      </c>
      <c r="AC62" s="18">
        <v>81.95878397258102</v>
      </c>
      <c r="AD62" s="18">
        <v>81.28692529908918</v>
      </c>
      <c r="AE62" s="18">
        <v>82.63064264607286</v>
      </c>
      <c r="AF62" s="18">
        <v>81.99182204657322</v>
      </c>
      <c r="AG62" s="18">
        <v>81.2884008331594</v>
      </c>
      <c r="AH62" s="18">
        <v>82.69524325998704</v>
      </c>
      <c r="AI62" s="18">
        <v>82.25848323330018</v>
      </c>
      <c r="AJ62" s="18">
        <v>81.59446665652384</v>
      </c>
      <c r="AK62" s="18">
        <v>82.92249981007653</v>
      </c>
    </row>
    <row r="63" spans="1:37" ht="15" customHeight="1">
      <c r="A63" s="26" t="s">
        <v>134</v>
      </c>
      <c r="B63" s="18">
        <v>78.92473984122772</v>
      </c>
      <c r="C63" s="18">
        <v>78.6089842877601</v>
      </c>
      <c r="D63" s="18">
        <v>79.24049539469534</v>
      </c>
      <c r="E63" s="18">
        <v>78.9759431200548</v>
      </c>
      <c r="F63" s="18">
        <v>78.65457968149354</v>
      </c>
      <c r="G63" s="18">
        <v>79.29730655861604</v>
      </c>
      <c r="H63" s="18">
        <v>79.30322693700688</v>
      </c>
      <c r="I63" s="18">
        <v>78.98208007890848</v>
      </c>
      <c r="J63" s="18">
        <v>79.62437379510529</v>
      </c>
      <c r="K63" s="18">
        <v>79.69099927159263</v>
      </c>
      <c r="L63" s="18">
        <v>79.36849758762278</v>
      </c>
      <c r="M63" s="18">
        <v>80.01350095556248</v>
      </c>
      <c r="N63" s="18">
        <v>80.12965457558364</v>
      </c>
      <c r="O63" s="18">
        <v>79.81212600278253</v>
      </c>
      <c r="P63" s="18">
        <v>80.44718314838475</v>
      </c>
      <c r="Q63" s="18">
        <v>80.41733586550663</v>
      </c>
      <c r="R63" s="18">
        <v>80.10337067504845</v>
      </c>
      <c r="S63" s="18">
        <v>80.7313010559648</v>
      </c>
      <c r="T63" s="18">
        <v>80.59817331660041</v>
      </c>
      <c r="U63" s="18">
        <v>80.28573500573404</v>
      </c>
      <c r="V63" s="18">
        <v>80.91061162746678</v>
      </c>
      <c r="W63" s="18">
        <v>80.93505195455175</v>
      </c>
      <c r="X63" s="18">
        <v>80.62497503589404</v>
      </c>
      <c r="Y63" s="18">
        <v>81.24512887320947</v>
      </c>
      <c r="Z63" s="18">
        <v>81.04209411891092</v>
      </c>
      <c r="AA63" s="18">
        <v>80.73140971106417</v>
      </c>
      <c r="AB63" s="18">
        <v>81.35277852675767</v>
      </c>
      <c r="AC63" s="18">
        <v>81.40174725886267</v>
      </c>
      <c r="AD63" s="18">
        <v>81.09560424070118</v>
      </c>
      <c r="AE63" s="18">
        <v>81.70789027702416</v>
      </c>
      <c r="AF63" s="18">
        <v>81.49542536916309</v>
      </c>
      <c r="AG63" s="18">
        <v>81.19088521976178</v>
      </c>
      <c r="AH63" s="18">
        <v>81.79996551856439</v>
      </c>
      <c r="AI63" s="18">
        <v>81.8469317074452</v>
      </c>
      <c r="AJ63" s="18">
        <v>81.54450030839068</v>
      </c>
      <c r="AK63" s="18">
        <v>82.1493631064997</v>
      </c>
    </row>
    <row r="64" spans="1:37" ht="15" customHeight="1">
      <c r="A64" s="26" t="s">
        <v>135</v>
      </c>
      <c r="B64" s="18">
        <v>78.31633392449945</v>
      </c>
      <c r="C64" s="18">
        <v>77.80989977590205</v>
      </c>
      <c r="D64" s="18">
        <v>78.82276807309684</v>
      </c>
      <c r="E64" s="18">
        <v>78.35300600532489</v>
      </c>
      <c r="F64" s="18">
        <v>77.84251545440043</v>
      </c>
      <c r="G64" s="18">
        <v>78.86349655624934</v>
      </c>
      <c r="H64" s="18">
        <v>78.31254929108721</v>
      </c>
      <c r="I64" s="18">
        <v>77.76953742082318</v>
      </c>
      <c r="J64" s="18">
        <v>78.85556116135123</v>
      </c>
      <c r="K64" s="18">
        <v>78.57795642816882</v>
      </c>
      <c r="L64" s="18">
        <v>78.04214502788703</v>
      </c>
      <c r="M64" s="18">
        <v>79.1137678284506</v>
      </c>
      <c r="N64" s="18">
        <v>78.56465268217627</v>
      </c>
      <c r="O64" s="18">
        <v>78.03456786054352</v>
      </c>
      <c r="P64" s="18">
        <v>79.09473750380903</v>
      </c>
      <c r="Q64" s="18">
        <v>78.82096195978782</v>
      </c>
      <c r="R64" s="18">
        <v>78.33487512158914</v>
      </c>
      <c r="S64" s="18">
        <v>79.30704879798651</v>
      </c>
      <c r="T64" s="18">
        <v>79.14314044962627</v>
      </c>
      <c r="U64" s="18">
        <v>78.65154816611958</v>
      </c>
      <c r="V64" s="18">
        <v>79.63473273313296</v>
      </c>
      <c r="W64" s="18">
        <v>79.44795840599174</v>
      </c>
      <c r="X64" s="18">
        <v>78.96909463491093</v>
      </c>
      <c r="Y64" s="18">
        <v>79.92682217707255</v>
      </c>
      <c r="Z64" s="18">
        <v>79.46743519017473</v>
      </c>
      <c r="AA64" s="18">
        <v>78.9860142694446</v>
      </c>
      <c r="AB64" s="18">
        <v>79.94885611090486</v>
      </c>
      <c r="AC64" s="18">
        <v>79.56138800336242</v>
      </c>
      <c r="AD64" s="18">
        <v>79.09636996937262</v>
      </c>
      <c r="AE64" s="18">
        <v>80.02640603735223</v>
      </c>
      <c r="AF64" s="18">
        <v>79.77640691102877</v>
      </c>
      <c r="AG64" s="18">
        <v>79.30138846662979</v>
      </c>
      <c r="AH64" s="18">
        <v>80.25142535542776</v>
      </c>
      <c r="AI64" s="18">
        <v>80.34947385583784</v>
      </c>
      <c r="AJ64" s="18">
        <v>79.86212867339836</v>
      </c>
      <c r="AK64" s="18">
        <v>80.83681903827733</v>
      </c>
    </row>
    <row r="65" spans="1:37" ht="15" customHeight="1">
      <c r="A65" s="26" t="s">
        <v>308</v>
      </c>
      <c r="B65" s="18">
        <v>75.51394639397633</v>
      </c>
      <c r="C65" s="18">
        <v>75.23041049930661</v>
      </c>
      <c r="D65" s="18">
        <v>75.79748228864604</v>
      </c>
      <c r="E65" s="18">
        <v>75.75812276620454</v>
      </c>
      <c r="F65" s="18">
        <v>75.47578193745895</v>
      </c>
      <c r="G65" s="18">
        <v>76.04046359495013</v>
      </c>
      <c r="H65" s="18">
        <v>76.17460071813541</v>
      </c>
      <c r="I65" s="18">
        <v>75.89540402504709</v>
      </c>
      <c r="J65" s="18">
        <v>76.45379741122373</v>
      </c>
      <c r="K65" s="18">
        <v>76.36884756769246</v>
      </c>
      <c r="L65" s="18">
        <v>76.08122791899144</v>
      </c>
      <c r="M65" s="18">
        <v>76.65646721639347</v>
      </c>
      <c r="N65" s="18">
        <v>76.43413915112717</v>
      </c>
      <c r="O65" s="18">
        <v>76.14743059360717</v>
      </c>
      <c r="P65" s="18">
        <v>76.72084770864717</v>
      </c>
      <c r="Q65" s="18">
        <v>76.43959899956609</v>
      </c>
      <c r="R65" s="18">
        <v>76.15038133091737</v>
      </c>
      <c r="S65" s="18">
        <v>76.7288166682148</v>
      </c>
      <c r="T65" s="18">
        <v>76.70234625632345</v>
      </c>
      <c r="U65" s="18">
        <v>76.42105995319002</v>
      </c>
      <c r="V65" s="18">
        <v>76.98363255945688</v>
      </c>
      <c r="W65" s="18">
        <v>76.964346054656</v>
      </c>
      <c r="X65" s="18">
        <v>76.68313815684463</v>
      </c>
      <c r="Y65" s="18">
        <v>77.24555395246738</v>
      </c>
      <c r="Z65" s="18">
        <v>77.0857903645871</v>
      </c>
      <c r="AA65" s="18">
        <v>76.80478752523146</v>
      </c>
      <c r="AB65" s="18">
        <v>77.36679320394273</v>
      </c>
      <c r="AC65" s="18">
        <v>77.23452752896209</v>
      </c>
      <c r="AD65" s="18">
        <v>76.95516657203879</v>
      </c>
      <c r="AE65" s="18">
        <v>77.51388848588539</v>
      </c>
      <c r="AF65" s="18">
        <v>77.47647759964569</v>
      </c>
      <c r="AG65" s="18">
        <v>77.19693609959013</v>
      </c>
      <c r="AH65" s="18">
        <v>77.75601909970125</v>
      </c>
      <c r="AI65" s="18">
        <v>77.98715171778485</v>
      </c>
      <c r="AJ65" s="18">
        <v>77.71076079893497</v>
      </c>
      <c r="AK65" s="18">
        <v>78.26354263663474</v>
      </c>
    </row>
    <row r="66" spans="1:37" ht="24" customHeight="1">
      <c r="A66" s="26" t="s">
        <v>136</v>
      </c>
      <c r="B66" s="18">
        <v>80.09682495123525</v>
      </c>
      <c r="C66" s="18">
        <v>79.54687286977791</v>
      </c>
      <c r="D66" s="18">
        <v>80.64677703269258</v>
      </c>
      <c r="E66" s="18">
        <v>80.36304698095057</v>
      </c>
      <c r="F66" s="18">
        <v>79.82078654980484</v>
      </c>
      <c r="G66" s="18">
        <v>80.9053074120963</v>
      </c>
      <c r="H66" s="18">
        <v>80.72838340169719</v>
      </c>
      <c r="I66" s="18">
        <v>80.17906382305553</v>
      </c>
      <c r="J66" s="18">
        <v>81.27770298033884</v>
      </c>
      <c r="K66" s="18">
        <v>80.58592614640777</v>
      </c>
      <c r="L66" s="18">
        <v>80.0279517787734</v>
      </c>
      <c r="M66" s="18">
        <v>81.14390051404214</v>
      </c>
      <c r="N66" s="18">
        <v>80.64863195456543</v>
      </c>
      <c r="O66" s="18">
        <v>80.08220275910527</v>
      </c>
      <c r="P66" s="18">
        <v>81.21506115002559</v>
      </c>
      <c r="Q66" s="18">
        <v>80.64319802660235</v>
      </c>
      <c r="R66" s="18">
        <v>80.07948504384693</v>
      </c>
      <c r="S66" s="18">
        <v>81.20691100935777</v>
      </c>
      <c r="T66" s="18">
        <v>80.79992616198473</v>
      </c>
      <c r="U66" s="18">
        <v>80.21574652487459</v>
      </c>
      <c r="V66" s="18">
        <v>81.38410579909487</v>
      </c>
      <c r="W66" s="18">
        <v>80.90957911341083</v>
      </c>
      <c r="X66" s="18">
        <v>80.31150815560004</v>
      </c>
      <c r="Y66" s="18">
        <v>81.50765007122162</v>
      </c>
      <c r="Z66" s="18">
        <v>81.17057777195768</v>
      </c>
      <c r="AA66" s="18">
        <v>80.56802297539869</v>
      </c>
      <c r="AB66" s="18">
        <v>81.77313256851667</v>
      </c>
      <c r="AC66" s="18">
        <v>81.13069395836935</v>
      </c>
      <c r="AD66" s="18">
        <v>80.53343870718601</v>
      </c>
      <c r="AE66" s="18">
        <v>81.72794920955269</v>
      </c>
      <c r="AF66" s="18">
        <v>81.18889202381217</v>
      </c>
      <c r="AG66" s="18">
        <v>80.5914288534498</v>
      </c>
      <c r="AH66" s="18">
        <v>81.78635519417455</v>
      </c>
      <c r="AI66" s="18">
        <v>81.75027227457754</v>
      </c>
      <c r="AJ66" s="18">
        <v>81.1649392144245</v>
      </c>
      <c r="AK66" s="18">
        <v>82.33560533473057</v>
      </c>
    </row>
    <row r="67" spans="1:37" ht="15" customHeight="1">
      <c r="A67" s="26" t="s">
        <v>137</v>
      </c>
      <c r="B67" s="18">
        <v>77.67609689610708</v>
      </c>
      <c r="C67" s="18">
        <v>77.04361580168919</v>
      </c>
      <c r="D67" s="18">
        <v>78.30857799052498</v>
      </c>
      <c r="E67" s="18">
        <v>77.32295900236433</v>
      </c>
      <c r="F67" s="18">
        <v>76.65073506936619</v>
      </c>
      <c r="G67" s="18">
        <v>77.99518293536246</v>
      </c>
      <c r="H67" s="18">
        <v>77.19761438320691</v>
      </c>
      <c r="I67" s="18">
        <v>76.458637850472</v>
      </c>
      <c r="J67" s="18">
        <v>77.93659091594182</v>
      </c>
      <c r="K67" s="18">
        <v>77.23419404900788</v>
      </c>
      <c r="L67" s="18">
        <v>76.46709010603915</v>
      </c>
      <c r="M67" s="18">
        <v>78.00129799197661</v>
      </c>
      <c r="N67" s="18">
        <v>77.7860517246488</v>
      </c>
      <c r="O67" s="18">
        <v>77.0106694958238</v>
      </c>
      <c r="P67" s="18">
        <v>78.5614339534738</v>
      </c>
      <c r="Q67" s="18">
        <v>78.05527343003668</v>
      </c>
      <c r="R67" s="18">
        <v>77.30663536644703</v>
      </c>
      <c r="S67" s="18">
        <v>78.80391149362633</v>
      </c>
      <c r="T67" s="18">
        <v>77.88048957799326</v>
      </c>
      <c r="U67" s="18">
        <v>77.1149546794295</v>
      </c>
      <c r="V67" s="18">
        <v>78.64602447655702</v>
      </c>
      <c r="W67" s="18">
        <v>77.82218691029753</v>
      </c>
      <c r="X67" s="18">
        <v>77.04884652049229</v>
      </c>
      <c r="Y67" s="18">
        <v>78.59552730010277</v>
      </c>
      <c r="Z67" s="18">
        <v>78.15120508371335</v>
      </c>
      <c r="AA67" s="18">
        <v>77.3703404614991</v>
      </c>
      <c r="AB67" s="18">
        <v>78.9320697059276</v>
      </c>
      <c r="AC67" s="18">
        <v>78.59840064591481</v>
      </c>
      <c r="AD67" s="18">
        <v>77.79766069515244</v>
      </c>
      <c r="AE67" s="18">
        <v>79.39914059667717</v>
      </c>
      <c r="AF67" s="18">
        <v>78.96526445167326</v>
      </c>
      <c r="AG67" s="18">
        <v>78.15988295793447</v>
      </c>
      <c r="AH67" s="18">
        <v>79.77064594541206</v>
      </c>
      <c r="AI67" s="18">
        <v>79.14744506283117</v>
      </c>
      <c r="AJ67" s="18">
        <v>78.34609011493292</v>
      </c>
      <c r="AK67" s="18">
        <v>79.94880001072941</v>
      </c>
    </row>
    <row r="68" spans="1:37" ht="15" customHeight="1">
      <c r="A68" s="26" t="s">
        <v>138</v>
      </c>
      <c r="B68" s="18">
        <v>78.06554140347617</v>
      </c>
      <c r="C68" s="18">
        <v>77.39328144030807</v>
      </c>
      <c r="D68" s="18">
        <v>78.73780136664428</v>
      </c>
      <c r="E68" s="18">
        <v>78.37999538627646</v>
      </c>
      <c r="F68" s="18">
        <v>77.74187784109532</v>
      </c>
      <c r="G68" s="18">
        <v>79.01811293145761</v>
      </c>
      <c r="H68" s="18">
        <v>78.77293480558336</v>
      </c>
      <c r="I68" s="18">
        <v>78.13938610645457</v>
      </c>
      <c r="J68" s="18">
        <v>79.40648350471216</v>
      </c>
      <c r="K68" s="18">
        <v>79.46597103021693</v>
      </c>
      <c r="L68" s="18">
        <v>78.8457996820511</v>
      </c>
      <c r="M68" s="18">
        <v>80.08614237838277</v>
      </c>
      <c r="N68" s="18">
        <v>79.47147936712855</v>
      </c>
      <c r="O68" s="18">
        <v>78.85735143896609</v>
      </c>
      <c r="P68" s="18">
        <v>80.08560729529101</v>
      </c>
      <c r="Q68" s="18">
        <v>79.55660789347418</v>
      </c>
      <c r="R68" s="18">
        <v>78.91951973305628</v>
      </c>
      <c r="S68" s="18">
        <v>80.19369605389208</v>
      </c>
      <c r="T68" s="18">
        <v>79.29980826418479</v>
      </c>
      <c r="U68" s="18">
        <v>78.62755172391182</v>
      </c>
      <c r="V68" s="18">
        <v>79.97206480445776</v>
      </c>
      <c r="W68" s="18">
        <v>79.76908311219141</v>
      </c>
      <c r="X68" s="18">
        <v>79.09184905108924</v>
      </c>
      <c r="Y68" s="18">
        <v>80.44631717329358</v>
      </c>
      <c r="Z68" s="18">
        <v>80.0142918863029</v>
      </c>
      <c r="AA68" s="18">
        <v>79.34465763799044</v>
      </c>
      <c r="AB68" s="18">
        <v>80.68392613461536</v>
      </c>
      <c r="AC68" s="18">
        <v>79.66652005771158</v>
      </c>
      <c r="AD68" s="18">
        <v>78.98560519900853</v>
      </c>
      <c r="AE68" s="18">
        <v>80.34743491641463</v>
      </c>
      <c r="AF68" s="18">
        <v>79.4252795802253</v>
      </c>
      <c r="AG68" s="18">
        <v>78.74659909311647</v>
      </c>
      <c r="AH68" s="18">
        <v>80.10396006733411</v>
      </c>
      <c r="AI68" s="18">
        <v>79.47276533101873</v>
      </c>
      <c r="AJ68" s="18">
        <v>78.78900075010421</v>
      </c>
      <c r="AK68" s="18">
        <v>80.15652991193326</v>
      </c>
    </row>
    <row r="69" spans="1:37" ht="15" customHeight="1">
      <c r="A69" s="26" t="s">
        <v>139</v>
      </c>
      <c r="B69" s="18">
        <v>79.36125586479001</v>
      </c>
      <c r="C69" s="18">
        <v>78.65485204340074</v>
      </c>
      <c r="D69" s="18">
        <v>80.06765968617928</v>
      </c>
      <c r="E69" s="18">
        <v>79.75372480636375</v>
      </c>
      <c r="F69" s="18">
        <v>79.03998434999089</v>
      </c>
      <c r="G69" s="18">
        <v>80.46746526273661</v>
      </c>
      <c r="H69" s="18">
        <v>79.52713301146561</v>
      </c>
      <c r="I69" s="18">
        <v>78.83857920445008</v>
      </c>
      <c r="J69" s="18">
        <v>80.21568681848113</v>
      </c>
      <c r="K69" s="18">
        <v>79.55948778822672</v>
      </c>
      <c r="L69" s="18">
        <v>78.83686559949719</v>
      </c>
      <c r="M69" s="18">
        <v>80.28210997695625</v>
      </c>
      <c r="N69" s="18">
        <v>79.62249574077825</v>
      </c>
      <c r="O69" s="18">
        <v>78.90905160255657</v>
      </c>
      <c r="P69" s="18">
        <v>80.33593987899992</v>
      </c>
      <c r="Q69" s="18">
        <v>79.84334166959734</v>
      </c>
      <c r="R69" s="18">
        <v>79.10320428578166</v>
      </c>
      <c r="S69" s="18">
        <v>80.58347905341301</v>
      </c>
      <c r="T69" s="18">
        <v>80.76816884914838</v>
      </c>
      <c r="U69" s="18">
        <v>80.05408730747797</v>
      </c>
      <c r="V69" s="18">
        <v>81.48225039081879</v>
      </c>
      <c r="W69" s="18">
        <v>80.80647402903647</v>
      </c>
      <c r="X69" s="18">
        <v>80.09969131094992</v>
      </c>
      <c r="Y69" s="18">
        <v>81.51325674712301</v>
      </c>
      <c r="Z69" s="18">
        <v>81.43052493061248</v>
      </c>
      <c r="AA69" s="18">
        <v>80.7674221302346</v>
      </c>
      <c r="AB69" s="18">
        <v>82.09362773099035</v>
      </c>
      <c r="AC69" s="18">
        <v>81.58242898643121</v>
      </c>
      <c r="AD69" s="18">
        <v>80.95351084017831</v>
      </c>
      <c r="AE69" s="18">
        <v>82.21134713268411</v>
      </c>
      <c r="AF69" s="18">
        <v>82.09708066256616</v>
      </c>
      <c r="AG69" s="18">
        <v>81.4749395830723</v>
      </c>
      <c r="AH69" s="18">
        <v>82.71922174206001</v>
      </c>
      <c r="AI69" s="18">
        <v>81.64981526138806</v>
      </c>
      <c r="AJ69" s="18">
        <v>81.00002017297058</v>
      </c>
      <c r="AK69" s="18">
        <v>82.29961034980553</v>
      </c>
    </row>
    <row r="70" spans="1:37" ht="15" customHeight="1">
      <c r="A70" s="26" t="s">
        <v>140</v>
      </c>
      <c r="B70" s="18">
        <v>78.59008998175128</v>
      </c>
      <c r="C70" s="18">
        <v>77.87358139987737</v>
      </c>
      <c r="D70" s="18">
        <v>79.30659856362519</v>
      </c>
      <c r="E70" s="18">
        <v>78.85134980915545</v>
      </c>
      <c r="F70" s="18">
        <v>78.14737759686037</v>
      </c>
      <c r="G70" s="18">
        <v>79.55532202145054</v>
      </c>
      <c r="H70" s="18">
        <v>78.88203246750335</v>
      </c>
      <c r="I70" s="18">
        <v>78.19437915141573</v>
      </c>
      <c r="J70" s="18">
        <v>79.56968578359097</v>
      </c>
      <c r="K70" s="18">
        <v>78.64048178351636</v>
      </c>
      <c r="L70" s="18">
        <v>77.94867763969907</v>
      </c>
      <c r="M70" s="18">
        <v>79.33228592733366</v>
      </c>
      <c r="N70" s="18">
        <v>78.62194385350516</v>
      </c>
      <c r="O70" s="18">
        <v>77.91839864202359</v>
      </c>
      <c r="P70" s="18">
        <v>79.32548906498673</v>
      </c>
      <c r="Q70" s="18">
        <v>79.13122724707729</v>
      </c>
      <c r="R70" s="18">
        <v>78.45015657868406</v>
      </c>
      <c r="S70" s="18">
        <v>79.81229791547052</v>
      </c>
      <c r="T70" s="18">
        <v>79.49635538954585</v>
      </c>
      <c r="U70" s="18">
        <v>78.81441904662925</v>
      </c>
      <c r="V70" s="18">
        <v>80.17829173246245</v>
      </c>
      <c r="W70" s="18">
        <v>79.70703698365006</v>
      </c>
      <c r="X70" s="18">
        <v>79.03635084569933</v>
      </c>
      <c r="Y70" s="18">
        <v>80.37772312160078</v>
      </c>
      <c r="Z70" s="18">
        <v>79.72844390522317</v>
      </c>
      <c r="AA70" s="18">
        <v>79.06341543949834</v>
      </c>
      <c r="AB70" s="18">
        <v>80.393472370948</v>
      </c>
      <c r="AC70" s="18">
        <v>80.5212632942395</v>
      </c>
      <c r="AD70" s="18">
        <v>79.88549232582754</v>
      </c>
      <c r="AE70" s="18">
        <v>81.15703426265146</v>
      </c>
      <c r="AF70" s="18">
        <v>81.27630182173789</v>
      </c>
      <c r="AG70" s="18">
        <v>80.6659931501241</v>
      </c>
      <c r="AH70" s="18">
        <v>81.88661049335168</v>
      </c>
      <c r="AI70" s="18">
        <v>81.43844030387</v>
      </c>
      <c r="AJ70" s="18">
        <v>80.83342489838812</v>
      </c>
      <c r="AK70" s="18">
        <v>82.04345570935187</v>
      </c>
    </row>
    <row r="71" spans="1:37" ht="24" customHeight="1">
      <c r="A71" s="26" t="s">
        <v>141</v>
      </c>
      <c r="B71" s="18">
        <v>79.42337734652622</v>
      </c>
      <c r="C71" s="18">
        <v>78.71981010399813</v>
      </c>
      <c r="D71" s="18">
        <v>80.12694458905432</v>
      </c>
      <c r="E71" s="18">
        <v>79.30064278851762</v>
      </c>
      <c r="F71" s="18">
        <v>78.60359681906294</v>
      </c>
      <c r="G71" s="18">
        <v>79.9976887579723</v>
      </c>
      <c r="H71" s="18">
        <v>79.33809605706644</v>
      </c>
      <c r="I71" s="18">
        <v>78.64006494415321</v>
      </c>
      <c r="J71" s="18">
        <v>80.03612716997966</v>
      </c>
      <c r="K71" s="18">
        <v>79.91666529902001</v>
      </c>
      <c r="L71" s="18">
        <v>79.22991951801428</v>
      </c>
      <c r="M71" s="18">
        <v>80.60341108002574</v>
      </c>
      <c r="N71" s="18">
        <v>80.06425733230252</v>
      </c>
      <c r="O71" s="18">
        <v>79.36225151716621</v>
      </c>
      <c r="P71" s="18">
        <v>80.76626314743882</v>
      </c>
      <c r="Q71" s="18">
        <v>80.057338209071</v>
      </c>
      <c r="R71" s="18">
        <v>79.37353884682419</v>
      </c>
      <c r="S71" s="18">
        <v>80.74113757131782</v>
      </c>
      <c r="T71" s="18">
        <v>80.06315714813363</v>
      </c>
      <c r="U71" s="18">
        <v>79.3672415544206</v>
      </c>
      <c r="V71" s="18">
        <v>80.75907274184665</v>
      </c>
      <c r="W71" s="18">
        <v>79.91930900579658</v>
      </c>
      <c r="X71" s="18">
        <v>79.2207378935996</v>
      </c>
      <c r="Y71" s="18">
        <v>80.61788011799355</v>
      </c>
      <c r="Z71" s="18">
        <v>80.18745045144371</v>
      </c>
      <c r="AA71" s="18">
        <v>79.48783838090218</v>
      </c>
      <c r="AB71" s="18">
        <v>80.88706252198524</v>
      </c>
      <c r="AC71" s="18">
        <v>80.38594303789016</v>
      </c>
      <c r="AD71" s="18">
        <v>79.7067836294301</v>
      </c>
      <c r="AE71" s="18">
        <v>81.06510244635021</v>
      </c>
      <c r="AF71" s="18">
        <v>80.92838703009777</v>
      </c>
      <c r="AG71" s="18">
        <v>80.23819564231322</v>
      </c>
      <c r="AH71" s="18">
        <v>81.61857841788232</v>
      </c>
      <c r="AI71" s="18">
        <v>81.26801128638995</v>
      </c>
      <c r="AJ71" s="18">
        <v>80.57806085080131</v>
      </c>
      <c r="AK71" s="18">
        <v>81.95796172197859</v>
      </c>
    </row>
    <row r="72" spans="1:37" ht="15" customHeight="1">
      <c r="A72" s="26" t="s">
        <v>142</v>
      </c>
      <c r="B72" s="18">
        <v>77.82876800769382</v>
      </c>
      <c r="C72" s="18">
        <v>77.30026390085011</v>
      </c>
      <c r="D72" s="18">
        <v>78.35727211453754</v>
      </c>
      <c r="E72" s="18">
        <v>78.0514871374715</v>
      </c>
      <c r="F72" s="18">
        <v>77.52625350022639</v>
      </c>
      <c r="G72" s="18">
        <v>78.5767207747166</v>
      </c>
      <c r="H72" s="18">
        <v>77.72341576795333</v>
      </c>
      <c r="I72" s="18">
        <v>77.15340809087843</v>
      </c>
      <c r="J72" s="18">
        <v>78.29342344502822</v>
      </c>
      <c r="K72" s="18">
        <v>78.28636392966973</v>
      </c>
      <c r="L72" s="18">
        <v>77.72056864716174</v>
      </c>
      <c r="M72" s="18">
        <v>78.85215921217772</v>
      </c>
      <c r="N72" s="18">
        <v>78.4721531307007</v>
      </c>
      <c r="O72" s="18">
        <v>77.90283751484988</v>
      </c>
      <c r="P72" s="18">
        <v>79.04146874655153</v>
      </c>
      <c r="Q72" s="18">
        <v>79.05177615617558</v>
      </c>
      <c r="R72" s="18">
        <v>78.53136159919731</v>
      </c>
      <c r="S72" s="18">
        <v>79.57219071315384</v>
      </c>
      <c r="T72" s="18">
        <v>78.86510386871473</v>
      </c>
      <c r="U72" s="18">
        <v>78.31539861232311</v>
      </c>
      <c r="V72" s="18">
        <v>79.41480912510634</v>
      </c>
      <c r="W72" s="18">
        <v>78.95747703459871</v>
      </c>
      <c r="X72" s="18">
        <v>78.40398057869747</v>
      </c>
      <c r="Y72" s="18">
        <v>79.51097349049995</v>
      </c>
      <c r="Z72" s="18">
        <v>79.02945609775331</v>
      </c>
      <c r="AA72" s="18">
        <v>78.46602695560368</v>
      </c>
      <c r="AB72" s="18">
        <v>79.59288523990294</v>
      </c>
      <c r="AC72" s="18">
        <v>79.02297532394178</v>
      </c>
      <c r="AD72" s="18">
        <v>78.46921055370565</v>
      </c>
      <c r="AE72" s="18">
        <v>79.57674009417791</v>
      </c>
      <c r="AF72" s="18">
        <v>79.17976234244571</v>
      </c>
      <c r="AG72" s="18">
        <v>78.62735968734168</v>
      </c>
      <c r="AH72" s="18">
        <v>79.73216499754975</v>
      </c>
      <c r="AI72" s="18">
        <v>79.53374808534998</v>
      </c>
      <c r="AJ72" s="18">
        <v>78.98236257624686</v>
      </c>
      <c r="AK72" s="18">
        <v>80.08513359445311</v>
      </c>
    </row>
    <row r="73" spans="1:37" ht="15" customHeight="1">
      <c r="A73" s="26" t="s">
        <v>143</v>
      </c>
      <c r="B73" s="18">
        <v>78.3845865292479</v>
      </c>
      <c r="C73" s="18">
        <v>77.40551999947047</v>
      </c>
      <c r="D73" s="18">
        <v>79.36365305902532</v>
      </c>
      <c r="E73" s="18">
        <v>78.48447652349478</v>
      </c>
      <c r="F73" s="18">
        <v>77.51151376651124</v>
      </c>
      <c r="G73" s="18">
        <v>79.45743928047831</v>
      </c>
      <c r="H73" s="18">
        <v>78.74050271544259</v>
      </c>
      <c r="I73" s="18">
        <v>77.67381205299428</v>
      </c>
      <c r="J73" s="18">
        <v>79.8071933778909</v>
      </c>
      <c r="K73" s="18">
        <v>78.99089565955292</v>
      </c>
      <c r="L73" s="18">
        <v>77.95037861312058</v>
      </c>
      <c r="M73" s="18">
        <v>80.03141270598526</v>
      </c>
      <c r="N73" s="18">
        <v>79.19235346096042</v>
      </c>
      <c r="O73" s="18">
        <v>78.18887259549385</v>
      </c>
      <c r="P73" s="18">
        <v>80.19583432642699</v>
      </c>
      <c r="Q73" s="18">
        <v>79.66005170871222</v>
      </c>
      <c r="R73" s="18">
        <v>78.70942023937289</v>
      </c>
      <c r="S73" s="18">
        <v>80.61068317805154</v>
      </c>
      <c r="T73" s="18">
        <v>79.41388400703751</v>
      </c>
      <c r="U73" s="18">
        <v>78.38284734361267</v>
      </c>
      <c r="V73" s="18">
        <v>80.44492067046235</v>
      </c>
      <c r="W73" s="18">
        <v>79.55120226029399</v>
      </c>
      <c r="X73" s="18">
        <v>78.456326053143</v>
      </c>
      <c r="Y73" s="18">
        <v>80.64607846744498</v>
      </c>
      <c r="Z73" s="18">
        <v>79.00376746216405</v>
      </c>
      <c r="AA73" s="18">
        <v>77.89192571739389</v>
      </c>
      <c r="AB73" s="18">
        <v>80.11560920693421</v>
      </c>
      <c r="AC73" s="18">
        <v>79.77628606537407</v>
      </c>
      <c r="AD73" s="18">
        <v>78.71616059645707</v>
      </c>
      <c r="AE73" s="18">
        <v>80.83641153429106</v>
      </c>
      <c r="AF73" s="18">
        <v>79.70480444299193</v>
      </c>
      <c r="AG73" s="18">
        <v>78.62279143425924</v>
      </c>
      <c r="AH73" s="18">
        <v>80.78681745172462</v>
      </c>
      <c r="AI73" s="18">
        <v>81.02105535084733</v>
      </c>
      <c r="AJ73" s="18">
        <v>80.01447601055435</v>
      </c>
      <c r="AK73" s="18">
        <v>82.02763469114032</v>
      </c>
    </row>
    <row r="74" spans="1:37" ht="15" customHeight="1">
      <c r="A74" s="26" t="s">
        <v>144</v>
      </c>
      <c r="B74" s="18">
        <v>77.02364214459023</v>
      </c>
      <c r="C74" s="18">
        <v>76.67007785226669</v>
      </c>
      <c r="D74" s="18">
        <v>77.37720643691377</v>
      </c>
      <c r="E74" s="18">
        <v>77.34822391209282</v>
      </c>
      <c r="F74" s="18">
        <v>76.99214423300063</v>
      </c>
      <c r="G74" s="18">
        <v>77.70430359118501</v>
      </c>
      <c r="H74" s="18">
        <v>77.54169089256172</v>
      </c>
      <c r="I74" s="18">
        <v>77.18391216886714</v>
      </c>
      <c r="J74" s="18">
        <v>77.8994696162563</v>
      </c>
      <c r="K74" s="18">
        <v>77.62027589927692</v>
      </c>
      <c r="L74" s="18">
        <v>77.26255383912499</v>
      </c>
      <c r="M74" s="18">
        <v>77.97799795942885</v>
      </c>
      <c r="N74" s="18">
        <v>77.38097027389838</v>
      </c>
      <c r="O74" s="18">
        <v>77.02065117702925</v>
      </c>
      <c r="P74" s="18">
        <v>77.74128937076752</v>
      </c>
      <c r="Q74" s="18">
        <v>77.42497466788839</v>
      </c>
      <c r="R74" s="18">
        <v>77.06559867969456</v>
      </c>
      <c r="S74" s="18">
        <v>77.78435065608222</v>
      </c>
      <c r="T74" s="18">
        <v>77.62956185029577</v>
      </c>
      <c r="U74" s="18">
        <v>77.2635893459207</v>
      </c>
      <c r="V74" s="18">
        <v>77.99553435467084</v>
      </c>
      <c r="W74" s="18">
        <v>78.20533393160555</v>
      </c>
      <c r="X74" s="18">
        <v>77.84909839362082</v>
      </c>
      <c r="Y74" s="18">
        <v>78.56156946959028</v>
      </c>
      <c r="Z74" s="18">
        <v>78.3967200948269</v>
      </c>
      <c r="AA74" s="18">
        <v>78.04396140537031</v>
      </c>
      <c r="AB74" s="18">
        <v>78.7494787842835</v>
      </c>
      <c r="AC74" s="18">
        <v>78.43926296485371</v>
      </c>
      <c r="AD74" s="18">
        <v>78.09287734808775</v>
      </c>
      <c r="AE74" s="18">
        <v>78.78564858161967</v>
      </c>
      <c r="AF74" s="18">
        <v>78.53716705447532</v>
      </c>
      <c r="AG74" s="18">
        <v>78.19229650251759</v>
      </c>
      <c r="AH74" s="18">
        <v>78.88203760643304</v>
      </c>
      <c r="AI74" s="18">
        <v>78.7505227525194</v>
      </c>
      <c r="AJ74" s="18">
        <v>78.40363686748123</v>
      </c>
      <c r="AK74" s="18">
        <v>79.09740863755758</v>
      </c>
    </row>
    <row r="75" spans="1:37" ht="15" customHeight="1">
      <c r="A75" s="26" t="s">
        <v>145</v>
      </c>
      <c r="B75" s="18">
        <v>79.5380494918777</v>
      </c>
      <c r="C75" s="18">
        <v>77.98424125942228</v>
      </c>
      <c r="D75" s="18">
        <v>81.09185772433312</v>
      </c>
      <c r="E75" s="18">
        <v>81.48106282124672</v>
      </c>
      <c r="F75" s="18">
        <v>80.0316975037079</v>
      </c>
      <c r="G75" s="18">
        <v>82.93042813878554</v>
      </c>
      <c r="H75" s="18">
        <v>81.78624096932239</v>
      </c>
      <c r="I75" s="18">
        <v>80.23441883750112</v>
      </c>
      <c r="J75" s="18">
        <v>83.33806310114366</v>
      </c>
      <c r="K75" s="18">
        <v>81.68520356002047</v>
      </c>
      <c r="L75" s="18">
        <v>80.38957773173561</v>
      </c>
      <c r="M75" s="18">
        <v>82.98082938830532</v>
      </c>
      <c r="N75" s="18">
        <v>81.03394024713317</v>
      </c>
      <c r="O75" s="18">
        <v>79.60398735069359</v>
      </c>
      <c r="P75" s="18">
        <v>82.46389314357276</v>
      </c>
      <c r="Q75" s="18">
        <v>80.52394431799215</v>
      </c>
      <c r="R75" s="18">
        <v>78.99340257618643</v>
      </c>
      <c r="S75" s="18">
        <v>82.05448605979787</v>
      </c>
      <c r="T75" s="18">
        <v>81.3936281101567</v>
      </c>
      <c r="U75" s="18">
        <v>79.78688816976916</v>
      </c>
      <c r="V75" s="18">
        <v>83.00036805054424</v>
      </c>
      <c r="W75" s="18">
        <v>81.04994776037448</v>
      </c>
      <c r="X75" s="18">
        <v>79.53762453463402</v>
      </c>
      <c r="Y75" s="18">
        <v>82.56227098611494</v>
      </c>
      <c r="Z75" s="18">
        <v>81.50950422771973</v>
      </c>
      <c r="AA75" s="18">
        <v>80.20178391760676</v>
      </c>
      <c r="AB75" s="18">
        <v>82.8172245378327</v>
      </c>
      <c r="AC75" s="18">
        <v>81.42359821666705</v>
      </c>
      <c r="AD75" s="18">
        <v>80.24246298784806</v>
      </c>
      <c r="AE75" s="18">
        <v>82.60473344548603</v>
      </c>
      <c r="AF75" s="18">
        <v>81.71904344958088</v>
      </c>
      <c r="AG75" s="18">
        <v>80.52297061642126</v>
      </c>
      <c r="AH75" s="18">
        <v>82.9151162827405</v>
      </c>
      <c r="AI75" s="18">
        <v>81.38893813819243</v>
      </c>
      <c r="AJ75" s="18">
        <v>80.02079237125415</v>
      </c>
      <c r="AK75" s="18">
        <v>82.75708390513071</v>
      </c>
    </row>
    <row r="76" spans="1:37" ht="24" customHeight="1">
      <c r="A76" s="26" t="s">
        <v>146</v>
      </c>
      <c r="B76" s="18">
        <v>79.47123518018259</v>
      </c>
      <c r="C76" s="18">
        <v>78.94007336246344</v>
      </c>
      <c r="D76" s="18">
        <v>80.00239699790174</v>
      </c>
      <c r="E76" s="18">
        <v>80.21201670330298</v>
      </c>
      <c r="F76" s="18">
        <v>79.70093223426936</v>
      </c>
      <c r="G76" s="18">
        <v>80.7231011723366</v>
      </c>
      <c r="H76" s="18">
        <v>80.74707605601095</v>
      </c>
      <c r="I76" s="18">
        <v>80.24150402521137</v>
      </c>
      <c r="J76" s="18">
        <v>81.25264808681054</v>
      </c>
      <c r="K76" s="18">
        <v>80.74104329214222</v>
      </c>
      <c r="L76" s="18">
        <v>80.21266260710577</v>
      </c>
      <c r="M76" s="18">
        <v>81.26942397717868</v>
      </c>
      <c r="N76" s="18">
        <v>80.04444178809918</v>
      </c>
      <c r="O76" s="18">
        <v>79.48179713686037</v>
      </c>
      <c r="P76" s="18">
        <v>80.60708643933799</v>
      </c>
      <c r="Q76" s="18">
        <v>80.20198986781003</v>
      </c>
      <c r="R76" s="18">
        <v>79.65124794507479</v>
      </c>
      <c r="S76" s="18">
        <v>80.75273179054527</v>
      </c>
      <c r="T76" s="18">
        <v>80.60906597220009</v>
      </c>
      <c r="U76" s="18">
        <v>80.0761781501606</v>
      </c>
      <c r="V76" s="18">
        <v>81.14195379423957</v>
      </c>
      <c r="W76" s="18">
        <v>81.18952555913484</v>
      </c>
      <c r="X76" s="18">
        <v>80.67194374521765</v>
      </c>
      <c r="Y76" s="18">
        <v>81.70710737305203</v>
      </c>
      <c r="Z76" s="18">
        <v>81.245701996166</v>
      </c>
      <c r="AA76" s="18">
        <v>80.71225303941404</v>
      </c>
      <c r="AB76" s="18">
        <v>81.77915095291797</v>
      </c>
      <c r="AC76" s="18">
        <v>81.5031974833635</v>
      </c>
      <c r="AD76" s="18">
        <v>80.97547417595294</v>
      </c>
      <c r="AE76" s="18">
        <v>82.03092079077405</v>
      </c>
      <c r="AF76" s="18">
        <v>81.80050866706826</v>
      </c>
      <c r="AG76" s="18">
        <v>81.27917478983605</v>
      </c>
      <c r="AH76" s="18">
        <v>82.32184254430047</v>
      </c>
      <c r="AI76" s="18">
        <v>82.34159133939866</v>
      </c>
      <c r="AJ76" s="18">
        <v>81.83644040842181</v>
      </c>
      <c r="AK76" s="18">
        <v>82.84674227037551</v>
      </c>
    </row>
    <row r="77" spans="1:37" ht="15" customHeight="1">
      <c r="A77" s="26" t="s">
        <v>147</v>
      </c>
      <c r="B77" s="18">
        <v>77.517502137047</v>
      </c>
      <c r="C77" s="18">
        <v>77.04667458778377</v>
      </c>
      <c r="D77" s="18">
        <v>77.98832968631024</v>
      </c>
      <c r="E77" s="18">
        <v>77.61336989328143</v>
      </c>
      <c r="F77" s="18">
        <v>77.1396952385891</v>
      </c>
      <c r="G77" s="18">
        <v>78.08704454797376</v>
      </c>
      <c r="H77" s="18">
        <v>77.70706791578496</v>
      </c>
      <c r="I77" s="18">
        <v>77.22292360497097</v>
      </c>
      <c r="J77" s="18">
        <v>78.19121222659895</v>
      </c>
      <c r="K77" s="18">
        <v>78.15565387749987</v>
      </c>
      <c r="L77" s="18">
        <v>77.67800708757719</v>
      </c>
      <c r="M77" s="18">
        <v>78.63330066742256</v>
      </c>
      <c r="N77" s="18">
        <v>78.0857816177465</v>
      </c>
      <c r="O77" s="18">
        <v>77.60042433765672</v>
      </c>
      <c r="P77" s="18">
        <v>78.57113889783629</v>
      </c>
      <c r="Q77" s="18">
        <v>78.20479848320973</v>
      </c>
      <c r="R77" s="18">
        <v>77.73157728755565</v>
      </c>
      <c r="S77" s="18">
        <v>78.6780196788638</v>
      </c>
      <c r="T77" s="18">
        <v>78.18340848186992</v>
      </c>
      <c r="U77" s="18">
        <v>77.69864846582345</v>
      </c>
      <c r="V77" s="18">
        <v>78.66816849791638</v>
      </c>
      <c r="W77" s="18">
        <v>78.43434512869521</v>
      </c>
      <c r="X77" s="18">
        <v>77.96126740187913</v>
      </c>
      <c r="Y77" s="18">
        <v>78.9074228555113</v>
      </c>
      <c r="Z77" s="18">
        <v>78.7990411355828</v>
      </c>
      <c r="AA77" s="18">
        <v>78.32206162836617</v>
      </c>
      <c r="AB77" s="18">
        <v>79.27602064279942</v>
      </c>
      <c r="AC77" s="18">
        <v>78.76342334073057</v>
      </c>
      <c r="AD77" s="18">
        <v>78.28699835183826</v>
      </c>
      <c r="AE77" s="18">
        <v>79.23984832962287</v>
      </c>
      <c r="AF77" s="18">
        <v>79.2067246613161</v>
      </c>
      <c r="AG77" s="18">
        <v>78.74439114357656</v>
      </c>
      <c r="AH77" s="18">
        <v>79.66905817905564</v>
      </c>
      <c r="AI77" s="18">
        <v>79.50830578678597</v>
      </c>
      <c r="AJ77" s="18">
        <v>79.05752411984363</v>
      </c>
      <c r="AK77" s="18">
        <v>79.9590874537283</v>
      </c>
    </row>
    <row r="78" spans="1:37" ht="15" customHeight="1">
      <c r="A78" s="26" t="s">
        <v>148</v>
      </c>
      <c r="B78" s="18">
        <v>79.56063058202578</v>
      </c>
      <c r="C78" s="18">
        <v>78.98558314075217</v>
      </c>
      <c r="D78" s="18">
        <v>80.13567802329939</v>
      </c>
      <c r="E78" s="18">
        <v>79.90270947658873</v>
      </c>
      <c r="F78" s="18">
        <v>79.34016589274422</v>
      </c>
      <c r="G78" s="18">
        <v>80.46525306043323</v>
      </c>
      <c r="H78" s="18">
        <v>80.1498029552333</v>
      </c>
      <c r="I78" s="18">
        <v>79.58342331800203</v>
      </c>
      <c r="J78" s="18">
        <v>80.71618259246456</v>
      </c>
      <c r="K78" s="18">
        <v>80.319303809359</v>
      </c>
      <c r="L78" s="18">
        <v>79.76798557605264</v>
      </c>
      <c r="M78" s="18">
        <v>80.87062204266536</v>
      </c>
      <c r="N78" s="18">
        <v>79.77545201667081</v>
      </c>
      <c r="O78" s="18">
        <v>79.17582979736316</v>
      </c>
      <c r="P78" s="18">
        <v>80.37507423597846</v>
      </c>
      <c r="Q78" s="18">
        <v>79.83061035751258</v>
      </c>
      <c r="R78" s="18">
        <v>79.24078505654128</v>
      </c>
      <c r="S78" s="18">
        <v>80.42043565848388</v>
      </c>
      <c r="T78" s="18">
        <v>79.95853781335708</v>
      </c>
      <c r="U78" s="18">
        <v>79.36078891315756</v>
      </c>
      <c r="V78" s="18">
        <v>80.5562867135566</v>
      </c>
      <c r="W78" s="18">
        <v>80.49099527405203</v>
      </c>
      <c r="X78" s="18">
        <v>79.91968797448548</v>
      </c>
      <c r="Y78" s="18">
        <v>81.06230257361857</v>
      </c>
      <c r="Z78" s="18">
        <v>80.74232322364928</v>
      </c>
      <c r="AA78" s="18">
        <v>80.17014994280413</v>
      </c>
      <c r="AB78" s="18">
        <v>81.31449650449443</v>
      </c>
      <c r="AC78" s="18">
        <v>80.79385181677097</v>
      </c>
      <c r="AD78" s="18">
        <v>80.21060463529501</v>
      </c>
      <c r="AE78" s="18">
        <v>81.37709899824692</v>
      </c>
      <c r="AF78" s="18">
        <v>81.15561158548235</v>
      </c>
      <c r="AG78" s="18">
        <v>80.5817062869312</v>
      </c>
      <c r="AH78" s="18">
        <v>81.7295168840335</v>
      </c>
      <c r="AI78" s="18">
        <v>81.23708847492556</v>
      </c>
      <c r="AJ78" s="18">
        <v>80.65887255236564</v>
      </c>
      <c r="AK78" s="18">
        <v>81.81530439748548</v>
      </c>
    </row>
    <row r="79" spans="1:37" ht="15" customHeight="1">
      <c r="A79" s="26" t="s">
        <v>149</v>
      </c>
      <c r="B79" s="18">
        <v>79.82561939123418</v>
      </c>
      <c r="C79" s="18">
        <v>78.43480313913051</v>
      </c>
      <c r="D79" s="18">
        <v>81.21643564333786</v>
      </c>
      <c r="E79" s="18">
        <v>80.82530368447811</v>
      </c>
      <c r="F79" s="18">
        <v>79.46372435323755</v>
      </c>
      <c r="G79" s="18">
        <v>82.18688301571868</v>
      </c>
      <c r="H79" s="18">
        <v>81.15959294227382</v>
      </c>
      <c r="I79" s="18">
        <v>79.77321600808763</v>
      </c>
      <c r="J79" s="18">
        <v>82.54596987646</v>
      </c>
      <c r="K79" s="18">
        <v>81.42667427477157</v>
      </c>
      <c r="L79" s="18">
        <v>80.11900842933623</v>
      </c>
      <c r="M79" s="18">
        <v>82.73434012020691</v>
      </c>
      <c r="N79" s="18">
        <v>80.64308364923033</v>
      </c>
      <c r="O79" s="18">
        <v>79.29952001065288</v>
      </c>
      <c r="P79" s="18">
        <v>81.98664728780778</v>
      </c>
      <c r="Q79" s="18">
        <v>80.27009093275454</v>
      </c>
      <c r="R79" s="18">
        <v>78.79624965448323</v>
      </c>
      <c r="S79" s="18">
        <v>81.74393221102585</v>
      </c>
      <c r="T79" s="18">
        <v>80.98054168530287</v>
      </c>
      <c r="U79" s="18">
        <v>79.39436997417725</v>
      </c>
      <c r="V79" s="18">
        <v>82.56671339642848</v>
      </c>
      <c r="W79" s="18">
        <v>81.46416738610029</v>
      </c>
      <c r="X79" s="18">
        <v>79.87933069275451</v>
      </c>
      <c r="Y79" s="18">
        <v>83.04900407944606</v>
      </c>
      <c r="Z79" s="18">
        <v>82.60762723539911</v>
      </c>
      <c r="AA79" s="18">
        <v>81.18031864166315</v>
      </c>
      <c r="AB79" s="18">
        <v>84.03493582913507</v>
      </c>
      <c r="AC79" s="18">
        <v>81.47552004863918</v>
      </c>
      <c r="AD79" s="18">
        <v>79.83941838764217</v>
      </c>
      <c r="AE79" s="18">
        <v>83.1116217096362</v>
      </c>
      <c r="AF79" s="18">
        <v>81.83369583633055</v>
      </c>
      <c r="AG79" s="18">
        <v>80.22420764234181</v>
      </c>
      <c r="AH79" s="18">
        <v>83.44318403031929</v>
      </c>
      <c r="AI79" s="18">
        <v>80.65376143138948</v>
      </c>
      <c r="AJ79" s="18">
        <v>78.99322560080324</v>
      </c>
      <c r="AK79" s="18">
        <v>82.31429726197572</v>
      </c>
    </row>
    <row r="80" spans="1:37" ht="15" customHeight="1">
      <c r="A80" s="26" t="s">
        <v>150</v>
      </c>
      <c r="B80" s="18">
        <v>78.59564808395403</v>
      </c>
      <c r="C80" s="18">
        <v>77.9818933382542</v>
      </c>
      <c r="D80" s="18">
        <v>79.20940282965387</v>
      </c>
      <c r="E80" s="18">
        <v>78.55087389681105</v>
      </c>
      <c r="F80" s="18">
        <v>77.89546559649645</v>
      </c>
      <c r="G80" s="18">
        <v>79.20628219712566</v>
      </c>
      <c r="H80" s="18">
        <v>78.68956229644462</v>
      </c>
      <c r="I80" s="18">
        <v>78.03181806725182</v>
      </c>
      <c r="J80" s="18">
        <v>79.34730652563742</v>
      </c>
      <c r="K80" s="18">
        <v>78.88295238993308</v>
      </c>
      <c r="L80" s="18">
        <v>78.2412210236609</v>
      </c>
      <c r="M80" s="18">
        <v>79.52468375620526</v>
      </c>
      <c r="N80" s="18">
        <v>79.25029932006588</v>
      </c>
      <c r="O80" s="18">
        <v>78.63610051648295</v>
      </c>
      <c r="P80" s="18">
        <v>79.8644981236488</v>
      </c>
      <c r="Q80" s="18">
        <v>79.66603870680298</v>
      </c>
      <c r="R80" s="18">
        <v>79.07103158214488</v>
      </c>
      <c r="S80" s="18">
        <v>80.26104583146108</v>
      </c>
      <c r="T80" s="18">
        <v>80.06137454669778</v>
      </c>
      <c r="U80" s="18">
        <v>79.46986571762105</v>
      </c>
      <c r="V80" s="18">
        <v>80.65288337577451</v>
      </c>
      <c r="W80" s="18">
        <v>80.51807802816373</v>
      </c>
      <c r="X80" s="18">
        <v>79.95404854910511</v>
      </c>
      <c r="Y80" s="18">
        <v>81.08210750722235</v>
      </c>
      <c r="Z80" s="18">
        <v>80.64754744585441</v>
      </c>
      <c r="AA80" s="18">
        <v>80.06513855260884</v>
      </c>
      <c r="AB80" s="18">
        <v>81.22995633909999</v>
      </c>
      <c r="AC80" s="18">
        <v>80.9372612846185</v>
      </c>
      <c r="AD80" s="18">
        <v>80.36326476837917</v>
      </c>
      <c r="AE80" s="18">
        <v>81.51125780085783</v>
      </c>
      <c r="AF80" s="18">
        <v>80.9026857645771</v>
      </c>
      <c r="AG80" s="18">
        <v>80.31707819828083</v>
      </c>
      <c r="AH80" s="18">
        <v>81.48829333087338</v>
      </c>
      <c r="AI80" s="18">
        <v>81.12864003573686</v>
      </c>
      <c r="AJ80" s="18">
        <v>80.55579648199775</v>
      </c>
      <c r="AK80" s="18">
        <v>81.70148358947598</v>
      </c>
    </row>
    <row r="81" spans="1:37" ht="24" customHeight="1">
      <c r="A81" s="26" t="s">
        <v>151</v>
      </c>
      <c r="B81" s="18">
        <v>79.17680816998747</v>
      </c>
      <c r="C81" s="18">
        <v>78.45016091959468</v>
      </c>
      <c r="D81" s="18">
        <v>79.90345542038025</v>
      </c>
      <c r="E81" s="18">
        <v>79.19218388998176</v>
      </c>
      <c r="F81" s="18">
        <v>78.48681440077054</v>
      </c>
      <c r="G81" s="18">
        <v>79.89755337919298</v>
      </c>
      <c r="H81" s="18">
        <v>79.47142713054674</v>
      </c>
      <c r="I81" s="18">
        <v>78.7695144623522</v>
      </c>
      <c r="J81" s="18">
        <v>80.17333979874128</v>
      </c>
      <c r="K81" s="18">
        <v>78.9316089782993</v>
      </c>
      <c r="L81" s="18">
        <v>78.19965449401434</v>
      </c>
      <c r="M81" s="18">
        <v>79.66356346258425</v>
      </c>
      <c r="N81" s="18">
        <v>79.25416714975343</v>
      </c>
      <c r="O81" s="18">
        <v>78.52366109186778</v>
      </c>
      <c r="P81" s="18">
        <v>79.98467320763908</v>
      </c>
      <c r="Q81" s="18">
        <v>79.74467628525127</v>
      </c>
      <c r="R81" s="18">
        <v>79.05385651744264</v>
      </c>
      <c r="S81" s="18">
        <v>80.43549605305991</v>
      </c>
      <c r="T81" s="18">
        <v>80.24875399663186</v>
      </c>
      <c r="U81" s="18">
        <v>79.57155102674642</v>
      </c>
      <c r="V81" s="18">
        <v>80.9259569665173</v>
      </c>
      <c r="W81" s="18">
        <v>80.7860875121223</v>
      </c>
      <c r="X81" s="18">
        <v>80.11200116753547</v>
      </c>
      <c r="Y81" s="18">
        <v>81.46017385670912</v>
      </c>
      <c r="Z81" s="18">
        <v>80.38238521902815</v>
      </c>
      <c r="AA81" s="18">
        <v>79.69728050043153</v>
      </c>
      <c r="AB81" s="18">
        <v>81.06748993762477</v>
      </c>
      <c r="AC81" s="18">
        <v>80.5761485654907</v>
      </c>
      <c r="AD81" s="18">
        <v>79.91499433701591</v>
      </c>
      <c r="AE81" s="18">
        <v>81.23730279396548</v>
      </c>
      <c r="AF81" s="18">
        <v>81.05637221395236</v>
      </c>
      <c r="AG81" s="18">
        <v>80.38222690604412</v>
      </c>
      <c r="AH81" s="18">
        <v>81.73051752186059</v>
      </c>
      <c r="AI81" s="18">
        <v>81.74858223908402</v>
      </c>
      <c r="AJ81" s="18">
        <v>81.04558501576253</v>
      </c>
      <c r="AK81" s="18">
        <v>82.4515794624055</v>
      </c>
    </row>
    <row r="82" spans="1:37" ht="15" customHeight="1">
      <c r="A82" s="26" t="s">
        <v>152</v>
      </c>
      <c r="B82" s="18">
        <v>77.68912122990794</v>
      </c>
      <c r="C82" s="18">
        <v>77.33583257458608</v>
      </c>
      <c r="D82" s="18">
        <v>78.0424098852298</v>
      </c>
      <c r="E82" s="18">
        <v>77.86884568603973</v>
      </c>
      <c r="F82" s="18">
        <v>77.49988959923414</v>
      </c>
      <c r="G82" s="18">
        <v>78.23780177284533</v>
      </c>
      <c r="H82" s="18">
        <v>78.00056473731603</v>
      </c>
      <c r="I82" s="18">
        <v>77.63905336447328</v>
      </c>
      <c r="J82" s="18">
        <v>78.36207611015877</v>
      </c>
      <c r="K82" s="18">
        <v>78.37020922232786</v>
      </c>
      <c r="L82" s="18">
        <v>78.0099538678306</v>
      </c>
      <c r="M82" s="18">
        <v>78.73046457682511</v>
      </c>
      <c r="N82" s="18">
        <v>78.52761288530412</v>
      </c>
      <c r="O82" s="18">
        <v>78.17310507491855</v>
      </c>
      <c r="P82" s="18">
        <v>78.8821206956897</v>
      </c>
      <c r="Q82" s="18">
        <v>78.66910059048826</v>
      </c>
      <c r="R82" s="18">
        <v>78.31497482795076</v>
      </c>
      <c r="S82" s="18">
        <v>79.02322635302575</v>
      </c>
      <c r="T82" s="18">
        <v>79.1178438880137</v>
      </c>
      <c r="U82" s="18">
        <v>78.77629855427614</v>
      </c>
      <c r="V82" s="18">
        <v>79.45938922175125</v>
      </c>
      <c r="W82" s="18">
        <v>79.32871746903109</v>
      </c>
      <c r="X82" s="18">
        <v>78.98742590602949</v>
      </c>
      <c r="Y82" s="18">
        <v>79.6700090320327</v>
      </c>
      <c r="Z82" s="18">
        <v>79.48694674912818</v>
      </c>
      <c r="AA82" s="18">
        <v>79.13922501102104</v>
      </c>
      <c r="AB82" s="18">
        <v>79.83466848723532</v>
      </c>
      <c r="AC82" s="18">
        <v>79.54829688434424</v>
      </c>
      <c r="AD82" s="18">
        <v>79.19634481032658</v>
      </c>
      <c r="AE82" s="18">
        <v>79.9002489583619</v>
      </c>
      <c r="AF82" s="18">
        <v>79.92580081285931</v>
      </c>
      <c r="AG82" s="18">
        <v>79.58327166566681</v>
      </c>
      <c r="AH82" s="18">
        <v>80.2683299600518</v>
      </c>
      <c r="AI82" s="18">
        <v>80.24243385215831</v>
      </c>
      <c r="AJ82" s="18">
        <v>79.90610499914237</v>
      </c>
      <c r="AK82" s="18">
        <v>80.57876270517426</v>
      </c>
    </row>
    <row r="83" spans="1:37" ht="15" customHeight="1">
      <c r="A83" s="26" t="s">
        <v>153</v>
      </c>
      <c r="B83" s="18">
        <v>79.15011612811351</v>
      </c>
      <c r="C83" s="18">
        <v>78.45509894569692</v>
      </c>
      <c r="D83" s="18">
        <v>79.8451333105301</v>
      </c>
      <c r="E83" s="18">
        <v>79.57612046294729</v>
      </c>
      <c r="F83" s="18">
        <v>78.91935999965905</v>
      </c>
      <c r="G83" s="18">
        <v>80.23288092623552</v>
      </c>
      <c r="H83" s="18">
        <v>79.39819092558574</v>
      </c>
      <c r="I83" s="18">
        <v>78.75342814510562</v>
      </c>
      <c r="J83" s="18">
        <v>80.04295370606586</v>
      </c>
      <c r="K83" s="18">
        <v>79.63921391901323</v>
      </c>
      <c r="L83" s="18">
        <v>78.98392030809435</v>
      </c>
      <c r="M83" s="18">
        <v>80.2945075299321</v>
      </c>
      <c r="N83" s="18">
        <v>79.31057588681276</v>
      </c>
      <c r="O83" s="18">
        <v>78.63505419485696</v>
      </c>
      <c r="P83" s="18">
        <v>79.98609757876855</v>
      </c>
      <c r="Q83" s="18">
        <v>79.85580488680714</v>
      </c>
      <c r="R83" s="18">
        <v>79.18903761047257</v>
      </c>
      <c r="S83" s="18">
        <v>80.5225721631417</v>
      </c>
      <c r="T83" s="18">
        <v>80.14166744500588</v>
      </c>
      <c r="U83" s="18">
        <v>79.48427640305133</v>
      </c>
      <c r="V83" s="18">
        <v>80.79905848696043</v>
      </c>
      <c r="W83" s="18">
        <v>80.63697543243879</v>
      </c>
      <c r="X83" s="18">
        <v>79.97062517350494</v>
      </c>
      <c r="Y83" s="18">
        <v>81.30332569137263</v>
      </c>
      <c r="Z83" s="18">
        <v>80.95984179970277</v>
      </c>
      <c r="AA83" s="18">
        <v>80.31890567023912</v>
      </c>
      <c r="AB83" s="18">
        <v>81.60077792916643</v>
      </c>
      <c r="AC83" s="18">
        <v>81.28822434973611</v>
      </c>
      <c r="AD83" s="18">
        <v>80.63641709991089</v>
      </c>
      <c r="AE83" s="18">
        <v>81.94003159956134</v>
      </c>
      <c r="AF83" s="18">
        <v>81.8221519380495</v>
      </c>
      <c r="AG83" s="18">
        <v>81.18960948806667</v>
      </c>
      <c r="AH83" s="18">
        <v>82.45469438803234</v>
      </c>
      <c r="AI83" s="18">
        <v>81.91976704102994</v>
      </c>
      <c r="AJ83" s="18">
        <v>81.2607598815991</v>
      </c>
      <c r="AK83" s="18">
        <v>82.57877420046078</v>
      </c>
    </row>
    <row r="84" spans="1:37" ht="15" customHeight="1">
      <c r="A84" s="26" t="s">
        <v>266</v>
      </c>
      <c r="B84" s="18">
        <v>76.67334760682877</v>
      </c>
      <c r="C84" s="18">
        <v>76.00411512456334</v>
      </c>
      <c r="D84" s="18">
        <v>77.3425800890942</v>
      </c>
      <c r="E84" s="18">
        <v>76.88490785497336</v>
      </c>
      <c r="F84" s="18">
        <v>76.21307000390829</v>
      </c>
      <c r="G84" s="18">
        <v>77.55674570603844</v>
      </c>
      <c r="H84" s="18">
        <v>77.15993815052143</v>
      </c>
      <c r="I84" s="18">
        <v>76.50989657117445</v>
      </c>
      <c r="J84" s="18">
        <v>77.8099797298684</v>
      </c>
      <c r="K84" s="18">
        <v>77.53312699154677</v>
      </c>
      <c r="L84" s="18">
        <v>76.85996136029158</v>
      </c>
      <c r="M84" s="18">
        <v>78.20629262280195</v>
      </c>
      <c r="N84" s="18">
        <v>77.44277179500452</v>
      </c>
      <c r="O84" s="18">
        <v>76.77396245496904</v>
      </c>
      <c r="P84" s="18">
        <v>78.11158113504</v>
      </c>
      <c r="Q84" s="18">
        <v>77.62649857044882</v>
      </c>
      <c r="R84" s="18">
        <v>76.93301978213564</v>
      </c>
      <c r="S84" s="18">
        <v>78.31997735876199</v>
      </c>
      <c r="T84" s="18">
        <v>77.54570597026078</v>
      </c>
      <c r="U84" s="18">
        <v>76.85828376880602</v>
      </c>
      <c r="V84" s="18">
        <v>78.23312817171555</v>
      </c>
      <c r="W84" s="18">
        <v>77.70563587133746</v>
      </c>
      <c r="X84" s="18">
        <v>76.98860283132149</v>
      </c>
      <c r="Y84" s="18">
        <v>78.42266891135344</v>
      </c>
      <c r="Z84" s="18">
        <v>77.94465971029186</v>
      </c>
      <c r="AA84" s="18">
        <v>77.25008073546195</v>
      </c>
      <c r="AB84" s="18">
        <v>78.63923868512177</v>
      </c>
      <c r="AC84" s="18">
        <v>78.09416579977308</v>
      </c>
      <c r="AD84" s="18">
        <v>77.40096165905685</v>
      </c>
      <c r="AE84" s="18">
        <v>78.78736994048931</v>
      </c>
      <c r="AF84" s="18">
        <v>78.44976108533241</v>
      </c>
      <c r="AG84" s="18">
        <v>77.77729232863416</v>
      </c>
      <c r="AH84" s="18">
        <v>79.12222984203066</v>
      </c>
      <c r="AI84" s="18">
        <v>78.29272404354111</v>
      </c>
      <c r="AJ84" s="18">
        <v>77.60283196137559</v>
      </c>
      <c r="AK84" s="18">
        <v>78.98261612570664</v>
      </c>
    </row>
    <row r="85" spans="1:37" ht="15" customHeight="1">
      <c r="A85" s="26" t="s">
        <v>267</v>
      </c>
      <c r="B85" s="18">
        <v>76.83605285559226</v>
      </c>
      <c r="C85" s="18">
        <v>76.31434084815085</v>
      </c>
      <c r="D85" s="18">
        <v>77.35776486303367</v>
      </c>
      <c r="E85" s="18">
        <v>77.3058452411401</v>
      </c>
      <c r="F85" s="18">
        <v>76.78638483303544</v>
      </c>
      <c r="G85" s="18">
        <v>77.82530564924477</v>
      </c>
      <c r="H85" s="18">
        <v>77.86819919254364</v>
      </c>
      <c r="I85" s="18">
        <v>77.37181080325225</v>
      </c>
      <c r="J85" s="18">
        <v>78.36458758183504</v>
      </c>
      <c r="K85" s="18">
        <v>78.02953425825865</v>
      </c>
      <c r="L85" s="18">
        <v>77.53729787365268</v>
      </c>
      <c r="M85" s="18">
        <v>78.52177064286462</v>
      </c>
      <c r="N85" s="18">
        <v>77.68832254623845</v>
      </c>
      <c r="O85" s="18">
        <v>77.19891487304707</v>
      </c>
      <c r="P85" s="18">
        <v>78.17773021942983</v>
      </c>
      <c r="Q85" s="18">
        <v>78.01687081711701</v>
      </c>
      <c r="R85" s="18">
        <v>77.53655709112213</v>
      </c>
      <c r="S85" s="18">
        <v>78.49718454311189</v>
      </c>
      <c r="T85" s="18">
        <v>78.42673396544801</v>
      </c>
      <c r="U85" s="18">
        <v>77.94901499081664</v>
      </c>
      <c r="V85" s="18">
        <v>78.90445294007938</v>
      </c>
      <c r="W85" s="18">
        <v>79.01730704678981</v>
      </c>
      <c r="X85" s="18">
        <v>78.54507634958985</v>
      </c>
      <c r="Y85" s="18">
        <v>79.48953774398977</v>
      </c>
      <c r="Z85" s="18">
        <v>78.97914894267088</v>
      </c>
      <c r="AA85" s="18">
        <v>78.49968259935129</v>
      </c>
      <c r="AB85" s="18">
        <v>79.45861528599046</v>
      </c>
      <c r="AC85" s="18">
        <v>79.2966045909996</v>
      </c>
      <c r="AD85" s="18">
        <v>78.8122046783188</v>
      </c>
      <c r="AE85" s="18">
        <v>79.7810045036804</v>
      </c>
      <c r="AF85" s="18">
        <v>79.73001172316259</v>
      </c>
      <c r="AG85" s="18">
        <v>79.2483493181518</v>
      </c>
      <c r="AH85" s="18">
        <v>80.21167412817339</v>
      </c>
      <c r="AI85" s="18">
        <v>79.99234564196951</v>
      </c>
      <c r="AJ85" s="18">
        <v>79.5115152167428</v>
      </c>
      <c r="AK85" s="18">
        <v>80.47317606719622</v>
      </c>
    </row>
    <row r="86" spans="1:37" ht="24" customHeight="1">
      <c r="A86" s="80" t="s">
        <v>268</v>
      </c>
      <c r="B86" s="15">
        <v>79.50606299372913</v>
      </c>
      <c r="C86" s="15">
        <v>78.24297444680627</v>
      </c>
      <c r="D86" s="15">
        <v>80.76915154065199</v>
      </c>
      <c r="E86" s="15">
        <v>80.29277283071906</v>
      </c>
      <c r="F86" s="15">
        <v>79.21535254587425</v>
      </c>
      <c r="G86" s="15">
        <v>81.37019311556386</v>
      </c>
      <c r="H86" s="15">
        <v>80.1496913382338</v>
      </c>
      <c r="I86" s="15">
        <v>78.88888805762345</v>
      </c>
      <c r="J86" s="15">
        <v>81.41049461884414</v>
      </c>
      <c r="K86" s="15">
        <v>79.94303848989757</v>
      </c>
      <c r="L86" s="15">
        <v>78.56995887149414</v>
      </c>
      <c r="M86" s="15">
        <v>81.31611810830101</v>
      </c>
      <c r="N86" s="15">
        <v>79.59601624982248</v>
      </c>
      <c r="O86" s="15">
        <v>78.12249541631164</v>
      </c>
      <c r="P86" s="15">
        <v>81.06953708333333</v>
      </c>
      <c r="Q86" s="15">
        <v>79.90019128784914</v>
      </c>
      <c r="R86" s="15">
        <v>78.51627340100559</v>
      </c>
      <c r="S86" s="15">
        <v>81.28410917469269</v>
      </c>
      <c r="T86" s="15">
        <v>79.51270569378228</v>
      </c>
      <c r="U86" s="15">
        <v>78.08082355359767</v>
      </c>
      <c r="V86" s="15">
        <v>80.94458783396689</v>
      </c>
      <c r="W86" s="15">
        <v>79.88927861720668</v>
      </c>
      <c r="X86" s="15">
        <v>78.48891372742565</v>
      </c>
      <c r="Y86" s="15">
        <v>81.28964350698772</v>
      </c>
      <c r="Z86" s="15">
        <v>80.15746720351156</v>
      </c>
      <c r="AA86" s="15">
        <v>78.85403014282518</v>
      </c>
      <c r="AB86" s="15">
        <v>81.46090426419794</v>
      </c>
      <c r="AC86" s="15">
        <v>81.35873415049683</v>
      </c>
      <c r="AD86" s="15">
        <v>80.19420484182456</v>
      </c>
      <c r="AE86" s="15">
        <v>82.5232634591691</v>
      </c>
      <c r="AF86" s="15">
        <v>81.9671522334314</v>
      </c>
      <c r="AG86" s="15">
        <v>80.8156861199299</v>
      </c>
      <c r="AH86" s="15">
        <v>83.11861834693292</v>
      </c>
      <c r="AI86" s="15">
        <v>81.99035593230037</v>
      </c>
      <c r="AJ86" s="15">
        <v>80.79901069408056</v>
      </c>
      <c r="AK86" s="15">
        <v>83.18170117052018</v>
      </c>
    </row>
    <row r="88" ht="12.75">
      <c r="A88" s="11" t="s">
        <v>275</v>
      </c>
    </row>
  </sheetData>
  <mergeCells count="48">
    <mergeCell ref="AI5:AK5"/>
    <mergeCell ref="AI6:AK6"/>
    <mergeCell ref="AI47:AK47"/>
    <mergeCell ref="AI48:AK48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B47:D47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B48:D48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</mergeCells>
  <hyperlinks>
    <hyperlink ref="A2" location="Contents!A1" display="Back to contents page"/>
  </hyperlinks>
  <printOptions/>
  <pageMargins left="0.75" right="0.75" top="1" bottom="1" header="0.5" footer="0.5"/>
  <pageSetup horizontalDpi="600" verticalDpi="600" orientation="landscape" paperSize="9" scale="44" r:id="rId1"/>
  <rowBreaks count="1" manualBreakCount="1">
    <brk id="45" max="255" man="1"/>
  </rowBreaks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I28" sqref="I28"/>
    </sheetView>
  </sheetViews>
  <sheetFormatPr defaultColWidth="9.140625" defaultRowHeight="12.75"/>
  <cols>
    <col min="1" max="16384" width="9.140625" style="23" customWidth="1"/>
  </cols>
  <sheetData>
    <row r="1" spans="1:4" ht="12.75">
      <c r="A1" s="22"/>
      <c r="B1" s="22">
        <v>37</v>
      </c>
      <c r="C1" s="22" t="str">
        <f ca="1">OFFSET('Fig 1c data'!A7,B1,0)</f>
        <v>Western Isles Community Health and Social Care Partnership</v>
      </c>
      <c r="D1" s="22"/>
    </row>
    <row r="2" spans="1:4" ht="12.75">
      <c r="A2" s="22"/>
      <c r="B2" s="22"/>
      <c r="C2" s="22"/>
      <c r="D2" s="22"/>
    </row>
    <row r="3" spans="1:8" ht="25.5">
      <c r="A3" s="22"/>
      <c r="B3" s="22"/>
      <c r="C3" s="24" t="s">
        <v>40</v>
      </c>
      <c r="D3" s="24" t="s">
        <v>41</v>
      </c>
      <c r="E3" s="24" t="s">
        <v>42</v>
      </c>
      <c r="F3" s="24" t="s">
        <v>91</v>
      </c>
      <c r="G3" s="24" t="s">
        <v>92</v>
      </c>
      <c r="H3" s="24" t="s">
        <v>93</v>
      </c>
    </row>
    <row r="4" spans="1:8" ht="12.75">
      <c r="A4" s="22">
        <v>1</v>
      </c>
      <c r="B4" s="22" t="s">
        <v>110</v>
      </c>
      <c r="C4" s="25">
        <f>VLOOKUP(C$1,'Fig 1c data'!$A$8:$AK$44,1+$A4,FALSE)</f>
        <v>70.9114872583372</v>
      </c>
      <c r="D4" s="25">
        <f>VLOOKUP(C$1,'Fig 1c data'!$A$8:$AK$44,2+$A4,FALSE)</f>
        <v>69.46509023669466</v>
      </c>
      <c r="E4" s="25">
        <f>VLOOKUP(C$1,'Fig 1c data'!$A$8:$AK$44,3+$A4,FALSE)</f>
        <v>72.35788427997974</v>
      </c>
      <c r="F4" s="25">
        <f>VLOOKUP(C$1,'Fig 1c data'!$A$50:$AK$86,1+$A4,FALSE)</f>
        <v>79.50606299372913</v>
      </c>
      <c r="G4" s="25">
        <f>VLOOKUP(C$1,'Fig 1c data'!$A$50:$AK$86,2+$A4,FALSE)</f>
        <v>78.24297444680627</v>
      </c>
      <c r="H4" s="25">
        <f>VLOOKUP(C$1,'Fig 1c data'!$A$50:$AK$86,3+$A4,FALSE)</f>
        <v>80.76915154065199</v>
      </c>
    </row>
    <row r="5" spans="1:8" ht="12.75">
      <c r="A5" s="22">
        <v>2</v>
      </c>
      <c r="B5" s="22" t="s">
        <v>111</v>
      </c>
      <c r="C5" s="25">
        <f>VLOOKUP(C$1,'Fig 1c data'!$A$8:$AK$44,3+$A5,FALSE)</f>
        <v>71.7338041515979</v>
      </c>
      <c r="D5" s="25">
        <f>VLOOKUP(C$1,'Fig 1c data'!$A$8:$AK$44,4+$A5,FALSE)</f>
        <v>70.38437405408601</v>
      </c>
      <c r="E5" s="25">
        <f>VLOOKUP(C$1,'Fig 1c data'!$A$8:$AK$44,5+$A5,FALSE)</f>
        <v>73.08323424910978</v>
      </c>
      <c r="F5" s="25">
        <f>VLOOKUP(C$1,'Fig 1c data'!$A$50:$AK$86,3+$A5,FALSE)</f>
        <v>80.29277283071906</v>
      </c>
      <c r="G5" s="25">
        <f>VLOOKUP(C$1,'Fig 1c data'!$A$50:$AK$86,4+$A5,FALSE)</f>
        <v>79.21535254587425</v>
      </c>
      <c r="H5" s="25">
        <f>VLOOKUP(C$1,'Fig 1c data'!$A$50:$AK$86,5+$A5,FALSE)</f>
        <v>81.37019311556386</v>
      </c>
    </row>
    <row r="6" spans="1:8" ht="12.75">
      <c r="A6" s="22">
        <v>3</v>
      </c>
      <c r="B6" s="22" t="s">
        <v>112</v>
      </c>
      <c r="C6" s="25">
        <f>VLOOKUP(C$1,'Fig 1c data'!$A$8:$AK$44,5+$A6,FALSE)</f>
        <v>72.25750849801423</v>
      </c>
      <c r="D6" s="25">
        <f>VLOOKUP(C$1,'Fig 1c data'!$A$8:$AK$44,6+$A6,FALSE)</f>
        <v>70.94268975854787</v>
      </c>
      <c r="E6" s="25">
        <f>VLOOKUP(C$1,'Fig 1c data'!$A$8:$AK$44,7+$A6,FALSE)</f>
        <v>73.5723272374806</v>
      </c>
      <c r="F6" s="25">
        <f>VLOOKUP(C$1,'Fig 1c data'!$A$50:$AK$86,5+$A6,FALSE)</f>
        <v>80.1496913382338</v>
      </c>
      <c r="G6" s="25">
        <f>VLOOKUP(C$1,'Fig 1c data'!$A$50:$AK$86,6+$A6,FALSE)</f>
        <v>78.88888805762345</v>
      </c>
      <c r="H6" s="25">
        <f>VLOOKUP(C$1,'Fig 1c data'!$A$50:$AK$86,7+$A6,FALSE)</f>
        <v>81.41049461884414</v>
      </c>
    </row>
    <row r="7" spans="1:8" ht="12.75">
      <c r="A7" s="22">
        <v>4</v>
      </c>
      <c r="B7" s="22" t="s">
        <v>113</v>
      </c>
      <c r="C7" s="25">
        <f>VLOOKUP(C$1,'Fig 1c data'!$A$8:$AK$44,7+$A7,FALSE)</f>
        <v>72.32641572489133</v>
      </c>
      <c r="D7" s="25">
        <f>VLOOKUP(C$1,'Fig 1c data'!$A$8:$AK$44,8+$A7,FALSE)</f>
        <v>71.01250820132715</v>
      </c>
      <c r="E7" s="25">
        <f>VLOOKUP(C$1,'Fig 1c data'!$A$8:$AK$44,9+$A7,FALSE)</f>
        <v>73.64032324845552</v>
      </c>
      <c r="F7" s="25">
        <f>VLOOKUP(C$1,'Fig 1c data'!$A$50:$AK$86,7+$A7,FALSE)</f>
        <v>79.94303848989757</v>
      </c>
      <c r="G7" s="25">
        <f>VLOOKUP(C$1,'Fig 1c data'!$A$50:$AK$86,8+$A7,FALSE)</f>
        <v>78.56995887149414</v>
      </c>
      <c r="H7" s="25">
        <f>VLOOKUP(C$1,'Fig 1c data'!$A$50:$AK$86,9+$A7,FALSE)</f>
        <v>81.31611810830101</v>
      </c>
    </row>
    <row r="8" spans="1:8" ht="12.75">
      <c r="A8" s="22">
        <v>5</v>
      </c>
      <c r="B8" s="22" t="s">
        <v>114</v>
      </c>
      <c r="C8" s="25">
        <f>VLOOKUP(C$1,'Fig 1c data'!$A$8:$AK$44,9+$A8,FALSE)</f>
        <v>71.64987033115654</v>
      </c>
      <c r="D8" s="25">
        <f>VLOOKUP(C$1,'Fig 1c data'!$A$8:$AK$44,10+$A8,FALSE)</f>
        <v>70.2257205394583</v>
      </c>
      <c r="E8" s="25">
        <f>VLOOKUP(C$1,'Fig 1c data'!$A$8:$AK$44,11+$A8,FALSE)</f>
        <v>73.07402012285478</v>
      </c>
      <c r="F8" s="25">
        <f>VLOOKUP(C$1,'Fig 1c data'!$A$50:$AK$86,9+$A8,FALSE)</f>
        <v>79.59601624982248</v>
      </c>
      <c r="G8" s="25">
        <f>VLOOKUP(C$1,'Fig 1c data'!$A$50:$AK$86,10+$A8,FALSE)</f>
        <v>78.12249541631164</v>
      </c>
      <c r="H8" s="25">
        <f>VLOOKUP(C$1,'Fig 1c data'!$A$50:$AK$86,11+$A8,FALSE)</f>
        <v>81.06953708333333</v>
      </c>
    </row>
    <row r="9" spans="1:8" ht="12.75">
      <c r="A9" s="22">
        <v>6</v>
      </c>
      <c r="B9" s="22" t="s">
        <v>115</v>
      </c>
      <c r="C9" s="25">
        <f>VLOOKUP(C$1,'Fig 1c data'!$A$8:$AK$44,11+$A9,FALSE)</f>
        <v>72.22710681728078</v>
      </c>
      <c r="D9" s="25">
        <f>VLOOKUP(C$1,'Fig 1c data'!$A$8:$AK$44,12+$A9,FALSE)</f>
        <v>70.90389079795936</v>
      </c>
      <c r="E9" s="25">
        <f>VLOOKUP(C$1,'Fig 1c data'!$A$8:$AK$44,13+$A9,FALSE)</f>
        <v>73.5503228366022</v>
      </c>
      <c r="F9" s="25">
        <f>VLOOKUP(C$1,'Fig 1c data'!$A$50:$AK$86,11+$A9,FALSE)</f>
        <v>79.90019128784914</v>
      </c>
      <c r="G9" s="25">
        <f>VLOOKUP(C$1,'Fig 1c data'!$A$50:$AK$86,12+$A9,FALSE)</f>
        <v>78.51627340100559</v>
      </c>
      <c r="H9" s="25">
        <f>VLOOKUP(C$1,'Fig 1c data'!$A$50:$AK$86,13+$A9,FALSE)</f>
        <v>81.28410917469269</v>
      </c>
    </row>
    <row r="10" spans="1:8" ht="12.75">
      <c r="A10" s="22">
        <v>7</v>
      </c>
      <c r="B10" s="22" t="s">
        <v>116</v>
      </c>
      <c r="C10" s="25">
        <f>VLOOKUP(C$1,'Fig 1c data'!$A$8:$AK$44,13+$A10,FALSE)</f>
        <v>72.06284116172654</v>
      </c>
      <c r="D10" s="25">
        <f>VLOOKUP(C$1,'Fig 1c data'!$A$8:$AK$44,14+$A10,FALSE)</f>
        <v>70.63209837801257</v>
      </c>
      <c r="E10" s="25">
        <f>VLOOKUP(C$1,'Fig 1c data'!$A$8:$AK$44,15+$A10,FALSE)</f>
        <v>73.4935839454405</v>
      </c>
      <c r="F10" s="25">
        <f>VLOOKUP(C$1,'Fig 1c data'!$A$50:$AK$86,13+$A10,FALSE)</f>
        <v>79.51270569378228</v>
      </c>
      <c r="G10" s="25">
        <f>VLOOKUP(C$1,'Fig 1c data'!$A$50:$AK$86,14+$A10,FALSE)</f>
        <v>78.08082355359767</v>
      </c>
      <c r="H10" s="25">
        <f>VLOOKUP(C$1,'Fig 1c data'!$A$50:$AK$86,15+$A10,FALSE)</f>
        <v>80.94458783396689</v>
      </c>
    </row>
    <row r="11" spans="1:8" ht="12.75">
      <c r="A11" s="22">
        <v>8</v>
      </c>
      <c r="B11" s="22" t="s">
        <v>117</v>
      </c>
      <c r="C11" s="25">
        <f>VLOOKUP(C$1,'Fig 1c data'!$A$8:$AK$44,15+$A11,FALSE)</f>
        <v>72.95686186291732</v>
      </c>
      <c r="D11" s="25">
        <f>VLOOKUP(C$1,'Fig 1c data'!$A$8:$AK$44,16+$A11,FALSE)</f>
        <v>71.44397918480308</v>
      </c>
      <c r="E11" s="25">
        <f>VLOOKUP(C$1,'Fig 1c data'!$A$8:$AK$44,17+$A11,FALSE)</f>
        <v>74.46974454103156</v>
      </c>
      <c r="F11" s="25">
        <f>VLOOKUP(C$1,'Fig 1c data'!$A$50:$AK$86,15+$A11,FALSE)</f>
        <v>79.88927861720668</v>
      </c>
      <c r="G11" s="25">
        <f>VLOOKUP(C$1,'Fig 1c data'!$A$50:$AK$86,16+$A11,FALSE)</f>
        <v>78.48891372742565</v>
      </c>
      <c r="H11" s="25">
        <f>VLOOKUP(C$1,'Fig 1c data'!$A$50:$AK$86,17+$A11,FALSE)</f>
        <v>81.28964350698772</v>
      </c>
    </row>
    <row r="12" spans="1:8" ht="12.75">
      <c r="A12" s="22">
        <v>9</v>
      </c>
      <c r="B12" s="22" t="s">
        <v>118</v>
      </c>
      <c r="C12" s="25">
        <f>VLOOKUP(C$1,'Fig 1c data'!$A$8:$AK$44,17+$A12,FALSE)</f>
        <v>72.92637514905205</v>
      </c>
      <c r="D12" s="25">
        <f>VLOOKUP(C$1,'Fig 1c data'!$A$8:$AK$44,18+$A12,FALSE)</f>
        <v>71.33745307633272</v>
      </c>
      <c r="E12" s="25">
        <f>VLOOKUP(C$1,'Fig 1c data'!$A$8:$AK$44,19+$A12,FALSE)</f>
        <v>74.51529722177138</v>
      </c>
      <c r="F12" s="25">
        <f>VLOOKUP(C$1,'Fig 1c data'!$A$50:$AK$86,17+$A12,FALSE)</f>
        <v>80.15746720351156</v>
      </c>
      <c r="G12" s="25">
        <f>VLOOKUP(C$1,'Fig 1c data'!$A$50:$AK$86,18+$A12,FALSE)</f>
        <v>78.85403014282518</v>
      </c>
      <c r="H12" s="25">
        <f>VLOOKUP(C$1,'Fig 1c data'!$A$50:$AK$86,19+$A12,FALSE)</f>
        <v>81.46090426419794</v>
      </c>
    </row>
    <row r="13" spans="1:8" ht="12.75">
      <c r="A13" s="22">
        <v>10</v>
      </c>
      <c r="B13" s="22" t="s">
        <v>119</v>
      </c>
      <c r="C13" s="25">
        <f>VLOOKUP(C$1,'Fig 1c data'!$A$8:$AK$44,19+$A13,FALSE)</f>
        <v>73.5149929038001</v>
      </c>
      <c r="D13" s="25">
        <f>VLOOKUP(C$1,'Fig 1c data'!$A$8:$AK$44,20+$A13,FALSE)</f>
        <v>71.98802909454628</v>
      </c>
      <c r="E13" s="25">
        <f>VLOOKUP(C$1,'Fig 1c data'!$A$8:$AK$44,21+$A13,FALSE)</f>
        <v>75.04195671305393</v>
      </c>
      <c r="F13" s="25">
        <f>VLOOKUP(C$1,'Fig 1c data'!$A$50:$AK$86,19+$A13,FALSE)</f>
        <v>81.35873415049683</v>
      </c>
      <c r="G13" s="25">
        <f>VLOOKUP(C$1,'Fig 1c data'!$A$50:$AK$86,20+$A13,FALSE)</f>
        <v>80.19420484182456</v>
      </c>
      <c r="H13" s="25">
        <f>VLOOKUP(C$1,'Fig 1c data'!$A$50:$AK$86,21+$A13,FALSE)</f>
        <v>82.5232634591691</v>
      </c>
    </row>
    <row r="14" spans="1:8" ht="12.75">
      <c r="A14" s="22">
        <v>11</v>
      </c>
      <c r="B14" s="22" t="s">
        <v>120</v>
      </c>
      <c r="C14" s="25">
        <f>VLOOKUP(C$1,'Fig 1c data'!$A$8:$AK$44,21+$A14,FALSE)</f>
        <v>73.49656985759698</v>
      </c>
      <c r="D14" s="25">
        <f>VLOOKUP(C$1,'Fig 1c data'!$A$8:$AK$44,22+$A14,FALSE)</f>
        <v>72.06017564828755</v>
      </c>
      <c r="E14" s="25">
        <f>VLOOKUP(C$1,'Fig 1c data'!$A$8:$AK$44,23+$A14,FALSE)</f>
        <v>74.93296406690641</v>
      </c>
      <c r="F14" s="25">
        <f>VLOOKUP(C$1,'Fig 1c data'!$A$50:$AK$86,21+$A14,FALSE)</f>
        <v>81.9671522334314</v>
      </c>
      <c r="G14" s="25">
        <f>VLOOKUP(C$1,'Fig 1c data'!$A$50:$AK$86,22+$A14,FALSE)</f>
        <v>80.8156861199299</v>
      </c>
      <c r="H14" s="25">
        <f>VLOOKUP(C$1,'Fig 1c data'!$A$50:$AK$86,23+$A14,FALSE)</f>
        <v>83.11861834693292</v>
      </c>
    </row>
    <row r="15" spans="1:8" ht="12.75">
      <c r="A15" s="22">
        <v>12</v>
      </c>
      <c r="B15" s="22" t="s">
        <v>276</v>
      </c>
      <c r="C15" s="25">
        <f>VLOOKUP(C$1,'Fig 1c data'!$A$8:$AK$44,23+$A15,FALSE)</f>
        <v>73.97458031553795</v>
      </c>
      <c r="D15" s="25">
        <f>VLOOKUP(C$1,'Fig 1c data'!$A$8:$AK$44,24+$A15,FALSE)</f>
        <v>72.57900636958209</v>
      </c>
      <c r="E15" s="25">
        <f>VLOOKUP(C$1,'Fig 1c data'!$A$8:$AK$44,25+$A15,FALSE)</f>
        <v>75.37015426149381</v>
      </c>
      <c r="F15" s="25">
        <f>VLOOKUP(C$1,'Fig 1c data'!$A$50:$AK$86,23+$A15,FALSE)</f>
        <v>81.99035593230037</v>
      </c>
      <c r="G15" s="25">
        <f>VLOOKUP(C$1,'Fig 1c data'!$A$50:$AK$86,24+$A15,FALSE)</f>
        <v>80.79901069408056</v>
      </c>
      <c r="H15" s="25">
        <f>VLOOKUP(C$1,'Fig 1c data'!$A$50:$AK$86,25+$A15,FALSE)</f>
        <v>83.18170117052018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A2" sqref="A2"/>
    </sheetView>
  </sheetViews>
  <sheetFormatPr defaultColWidth="9.140625" defaultRowHeight="12.75"/>
  <cols>
    <col min="1" max="1" width="45.7109375" style="32" customWidth="1"/>
    <col min="2" max="3" width="10.7109375" style="32" customWidth="1"/>
    <col min="4" max="4" width="10.7109375" style="33" customWidth="1"/>
    <col min="5" max="13" width="10.7109375" style="32" customWidth="1"/>
    <col min="14" max="16384" width="9.140625" style="32" customWidth="1"/>
  </cols>
  <sheetData>
    <row r="1" spans="1:7" ht="15.75">
      <c r="A1" s="31" t="s">
        <v>294</v>
      </c>
      <c r="G1" s="34"/>
    </row>
    <row r="2" spans="1:7" ht="15.75">
      <c r="A2" s="31"/>
      <c r="G2" s="34"/>
    </row>
    <row r="3" spans="7:13" ht="15" customHeight="1">
      <c r="G3" s="34"/>
      <c r="M3" s="122" t="s">
        <v>10</v>
      </c>
    </row>
    <row r="4" spans="1:13" s="6" customFormat="1" ht="31.5">
      <c r="A4" s="78"/>
      <c r="B4" s="75" t="s">
        <v>28</v>
      </c>
      <c r="C4" s="75" t="s">
        <v>29</v>
      </c>
      <c r="D4" s="75" t="s">
        <v>30</v>
      </c>
      <c r="E4" s="75" t="s">
        <v>31</v>
      </c>
      <c r="F4" s="75" t="s">
        <v>32</v>
      </c>
      <c r="G4" s="75" t="s">
        <v>33</v>
      </c>
      <c r="H4" s="75" t="s">
        <v>34</v>
      </c>
      <c r="I4" s="75" t="s">
        <v>35</v>
      </c>
      <c r="J4" s="75" t="s">
        <v>36</v>
      </c>
      <c r="K4" s="75" t="s">
        <v>37</v>
      </c>
      <c r="L4" s="75" t="s">
        <v>38</v>
      </c>
      <c r="M4" s="75" t="s">
        <v>274</v>
      </c>
    </row>
    <row r="5" spans="1:13" s="118" customFormat="1" ht="24" customHeight="1">
      <c r="A5" s="116" t="s">
        <v>288</v>
      </c>
      <c r="B5" s="104" t="s">
        <v>292</v>
      </c>
      <c r="C5" s="104" t="s">
        <v>292</v>
      </c>
      <c r="D5" s="104" t="s">
        <v>292</v>
      </c>
      <c r="E5" s="104" t="s">
        <v>292</v>
      </c>
      <c r="F5" s="104">
        <v>74.5</v>
      </c>
      <c r="G5" s="104">
        <v>74.6</v>
      </c>
      <c r="H5" s="104">
        <v>75.2</v>
      </c>
      <c r="I5" s="104">
        <v>75.4</v>
      </c>
      <c r="J5" s="104">
        <v>75.8</v>
      </c>
      <c r="K5" s="104">
        <v>76.1</v>
      </c>
      <c r="L5" s="104">
        <v>76.4</v>
      </c>
      <c r="M5" s="104" t="s">
        <v>292</v>
      </c>
    </row>
    <row r="6" spans="1:13" ht="15" customHeight="1">
      <c r="A6" s="116" t="s">
        <v>165</v>
      </c>
      <c r="B6" s="104">
        <v>74.5</v>
      </c>
      <c r="C6" s="104">
        <v>74.9</v>
      </c>
      <c r="D6" s="104">
        <v>75.2</v>
      </c>
      <c r="E6" s="104">
        <v>75.6</v>
      </c>
      <c r="F6" s="104">
        <v>75.8</v>
      </c>
      <c r="G6" s="117">
        <v>75.9</v>
      </c>
      <c r="H6" s="104">
        <v>76.4</v>
      </c>
      <c r="I6" s="104">
        <v>76.6</v>
      </c>
      <c r="J6" s="104">
        <v>77.1</v>
      </c>
      <c r="K6" s="104">
        <v>77.4</v>
      </c>
      <c r="L6" s="104">
        <v>77.8</v>
      </c>
      <c r="M6" s="104">
        <v>77.6</v>
      </c>
    </row>
    <row r="7" spans="1:13" ht="15" customHeight="1">
      <c r="A7" s="116" t="s">
        <v>168</v>
      </c>
      <c r="B7" s="104">
        <v>74.4</v>
      </c>
      <c r="C7" s="104">
        <v>74.4</v>
      </c>
      <c r="D7" s="104">
        <v>74.6</v>
      </c>
      <c r="E7" s="104">
        <v>74.9</v>
      </c>
      <c r="F7" s="104">
        <v>75.1</v>
      </c>
      <c r="G7" s="117">
        <v>75.3</v>
      </c>
      <c r="H7" s="104">
        <v>76</v>
      </c>
      <c r="I7" s="104">
        <v>76.2</v>
      </c>
      <c r="J7" s="104">
        <v>76.6</v>
      </c>
      <c r="K7" s="104">
        <v>77.1</v>
      </c>
      <c r="L7" s="104">
        <v>76.9</v>
      </c>
      <c r="M7" s="104">
        <v>77.3</v>
      </c>
    </row>
    <row r="8" spans="1:13" ht="15" customHeight="1">
      <c r="A8" s="116" t="s">
        <v>178</v>
      </c>
      <c r="B8" s="104">
        <v>67.4</v>
      </c>
      <c r="C8" s="104">
        <v>68.2</v>
      </c>
      <c r="D8" s="104">
        <v>68.4</v>
      </c>
      <c r="E8" s="104">
        <v>68.6</v>
      </c>
      <c r="F8" s="104">
        <v>68.8</v>
      </c>
      <c r="G8" s="104">
        <v>68.9</v>
      </c>
      <c r="H8" s="104">
        <v>69</v>
      </c>
      <c r="I8" s="104">
        <v>69</v>
      </c>
      <c r="J8" s="104">
        <v>69.2</v>
      </c>
      <c r="K8" s="104">
        <v>69.5</v>
      </c>
      <c r="L8" s="104">
        <v>69.8</v>
      </c>
      <c r="M8" s="104">
        <v>70.1</v>
      </c>
    </row>
    <row r="9" spans="1:13" ht="15" customHeight="1">
      <c r="A9" s="116" t="s">
        <v>158</v>
      </c>
      <c r="B9" s="104">
        <v>74.7</v>
      </c>
      <c r="C9" s="104">
        <v>76</v>
      </c>
      <c r="D9" s="104">
        <v>75.4</v>
      </c>
      <c r="E9" s="104">
        <v>76.6</v>
      </c>
      <c r="F9" s="104">
        <v>76.4</v>
      </c>
      <c r="G9" s="104">
        <v>76.9</v>
      </c>
      <c r="H9" s="104">
        <v>76.6</v>
      </c>
      <c r="I9" s="104">
        <v>76.8</v>
      </c>
      <c r="J9" s="104">
        <v>78.4</v>
      </c>
      <c r="K9" s="104">
        <v>77.9</v>
      </c>
      <c r="L9" s="104">
        <v>78.5</v>
      </c>
      <c r="M9" s="104">
        <v>78.6</v>
      </c>
    </row>
    <row r="10" spans="1:13" ht="24" customHeight="1">
      <c r="A10" s="116" t="s">
        <v>174</v>
      </c>
      <c r="B10" s="104">
        <v>71.2</v>
      </c>
      <c r="C10" s="104">
        <v>71.5</v>
      </c>
      <c r="D10" s="104">
        <v>71.7</v>
      </c>
      <c r="E10" s="104">
        <v>72.1</v>
      </c>
      <c r="F10" s="104">
        <v>72.1</v>
      </c>
      <c r="G10" s="104">
        <v>72</v>
      </c>
      <c r="H10" s="104">
        <v>72.6</v>
      </c>
      <c r="I10" s="104">
        <v>72.9</v>
      </c>
      <c r="J10" s="104">
        <v>73.5</v>
      </c>
      <c r="K10" s="104">
        <v>73.8</v>
      </c>
      <c r="L10" s="104">
        <v>74.1</v>
      </c>
      <c r="M10" s="104">
        <v>74.2</v>
      </c>
    </row>
    <row r="11" spans="1:13" ht="15" customHeight="1">
      <c r="A11" s="116" t="s">
        <v>170</v>
      </c>
      <c r="B11" s="104">
        <v>74</v>
      </c>
      <c r="C11" s="104">
        <v>74.2</v>
      </c>
      <c r="D11" s="104">
        <v>74.5</v>
      </c>
      <c r="E11" s="104">
        <v>74.7</v>
      </c>
      <c r="F11" s="104">
        <v>74.8</v>
      </c>
      <c r="G11" s="104">
        <v>75</v>
      </c>
      <c r="H11" s="104">
        <v>75.4</v>
      </c>
      <c r="I11" s="104">
        <v>76</v>
      </c>
      <c r="J11" s="104">
        <v>76.1</v>
      </c>
      <c r="K11" s="104">
        <v>76.2</v>
      </c>
      <c r="L11" s="104">
        <v>76.5</v>
      </c>
      <c r="M11" s="104">
        <v>76.9</v>
      </c>
    </row>
    <row r="12" spans="1:13" s="7" customFormat="1" ht="15">
      <c r="A12" s="116" t="s">
        <v>289</v>
      </c>
      <c r="B12" s="104">
        <v>75</v>
      </c>
      <c r="C12" s="104">
        <v>75.29</v>
      </c>
      <c r="D12" s="104">
        <v>75.61</v>
      </c>
      <c r="E12" s="104">
        <v>75.9</v>
      </c>
      <c r="F12" s="104">
        <v>76.14</v>
      </c>
      <c r="G12" s="104">
        <v>76.45</v>
      </c>
      <c r="H12" s="104">
        <v>76.81</v>
      </c>
      <c r="I12" s="104">
        <v>77.19</v>
      </c>
      <c r="J12" s="104">
        <v>77.48</v>
      </c>
      <c r="K12" s="104">
        <v>77.74</v>
      </c>
      <c r="L12" s="104">
        <v>78.04</v>
      </c>
      <c r="M12" s="104">
        <v>78.6</v>
      </c>
    </row>
    <row r="13" spans="1:13" ht="15" customHeight="1">
      <c r="A13" s="116" t="s">
        <v>180</v>
      </c>
      <c r="B13" s="104">
        <v>63.9</v>
      </c>
      <c r="C13" s="104">
        <v>64.7</v>
      </c>
      <c r="D13" s="104">
        <v>65.2</v>
      </c>
      <c r="E13" s="104">
        <v>64.8</v>
      </c>
      <c r="F13" s="104">
        <v>65.2</v>
      </c>
      <c r="G13" s="104">
        <v>66.1</v>
      </c>
      <c r="H13" s="104">
        <v>66.4</v>
      </c>
      <c r="I13" s="104">
        <v>67.3</v>
      </c>
      <c r="J13" s="104">
        <v>67.4</v>
      </c>
      <c r="K13" s="104">
        <v>67.2</v>
      </c>
      <c r="L13" s="104">
        <v>68.7</v>
      </c>
      <c r="M13" s="104">
        <v>69.8</v>
      </c>
    </row>
    <row r="14" spans="1:13" ht="15" customHeight="1">
      <c r="A14" s="116" t="s">
        <v>171</v>
      </c>
      <c r="B14" s="104">
        <v>73.6</v>
      </c>
      <c r="C14" s="104">
        <v>73.8</v>
      </c>
      <c r="D14" s="104">
        <v>74.2</v>
      </c>
      <c r="E14" s="104">
        <v>74.6</v>
      </c>
      <c r="F14" s="104">
        <v>74.9</v>
      </c>
      <c r="G14" s="104">
        <v>75.1</v>
      </c>
      <c r="H14" s="104">
        <v>75.4</v>
      </c>
      <c r="I14" s="104">
        <v>75.6</v>
      </c>
      <c r="J14" s="104">
        <v>75.9</v>
      </c>
      <c r="K14" s="104">
        <v>76</v>
      </c>
      <c r="L14" s="104">
        <v>76.5</v>
      </c>
      <c r="M14" s="104">
        <v>76.6</v>
      </c>
    </row>
    <row r="15" spans="1:13" ht="24" customHeight="1">
      <c r="A15" s="116" t="s">
        <v>162</v>
      </c>
      <c r="B15" s="104">
        <v>74.8</v>
      </c>
      <c r="C15" s="104">
        <v>75</v>
      </c>
      <c r="D15" s="104">
        <v>75.3</v>
      </c>
      <c r="E15" s="104">
        <v>75.5</v>
      </c>
      <c r="F15" s="104">
        <v>75.7</v>
      </c>
      <c r="G15" s="104">
        <v>75.7</v>
      </c>
      <c r="H15" s="104">
        <v>76.7</v>
      </c>
      <c r="I15" s="104">
        <v>76.7</v>
      </c>
      <c r="J15" s="104">
        <v>77.3</v>
      </c>
      <c r="K15" s="104">
        <v>77.6</v>
      </c>
      <c r="L15" s="104">
        <v>77.8</v>
      </c>
      <c r="M15" s="104">
        <v>78</v>
      </c>
    </row>
    <row r="16" spans="1:13" ht="15" customHeight="1">
      <c r="A16" s="116" t="s">
        <v>306</v>
      </c>
      <c r="B16" s="104">
        <v>74.5</v>
      </c>
      <c r="C16" s="104">
        <v>74.8</v>
      </c>
      <c r="D16" s="104">
        <v>75.1</v>
      </c>
      <c r="E16" s="104">
        <v>75.6</v>
      </c>
      <c r="F16" s="104">
        <v>75.7</v>
      </c>
      <c r="G16" s="104">
        <v>75.8</v>
      </c>
      <c r="H16" s="104">
        <v>76.5</v>
      </c>
      <c r="I16" s="104">
        <v>76.7</v>
      </c>
      <c r="J16" s="104">
        <v>77.2</v>
      </c>
      <c r="K16" s="104">
        <v>77.4</v>
      </c>
      <c r="L16" s="104">
        <v>77.6</v>
      </c>
      <c r="M16" s="104">
        <v>77.8</v>
      </c>
    </row>
    <row r="17" spans="1:13" ht="15" customHeight="1">
      <c r="A17" s="116" t="s">
        <v>167</v>
      </c>
      <c r="B17" s="104">
        <v>75.4</v>
      </c>
      <c r="C17" s="104">
        <v>75.5</v>
      </c>
      <c r="D17" s="104">
        <v>75.5</v>
      </c>
      <c r="E17" s="104">
        <v>75.9</v>
      </c>
      <c r="F17" s="104">
        <v>76.2</v>
      </c>
      <c r="G17" s="104">
        <v>76.5</v>
      </c>
      <c r="H17" s="104">
        <v>76.6</v>
      </c>
      <c r="I17" s="104">
        <v>76.8</v>
      </c>
      <c r="J17" s="104">
        <v>77.2</v>
      </c>
      <c r="K17" s="104">
        <v>77.1</v>
      </c>
      <c r="L17" s="104">
        <v>77.7</v>
      </c>
      <c r="M17" s="104">
        <v>77.8</v>
      </c>
    </row>
    <row r="18" spans="1:13" ht="15" customHeight="1">
      <c r="A18" s="116" t="s">
        <v>179</v>
      </c>
      <c r="B18" s="104">
        <v>66.5</v>
      </c>
      <c r="C18" s="104">
        <v>66.7</v>
      </c>
      <c r="D18" s="104">
        <v>67.5</v>
      </c>
      <c r="E18" s="104">
        <v>68.2</v>
      </c>
      <c r="F18" s="104">
        <v>68.3</v>
      </c>
      <c r="G18" s="104">
        <v>68.4</v>
      </c>
      <c r="H18" s="104">
        <v>68.7</v>
      </c>
      <c r="I18" s="104">
        <v>68.7</v>
      </c>
      <c r="J18" s="104">
        <v>69.2</v>
      </c>
      <c r="K18" s="104">
        <v>69.4</v>
      </c>
      <c r="L18" s="104">
        <v>70</v>
      </c>
      <c r="M18" s="104">
        <v>70.3</v>
      </c>
    </row>
    <row r="19" spans="1:13" ht="15" customHeight="1">
      <c r="A19" s="116" t="s">
        <v>166</v>
      </c>
      <c r="B19" s="104">
        <v>73.4</v>
      </c>
      <c r="C19" s="104">
        <v>73.4</v>
      </c>
      <c r="D19" s="104">
        <v>74</v>
      </c>
      <c r="E19" s="104">
        <v>74.5</v>
      </c>
      <c r="F19" s="104">
        <v>75.2</v>
      </c>
      <c r="G19" s="104">
        <v>75.8</v>
      </c>
      <c r="H19" s="104">
        <v>76.4</v>
      </c>
      <c r="I19" s="104">
        <v>77.2</v>
      </c>
      <c r="J19" s="104">
        <v>77.3</v>
      </c>
      <c r="K19" s="104">
        <v>77.4</v>
      </c>
      <c r="L19" s="104">
        <v>77.8</v>
      </c>
      <c r="M19" s="104">
        <v>77.4</v>
      </c>
    </row>
    <row r="20" spans="1:13" ht="24" customHeight="1">
      <c r="A20" s="116" t="s">
        <v>159</v>
      </c>
      <c r="B20" s="104">
        <v>76</v>
      </c>
      <c r="C20" s="104">
        <v>76.4</v>
      </c>
      <c r="D20" s="104">
        <v>76.9</v>
      </c>
      <c r="E20" s="104">
        <v>77.1</v>
      </c>
      <c r="F20" s="104">
        <v>77.4</v>
      </c>
      <c r="G20" s="104">
        <v>77.1</v>
      </c>
      <c r="H20" s="104">
        <v>77.9</v>
      </c>
      <c r="I20" s="104">
        <v>78</v>
      </c>
      <c r="J20" s="104">
        <v>78.5</v>
      </c>
      <c r="K20" s="104">
        <v>78.7</v>
      </c>
      <c r="L20" s="104">
        <v>79.1</v>
      </c>
      <c r="M20" s="104" t="s">
        <v>292</v>
      </c>
    </row>
    <row r="21" spans="1:13" ht="15" customHeight="1">
      <c r="A21" s="116" t="s">
        <v>181</v>
      </c>
      <c r="B21" s="104" t="s">
        <v>292</v>
      </c>
      <c r="C21" s="104" t="s">
        <v>292</v>
      </c>
      <c r="D21" s="104" t="s">
        <v>292</v>
      </c>
      <c r="E21" s="104" t="s">
        <v>292</v>
      </c>
      <c r="F21" s="104">
        <v>64.7</v>
      </c>
      <c r="G21" s="104">
        <v>65.6</v>
      </c>
      <c r="H21" s="104">
        <v>65.9</v>
      </c>
      <c r="I21" s="104">
        <v>65.4</v>
      </c>
      <c r="J21" s="104">
        <v>65.4</v>
      </c>
      <c r="K21" s="104">
        <v>65.8</v>
      </c>
      <c r="L21" s="104">
        <v>67</v>
      </c>
      <c r="M21" s="104">
        <v>68.1</v>
      </c>
    </row>
    <row r="22" spans="1:13" ht="15" customHeight="1">
      <c r="A22" s="116" t="s">
        <v>182</v>
      </c>
      <c r="B22" s="104">
        <v>66</v>
      </c>
      <c r="C22" s="104">
        <v>66.3</v>
      </c>
      <c r="D22" s="104">
        <v>66.8</v>
      </c>
      <c r="E22" s="104">
        <v>65.9</v>
      </c>
      <c r="F22" s="104">
        <v>66.2</v>
      </c>
      <c r="G22" s="104">
        <v>66.4</v>
      </c>
      <c r="H22" s="104">
        <v>66.3</v>
      </c>
      <c r="I22" s="104">
        <v>65.3</v>
      </c>
      <c r="J22" s="104">
        <v>65.3</v>
      </c>
      <c r="K22" s="104">
        <v>64.8</v>
      </c>
      <c r="L22" s="104">
        <v>66.3</v>
      </c>
      <c r="M22" s="104">
        <v>67.5</v>
      </c>
    </row>
    <row r="23" spans="1:13" ht="15" customHeight="1">
      <c r="A23" s="116" t="s">
        <v>169</v>
      </c>
      <c r="B23" s="104">
        <v>73.7</v>
      </c>
      <c r="C23" s="104">
        <v>74.4</v>
      </c>
      <c r="D23" s="104">
        <v>74.6</v>
      </c>
      <c r="E23" s="104">
        <v>75.1</v>
      </c>
      <c r="F23" s="104">
        <v>74.6</v>
      </c>
      <c r="G23" s="104">
        <v>74.8</v>
      </c>
      <c r="H23" s="104">
        <v>76</v>
      </c>
      <c r="I23" s="104">
        <v>76.7</v>
      </c>
      <c r="J23" s="104">
        <v>76.8</v>
      </c>
      <c r="K23" s="104">
        <v>76.7</v>
      </c>
      <c r="L23" s="104">
        <v>78.1</v>
      </c>
      <c r="M23" s="104">
        <v>78.1</v>
      </c>
    </row>
    <row r="24" spans="1:13" ht="15" customHeight="1">
      <c r="A24" s="116" t="s">
        <v>163</v>
      </c>
      <c r="B24" s="104">
        <v>74.9</v>
      </c>
      <c r="C24" s="104">
        <v>75.3</v>
      </c>
      <c r="D24" s="104">
        <v>76.2</v>
      </c>
      <c r="E24" s="104">
        <v>76.6</v>
      </c>
      <c r="F24" s="104">
        <v>76.3</v>
      </c>
      <c r="G24" s="104">
        <v>76.4</v>
      </c>
      <c r="H24" s="104">
        <v>77.4</v>
      </c>
      <c r="I24" s="104">
        <v>77.2</v>
      </c>
      <c r="J24" s="104">
        <v>77</v>
      </c>
      <c r="K24" s="104">
        <v>77.5</v>
      </c>
      <c r="L24" s="104">
        <v>77.1</v>
      </c>
      <c r="M24" s="104">
        <v>77.8</v>
      </c>
    </row>
    <row r="25" spans="1:13" ht="24" customHeight="1">
      <c r="A25" s="116" t="s">
        <v>160</v>
      </c>
      <c r="B25" s="104">
        <v>75.2</v>
      </c>
      <c r="C25" s="104">
        <v>75.3</v>
      </c>
      <c r="D25" s="104">
        <v>75.6</v>
      </c>
      <c r="E25" s="104">
        <v>75.8</v>
      </c>
      <c r="F25" s="104">
        <v>76</v>
      </c>
      <c r="G25" s="104">
        <v>76.3</v>
      </c>
      <c r="H25" s="104">
        <v>76.9</v>
      </c>
      <c r="I25" s="104">
        <v>77.2</v>
      </c>
      <c r="J25" s="104">
        <v>77.7</v>
      </c>
      <c r="K25" s="104">
        <v>78.1</v>
      </c>
      <c r="L25" s="104">
        <v>78.4</v>
      </c>
      <c r="M25" s="104">
        <v>78.7</v>
      </c>
    </row>
    <row r="26" spans="1:13" s="118" customFormat="1" ht="15">
      <c r="A26" s="116" t="s">
        <v>295</v>
      </c>
      <c r="B26" s="104">
        <v>74.27</v>
      </c>
      <c r="C26" s="104">
        <v>74.48</v>
      </c>
      <c r="D26" s="104">
        <v>74.79</v>
      </c>
      <c r="E26" s="104">
        <v>75.2</v>
      </c>
      <c r="F26" s="104">
        <v>75.56</v>
      </c>
      <c r="G26" s="104">
        <v>75.83</v>
      </c>
      <c r="H26" s="104">
        <v>76.01</v>
      </c>
      <c r="I26" s="104">
        <v>76.09</v>
      </c>
      <c r="J26" s="104">
        <v>76.15</v>
      </c>
      <c r="K26" s="104">
        <v>76.34</v>
      </c>
      <c r="L26" s="104">
        <v>76.66</v>
      </c>
      <c r="M26" s="104">
        <v>77.1</v>
      </c>
    </row>
    <row r="27" spans="1:13" ht="15" customHeight="1">
      <c r="A27" s="116" t="s">
        <v>175</v>
      </c>
      <c r="B27" s="104">
        <v>68.9</v>
      </c>
      <c r="C27" s="104">
        <v>68.8</v>
      </c>
      <c r="D27" s="104">
        <v>69.6</v>
      </c>
      <c r="E27" s="104">
        <v>70</v>
      </c>
      <c r="F27" s="104">
        <v>70.3</v>
      </c>
      <c r="G27" s="104">
        <v>70.5</v>
      </c>
      <c r="H27" s="104">
        <v>70.6</v>
      </c>
      <c r="I27" s="104">
        <v>70.8</v>
      </c>
      <c r="J27" s="104">
        <v>70.9</v>
      </c>
      <c r="K27" s="104">
        <v>71</v>
      </c>
      <c r="L27" s="104">
        <v>71.3</v>
      </c>
      <c r="M27" s="104">
        <v>71.5</v>
      </c>
    </row>
    <row r="28" spans="1:13" ht="15" customHeight="1">
      <c r="A28" s="116" t="s">
        <v>172</v>
      </c>
      <c r="B28" s="104">
        <v>72.4</v>
      </c>
      <c r="C28" s="104">
        <v>72.6</v>
      </c>
      <c r="D28" s="104">
        <v>73.2</v>
      </c>
      <c r="E28" s="104">
        <v>73.5</v>
      </c>
      <c r="F28" s="104">
        <v>73.8</v>
      </c>
      <c r="G28" s="104">
        <v>74.2</v>
      </c>
      <c r="H28" s="104">
        <v>75</v>
      </c>
      <c r="I28" s="104">
        <v>74.9</v>
      </c>
      <c r="J28" s="104">
        <v>75.5</v>
      </c>
      <c r="K28" s="104">
        <v>75.9</v>
      </c>
      <c r="L28" s="104">
        <v>76.2</v>
      </c>
      <c r="M28" s="104">
        <v>76.5</v>
      </c>
    </row>
    <row r="29" spans="1:13" ht="15" customHeight="1">
      <c r="A29" s="116" t="s">
        <v>177</v>
      </c>
      <c r="B29" s="104">
        <v>66.3</v>
      </c>
      <c r="C29" s="104">
        <v>67.1</v>
      </c>
      <c r="D29" s="104">
        <v>67.7</v>
      </c>
      <c r="E29" s="104">
        <v>67.5</v>
      </c>
      <c r="F29" s="104">
        <v>67.4</v>
      </c>
      <c r="G29" s="104">
        <v>67.7</v>
      </c>
      <c r="H29" s="104">
        <v>68.2</v>
      </c>
      <c r="I29" s="104">
        <v>68.7</v>
      </c>
      <c r="J29" s="104">
        <v>69.2</v>
      </c>
      <c r="K29" s="104">
        <v>69.7</v>
      </c>
      <c r="L29" s="104">
        <v>69.7</v>
      </c>
      <c r="M29" s="104">
        <v>69.8</v>
      </c>
    </row>
    <row r="30" spans="1:13" s="7" customFormat="1" ht="24" customHeight="1">
      <c r="A30" s="116" t="s">
        <v>290</v>
      </c>
      <c r="B30" s="104">
        <v>72.64</v>
      </c>
      <c r="C30" s="104">
        <v>72.84</v>
      </c>
      <c r="D30" s="104">
        <v>73.1</v>
      </c>
      <c r="E30" s="104">
        <v>73.31</v>
      </c>
      <c r="F30" s="104">
        <v>73.5</v>
      </c>
      <c r="G30" s="104">
        <v>73.79</v>
      </c>
      <c r="H30" s="104">
        <v>74.23</v>
      </c>
      <c r="I30" s="104">
        <v>74.6</v>
      </c>
      <c r="J30" s="104">
        <v>74.78</v>
      </c>
      <c r="K30" s="104">
        <v>74.97</v>
      </c>
      <c r="L30" s="104">
        <v>75.31</v>
      </c>
      <c r="M30" s="104">
        <v>75.84</v>
      </c>
    </row>
    <row r="31" spans="1:13" ht="15" customHeight="1">
      <c r="A31" s="116" t="s">
        <v>176</v>
      </c>
      <c r="B31" s="104">
        <v>68.6</v>
      </c>
      <c r="C31" s="104">
        <v>69</v>
      </c>
      <c r="D31" s="104">
        <v>69.2</v>
      </c>
      <c r="E31" s="104">
        <v>69.5</v>
      </c>
      <c r="F31" s="104">
        <v>69.8</v>
      </c>
      <c r="G31" s="104">
        <v>69.8</v>
      </c>
      <c r="H31" s="104">
        <v>70.3</v>
      </c>
      <c r="I31" s="104">
        <v>70.2</v>
      </c>
      <c r="J31" s="104">
        <v>70.4</v>
      </c>
      <c r="K31" s="104">
        <v>70.6</v>
      </c>
      <c r="L31" s="104">
        <v>70.8</v>
      </c>
      <c r="M31" s="104">
        <v>71.4</v>
      </c>
    </row>
    <row r="32" spans="1:13" ht="15" customHeight="1">
      <c r="A32" s="116" t="s">
        <v>173</v>
      </c>
      <c r="B32" s="104">
        <v>71.3</v>
      </c>
      <c r="C32" s="104">
        <v>71.8</v>
      </c>
      <c r="D32" s="104">
        <v>72.2</v>
      </c>
      <c r="E32" s="104">
        <v>72.3</v>
      </c>
      <c r="F32" s="104">
        <v>72.6</v>
      </c>
      <c r="G32" s="104">
        <v>72.5</v>
      </c>
      <c r="H32" s="104">
        <v>73.5</v>
      </c>
      <c r="I32" s="104">
        <v>73.9</v>
      </c>
      <c r="J32" s="104">
        <v>74.5</v>
      </c>
      <c r="K32" s="104">
        <v>74.6</v>
      </c>
      <c r="L32" s="104">
        <v>75.5</v>
      </c>
      <c r="M32" s="104">
        <v>75.9</v>
      </c>
    </row>
    <row r="33" spans="1:13" ht="15" customHeight="1">
      <c r="A33" s="116" t="s">
        <v>161</v>
      </c>
      <c r="B33" s="104">
        <v>75.3</v>
      </c>
      <c r="C33" s="104">
        <v>75.3</v>
      </c>
      <c r="D33" s="104">
        <v>75.8</v>
      </c>
      <c r="E33" s="104">
        <v>76.2</v>
      </c>
      <c r="F33" s="104">
        <v>76.3</v>
      </c>
      <c r="G33" s="104">
        <v>76.3</v>
      </c>
      <c r="H33" s="104">
        <v>76.9</v>
      </c>
      <c r="I33" s="104">
        <v>77</v>
      </c>
      <c r="J33" s="104">
        <v>77.7</v>
      </c>
      <c r="K33" s="104">
        <v>77.8</v>
      </c>
      <c r="L33" s="104">
        <v>78.2</v>
      </c>
      <c r="M33" s="104">
        <v>78.6</v>
      </c>
    </row>
    <row r="34" spans="1:13" ht="15" customHeight="1">
      <c r="A34" s="116" t="s">
        <v>157</v>
      </c>
      <c r="B34" s="104">
        <v>76.9</v>
      </c>
      <c r="C34" s="104">
        <v>77.1</v>
      </c>
      <c r="D34" s="104">
        <v>77.4</v>
      </c>
      <c r="E34" s="104">
        <v>77.6</v>
      </c>
      <c r="F34" s="104">
        <v>77.7</v>
      </c>
      <c r="G34" s="104">
        <v>78</v>
      </c>
      <c r="H34" s="104">
        <v>78.4</v>
      </c>
      <c r="I34" s="104">
        <v>78.5</v>
      </c>
      <c r="J34" s="104">
        <v>78.8</v>
      </c>
      <c r="K34" s="104">
        <v>79</v>
      </c>
      <c r="L34" s="104">
        <v>79.2</v>
      </c>
      <c r="M34" s="104">
        <v>79.4</v>
      </c>
    </row>
    <row r="35" spans="1:13" ht="24" customHeight="1">
      <c r="A35" s="116" t="s">
        <v>164</v>
      </c>
      <c r="B35" s="104">
        <v>74.73</v>
      </c>
      <c r="C35" s="104">
        <v>75.01</v>
      </c>
      <c r="D35" s="104">
        <v>75.32</v>
      </c>
      <c r="E35" s="104">
        <v>75.62</v>
      </c>
      <c r="F35" s="104">
        <v>75.85</v>
      </c>
      <c r="G35" s="104">
        <v>76.16</v>
      </c>
      <c r="H35" s="104">
        <v>76.52</v>
      </c>
      <c r="I35" s="104">
        <v>76.89</v>
      </c>
      <c r="J35" s="104">
        <v>77.16</v>
      </c>
      <c r="K35" s="104">
        <v>77.4</v>
      </c>
      <c r="L35" s="104">
        <v>77.71</v>
      </c>
      <c r="M35" s="104">
        <v>78.2</v>
      </c>
    </row>
    <row r="36" spans="1:13" ht="15" customHeight="1">
      <c r="A36" s="119" t="s">
        <v>291</v>
      </c>
      <c r="B36" s="41">
        <v>74.3</v>
      </c>
      <c r="C36" s="41">
        <v>74.58</v>
      </c>
      <c r="D36" s="41">
        <v>74.82</v>
      </c>
      <c r="E36" s="41">
        <v>75.26</v>
      </c>
      <c r="F36" s="41">
        <v>75.47</v>
      </c>
      <c r="G36" s="41">
        <v>75.78</v>
      </c>
      <c r="H36" s="41">
        <v>76.1</v>
      </c>
      <c r="I36" s="41">
        <v>76.56</v>
      </c>
      <c r="J36" s="41">
        <v>76.67</v>
      </c>
      <c r="K36" s="41">
        <v>76.85</v>
      </c>
      <c r="L36" s="41">
        <v>77.05</v>
      </c>
      <c r="M36" s="119">
        <v>77.6</v>
      </c>
    </row>
    <row r="38" spans="1:7" s="6" customFormat="1" ht="15">
      <c r="A38" s="32" t="s">
        <v>255</v>
      </c>
      <c r="B38" s="32"/>
      <c r="C38" s="32"/>
      <c r="D38" s="33"/>
      <c r="E38" s="32"/>
      <c r="G38" s="37"/>
    </row>
    <row r="39" spans="1:7" s="6" customFormat="1" ht="15">
      <c r="A39" s="32"/>
      <c r="B39" s="32"/>
      <c r="C39" s="32"/>
      <c r="D39" s="33"/>
      <c r="E39" s="32"/>
      <c r="G39" s="37"/>
    </row>
    <row r="40" spans="1:7" s="6" customFormat="1" ht="15">
      <c r="A40" s="6" t="s">
        <v>275</v>
      </c>
      <c r="B40" s="32"/>
      <c r="C40" s="32"/>
      <c r="D40" s="33"/>
      <c r="E40" s="32"/>
      <c r="G40" s="37"/>
    </row>
  </sheetData>
  <hyperlinks>
    <hyperlink ref="M3" location="Contents!A1" display="Back to contents page"/>
  </hyperlink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Daniel Hall</cp:lastModifiedBy>
  <cp:lastPrinted>2011-10-04T14:34:30Z</cp:lastPrinted>
  <dcterms:created xsi:type="dcterms:W3CDTF">2011-06-10T12:53:16Z</dcterms:created>
  <dcterms:modified xsi:type="dcterms:W3CDTF">2011-11-08T11:51:38Z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